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D:\PFMOS Mossoró\Proc 08019 002969 2021 61 - Divisão Pátio de sol 2\TR 2022 12 23 Atualização orçamento\Anexo IV - Planilha Estimativa de Custos e Form Preços\"/>
    </mc:Choice>
  </mc:AlternateContent>
  <xr:revisionPtr revIDLastSave="0" documentId="13_ncr:1_{8EC31F0C-E629-4196-AEFA-2740563F1790}" xr6:coauthVersionLast="45" xr6:coauthVersionMax="45" xr10:uidLastSave="{00000000-0000-0000-0000-000000000000}"/>
  <bookViews>
    <workbookView xWindow="-120" yWindow="-120" windowWidth="29040" windowHeight="15840" tabRatio="912" activeTab="5" xr2:uid="{00000000-000D-0000-FFFF-FFFF00000000}"/>
  </bookViews>
  <sheets>
    <sheet name="Comparativo ND x D" sheetId="47" r:id="rId1"/>
    <sheet name="Planilha Sintética ND" sheetId="31" r:id="rId2"/>
    <sheet name="Comp Análiticas ND" sheetId="33" r:id="rId3"/>
    <sheet name="Cronograma ND" sheetId="49" r:id="rId4"/>
    <sheet name="BDI ND" sheetId="41" r:id="rId5"/>
    <sheet name="Memória de Cálculo" sheetId="32" r:id="rId6"/>
    <sheet name="OBJETO" sheetId="53" r:id="rId7"/>
    <sheet name="Planilha Sintética D" sheetId="50" r:id="rId8"/>
    <sheet name="Comp Análiticas D" sheetId="51" r:id="rId9"/>
    <sheet name="Cronograma D" sheetId="52" r:id="rId10"/>
    <sheet name="BDI D" sheetId="45" r:id="rId11"/>
    <sheet name="curva abc" sheetId="30" state="hidden" r:id="rId12"/>
  </sheets>
  <externalReferences>
    <externalReference r:id="rId13"/>
    <externalReference r:id="rId14"/>
  </externalReferences>
  <definedNames>
    <definedName name="__Anonymous_Sheet_DB__0" localSheetId="10">#REF!</definedName>
    <definedName name="__Anonymous_Sheet_DB__0" localSheetId="4">#REF!</definedName>
    <definedName name="__Anonymous_Sheet_DB__0" localSheetId="0">#REF!</definedName>
    <definedName name="__Anonymous_Sheet_DB__0" localSheetId="11">'curva abc'!$B$10:$G$17</definedName>
    <definedName name="__Anonymous_Sheet_DB__0" localSheetId="7">'Planilha Sintética D'!$B$6:$J$113</definedName>
    <definedName name="__Anonymous_Sheet_DB__0" localSheetId="1">'Planilha Sintética ND'!$B$6:$J$120</definedName>
    <definedName name="__Anonymous_Sheet_DB__0">#REF!</definedName>
    <definedName name="__xlnm.Print_Area_1" localSheetId="10">#REF!</definedName>
    <definedName name="__xlnm.Print_Area_1" localSheetId="4">#REF!</definedName>
    <definedName name="__xlnm.Print_Area_1" localSheetId="0">#REF!</definedName>
    <definedName name="__xlnm.Print_Area_1">#REF!</definedName>
    <definedName name="__xlnm.Print_Area_2" localSheetId="10">#REF!</definedName>
    <definedName name="__xlnm.Print_Area_2" localSheetId="4">#REF!</definedName>
    <definedName name="__xlnm.Print_Area_2" localSheetId="0">#REF!</definedName>
    <definedName name="__xlnm.Print_Area_2">#REF!</definedName>
    <definedName name="__xlnm.Print_Area_3" localSheetId="10">#REF!</definedName>
    <definedName name="__xlnm.Print_Area_3" localSheetId="4">#REF!</definedName>
    <definedName name="__xlnm.Print_Area_3">#REF!</definedName>
    <definedName name="__xlnm.Print_Area_3_1" localSheetId="10">#REF!</definedName>
    <definedName name="__xlnm.Print_Area_3_1" localSheetId="4">#REF!</definedName>
    <definedName name="__xlnm.Print_Area_3_1">#REF!</definedName>
    <definedName name="__xlnm.Print_Titles_1" localSheetId="10">#REF!</definedName>
    <definedName name="__xlnm.Print_Titles_1" localSheetId="4">#REF!</definedName>
    <definedName name="__xlnm.Print_Titles_1">#REF!</definedName>
    <definedName name="__xlnm.Print_Titles_2" localSheetId="10">#REF!</definedName>
    <definedName name="__xlnm.Print_Titles_2" localSheetId="4">#REF!</definedName>
    <definedName name="__xlnm.Print_Titles_2">#REF!</definedName>
    <definedName name="__xlnm.Print_Titles_3" localSheetId="10">#REF!</definedName>
    <definedName name="__xlnm.Print_Titles_3" localSheetId="4">#REF!</definedName>
    <definedName name="__xlnm.Print_Titles_3">#REF!</definedName>
    <definedName name="_xlnm._FilterDatabase" localSheetId="8" hidden="1">'Comp Análiticas D'!$J$6:$S$48</definedName>
    <definedName name="_xlnm._FilterDatabase" localSheetId="2" hidden="1">'Comp Análiticas ND'!$J$6:$S$48</definedName>
    <definedName name="_xlnm._FilterDatabase" localSheetId="0" hidden="1">'Comparativo ND x D'!$B$9:$E$14</definedName>
    <definedName name="_xlnm._FilterDatabase" localSheetId="11" hidden="1">'curva abc'!$A$9:$G$17</definedName>
    <definedName name="_xlnm._FilterDatabase" localSheetId="5" hidden="1">'Memória de Cálculo'!$A$8:$H$636</definedName>
    <definedName name="_xlnm._FilterDatabase" localSheetId="7" hidden="1">'Planilha Sintética D'!$A$6:$J$113</definedName>
    <definedName name="_xlnm._FilterDatabase" localSheetId="1" hidden="1">'Planilha Sintética ND'!$A$6:$J$120</definedName>
    <definedName name="_R10P" localSheetId="10">#REF!</definedName>
    <definedName name="_R10P" localSheetId="4">#REF!</definedName>
    <definedName name="_R10P" localSheetId="0">#REF!</definedName>
    <definedName name="_R10P" localSheetId="11">#REF!</definedName>
    <definedName name="_R10P">#REF!</definedName>
    <definedName name="_R10R" localSheetId="10">#REF!</definedName>
    <definedName name="_R10R" localSheetId="4">#REF!</definedName>
    <definedName name="_R10R" localSheetId="0">#REF!</definedName>
    <definedName name="_R10R" localSheetId="11">#REF!</definedName>
    <definedName name="_R10R">#REF!</definedName>
    <definedName name="_R11P" localSheetId="10">#REF!</definedName>
    <definedName name="_R11P" localSheetId="4">#REF!</definedName>
    <definedName name="_R11P" localSheetId="0">#REF!</definedName>
    <definedName name="_R11P" localSheetId="11">#REF!</definedName>
    <definedName name="_R11P">#REF!</definedName>
    <definedName name="_R11R" localSheetId="10">#REF!</definedName>
    <definedName name="_R11R" localSheetId="4">#REF!</definedName>
    <definedName name="_R11R" localSheetId="11">#REF!</definedName>
    <definedName name="_R11R">#REF!</definedName>
    <definedName name="_R12P" localSheetId="10">#REF!</definedName>
    <definedName name="_R12P" localSheetId="4">#REF!</definedName>
    <definedName name="_R12P" localSheetId="11">#REF!</definedName>
    <definedName name="_R12P">#REF!</definedName>
    <definedName name="_R12R" localSheetId="10">#REF!</definedName>
    <definedName name="_R12R" localSheetId="4">#REF!</definedName>
    <definedName name="_R12R" localSheetId="11">#REF!</definedName>
    <definedName name="_R12R">#REF!</definedName>
    <definedName name="_R13P" localSheetId="10">#REF!</definedName>
    <definedName name="_R13P" localSheetId="4">#REF!</definedName>
    <definedName name="_R13P" localSheetId="11">#REF!</definedName>
    <definedName name="_R13P">#REF!</definedName>
    <definedName name="_R13R" localSheetId="10">#REF!</definedName>
    <definedName name="_R13R" localSheetId="4">#REF!</definedName>
    <definedName name="_R13R" localSheetId="11">#REF!</definedName>
    <definedName name="_R13R">#REF!</definedName>
    <definedName name="_R14P" localSheetId="10">#REF!</definedName>
    <definedName name="_R14P" localSheetId="4">#REF!</definedName>
    <definedName name="_R14P" localSheetId="11">#REF!</definedName>
    <definedName name="_R14P">#REF!</definedName>
    <definedName name="_R14R" localSheetId="10">#REF!</definedName>
    <definedName name="_R14R" localSheetId="4">#REF!</definedName>
    <definedName name="_R14R" localSheetId="11">#REF!</definedName>
    <definedName name="_R14R">#REF!</definedName>
    <definedName name="_R15P" localSheetId="10">#REF!</definedName>
    <definedName name="_R15P" localSheetId="4">#REF!</definedName>
    <definedName name="_R15P" localSheetId="11">#REF!</definedName>
    <definedName name="_R15P">#REF!</definedName>
    <definedName name="_R15R" localSheetId="10">#REF!</definedName>
    <definedName name="_R15R" localSheetId="4">#REF!</definedName>
    <definedName name="_R15R" localSheetId="11">#REF!</definedName>
    <definedName name="_R15R">#REF!</definedName>
    <definedName name="_R16P" localSheetId="10">#REF!</definedName>
    <definedName name="_R16P" localSheetId="4">#REF!</definedName>
    <definedName name="_R16P" localSheetId="11">#REF!</definedName>
    <definedName name="_R16P">#REF!</definedName>
    <definedName name="_R16R" localSheetId="10">#REF!</definedName>
    <definedName name="_R16R" localSheetId="4">#REF!</definedName>
    <definedName name="_R16R" localSheetId="11">#REF!</definedName>
    <definedName name="_R16R">#REF!</definedName>
    <definedName name="_R17P" localSheetId="10">#REF!</definedName>
    <definedName name="_R17P" localSheetId="4">#REF!</definedName>
    <definedName name="_R17P" localSheetId="11">#REF!</definedName>
    <definedName name="_R17P">#REF!</definedName>
    <definedName name="_R17R" localSheetId="10">#REF!</definedName>
    <definedName name="_R17R" localSheetId="4">#REF!</definedName>
    <definedName name="_R17R" localSheetId="11">#REF!</definedName>
    <definedName name="_R17R">#REF!</definedName>
    <definedName name="_R18P" localSheetId="10">#REF!</definedName>
    <definedName name="_R18P" localSheetId="4">#REF!</definedName>
    <definedName name="_R18P" localSheetId="11">#REF!</definedName>
    <definedName name="_R18P">#REF!</definedName>
    <definedName name="_R18R" localSheetId="10">#REF!</definedName>
    <definedName name="_R18R" localSheetId="4">#REF!</definedName>
    <definedName name="_R18R" localSheetId="11">#REF!</definedName>
    <definedName name="_R18R">#REF!</definedName>
    <definedName name="_R19P" localSheetId="10">#REF!</definedName>
    <definedName name="_R19P" localSheetId="4">#REF!</definedName>
    <definedName name="_R19P" localSheetId="11">#REF!</definedName>
    <definedName name="_R19P">#REF!</definedName>
    <definedName name="_R19R" localSheetId="10">#REF!</definedName>
    <definedName name="_R19R" localSheetId="4">#REF!</definedName>
    <definedName name="_R19R" localSheetId="11">#REF!</definedName>
    <definedName name="_R19R">#REF!</definedName>
    <definedName name="_R1P" localSheetId="10">#REF!</definedName>
    <definedName name="_R1P" localSheetId="4">#REF!</definedName>
    <definedName name="_R1P" localSheetId="11">#REF!</definedName>
    <definedName name="_R1P">#REF!</definedName>
    <definedName name="_R1R" localSheetId="10">#REF!</definedName>
    <definedName name="_R1R" localSheetId="4">#REF!</definedName>
    <definedName name="_R1R" localSheetId="11">#REF!</definedName>
    <definedName name="_R1R">#REF!</definedName>
    <definedName name="_R20P" localSheetId="10">#REF!</definedName>
    <definedName name="_R20P" localSheetId="4">#REF!</definedName>
    <definedName name="_R20P" localSheetId="11">#REF!</definedName>
    <definedName name="_R20P">#REF!</definedName>
    <definedName name="_R20R" localSheetId="10">#REF!</definedName>
    <definedName name="_R20R" localSheetId="4">#REF!</definedName>
    <definedName name="_R20R" localSheetId="11">#REF!</definedName>
    <definedName name="_R20R">#REF!</definedName>
    <definedName name="_R21P" localSheetId="10">#REF!</definedName>
    <definedName name="_R21P" localSheetId="4">#REF!</definedName>
    <definedName name="_R21P" localSheetId="11">#REF!</definedName>
    <definedName name="_R21P">#REF!</definedName>
    <definedName name="_R21R" localSheetId="10">#REF!</definedName>
    <definedName name="_R21R" localSheetId="4">#REF!</definedName>
    <definedName name="_R21R" localSheetId="11">#REF!</definedName>
    <definedName name="_R21R">#REF!</definedName>
    <definedName name="_R22P" localSheetId="10">#REF!</definedName>
    <definedName name="_R22P" localSheetId="4">#REF!</definedName>
    <definedName name="_R22P" localSheetId="11">#REF!</definedName>
    <definedName name="_R22P">#REF!</definedName>
    <definedName name="_R22R" localSheetId="10">#REF!</definedName>
    <definedName name="_R22R" localSheetId="4">#REF!</definedName>
    <definedName name="_R22R" localSheetId="11">#REF!</definedName>
    <definedName name="_R22R">#REF!</definedName>
    <definedName name="_R23P" localSheetId="10">#REF!</definedName>
    <definedName name="_R23P" localSheetId="4">#REF!</definedName>
    <definedName name="_R23P" localSheetId="11">#REF!</definedName>
    <definedName name="_R23P">#REF!</definedName>
    <definedName name="_R23R" localSheetId="10">#REF!</definedName>
    <definedName name="_R23R" localSheetId="4">#REF!</definedName>
    <definedName name="_R23R" localSheetId="11">#REF!</definedName>
    <definedName name="_R23R">#REF!</definedName>
    <definedName name="_R24P" localSheetId="10">#REF!</definedName>
    <definedName name="_R24P" localSheetId="4">#REF!</definedName>
    <definedName name="_R24P" localSheetId="11">#REF!</definedName>
    <definedName name="_R24P">#REF!</definedName>
    <definedName name="_R24R" localSheetId="10">#REF!</definedName>
    <definedName name="_R24R" localSheetId="4">#REF!</definedName>
    <definedName name="_R24R" localSheetId="11">#REF!</definedName>
    <definedName name="_R24R">#REF!</definedName>
    <definedName name="_R2P" localSheetId="10">#REF!</definedName>
    <definedName name="_R2P" localSheetId="4">#REF!</definedName>
    <definedName name="_R2P" localSheetId="11">#REF!</definedName>
    <definedName name="_R2P">#REF!</definedName>
    <definedName name="_R2R" localSheetId="10">#REF!</definedName>
    <definedName name="_R2R" localSheetId="4">#REF!</definedName>
    <definedName name="_R2R" localSheetId="11">#REF!</definedName>
    <definedName name="_R2R">#REF!</definedName>
    <definedName name="_R3P" localSheetId="10">#REF!</definedName>
    <definedName name="_R3P" localSheetId="4">#REF!</definedName>
    <definedName name="_R3P" localSheetId="11">#REF!</definedName>
    <definedName name="_R3P">#REF!</definedName>
    <definedName name="_R3R" localSheetId="10">#REF!</definedName>
    <definedName name="_R3R" localSheetId="4">#REF!</definedName>
    <definedName name="_R3R" localSheetId="11">#REF!</definedName>
    <definedName name="_R3R">#REF!</definedName>
    <definedName name="_R4P" localSheetId="10">#REF!</definedName>
    <definedName name="_R4P" localSheetId="4">#REF!</definedName>
    <definedName name="_R4P" localSheetId="11">#REF!</definedName>
    <definedName name="_R4P">#REF!</definedName>
    <definedName name="_R4R" localSheetId="10">#REF!</definedName>
    <definedName name="_R4R" localSheetId="4">#REF!</definedName>
    <definedName name="_R4R" localSheetId="11">#REF!</definedName>
    <definedName name="_R4R">#REF!</definedName>
    <definedName name="_R5P" localSheetId="10">#REF!</definedName>
    <definedName name="_R5P" localSheetId="4">#REF!</definedName>
    <definedName name="_R5P" localSheetId="11">#REF!</definedName>
    <definedName name="_R5P">#REF!</definedName>
    <definedName name="_R5R" localSheetId="10">#REF!</definedName>
    <definedName name="_R5R" localSheetId="4">#REF!</definedName>
    <definedName name="_R5R" localSheetId="11">#REF!</definedName>
    <definedName name="_R5R">#REF!</definedName>
    <definedName name="_R6P" localSheetId="10">#REF!</definedName>
    <definedName name="_R6P" localSheetId="4">#REF!</definedName>
    <definedName name="_R6P" localSheetId="11">#REF!</definedName>
    <definedName name="_R6P">#REF!</definedName>
    <definedName name="_R6R" localSheetId="10">#REF!</definedName>
    <definedName name="_R6R" localSheetId="4">#REF!</definedName>
    <definedName name="_R6R" localSheetId="11">#REF!</definedName>
    <definedName name="_R6R">#REF!</definedName>
    <definedName name="_R7P" localSheetId="10">#REF!</definedName>
    <definedName name="_R7P" localSheetId="4">#REF!</definedName>
    <definedName name="_R7P" localSheetId="11">#REF!</definedName>
    <definedName name="_R7P">#REF!</definedName>
    <definedName name="_R7R" localSheetId="10">#REF!</definedName>
    <definedName name="_R7R" localSheetId="4">#REF!</definedName>
    <definedName name="_R7R" localSheetId="11">#REF!</definedName>
    <definedName name="_R7R">#REF!</definedName>
    <definedName name="_R8P" localSheetId="10">#REF!</definedName>
    <definedName name="_R8P" localSheetId="4">#REF!</definedName>
    <definedName name="_R8P" localSheetId="11">#REF!</definedName>
    <definedName name="_R8P">#REF!</definedName>
    <definedName name="_R8R" localSheetId="10">#REF!</definedName>
    <definedName name="_R8R" localSheetId="4">#REF!</definedName>
    <definedName name="_R8R" localSheetId="11">#REF!</definedName>
    <definedName name="_R8R">#REF!</definedName>
    <definedName name="_R9P" localSheetId="10">#REF!</definedName>
    <definedName name="_R9P" localSheetId="4">#REF!</definedName>
    <definedName name="_R9P" localSheetId="11">#REF!</definedName>
    <definedName name="_R9P">#REF!</definedName>
    <definedName name="_R9R" localSheetId="10">#REF!</definedName>
    <definedName name="_R9R" localSheetId="4">#REF!</definedName>
    <definedName name="_R9R" localSheetId="11">#REF!</definedName>
    <definedName name="_R9R">#REF!</definedName>
    <definedName name="_RP1" localSheetId="10">#REF!</definedName>
    <definedName name="_RP1" localSheetId="4">#REF!</definedName>
    <definedName name="_RP1" localSheetId="11">#REF!</definedName>
    <definedName name="_RP1">#REF!</definedName>
    <definedName name="_RP10" localSheetId="10">#REF!</definedName>
    <definedName name="_RP10" localSheetId="4">#REF!</definedName>
    <definedName name="_RP10" localSheetId="11">#REF!</definedName>
    <definedName name="_RP10">#REF!</definedName>
    <definedName name="_RP11" localSheetId="10">#REF!</definedName>
    <definedName name="_RP11" localSheetId="4">#REF!</definedName>
    <definedName name="_RP11" localSheetId="11">#REF!</definedName>
    <definedName name="_RP11">#REF!</definedName>
    <definedName name="_RP12" localSheetId="10">#REF!</definedName>
    <definedName name="_RP12" localSheetId="4">#REF!</definedName>
    <definedName name="_RP12" localSheetId="11">#REF!</definedName>
    <definedName name="_RP12">#REF!</definedName>
    <definedName name="_RP13" localSheetId="10">#REF!</definedName>
    <definedName name="_RP13" localSheetId="4">#REF!</definedName>
    <definedName name="_RP13" localSheetId="11">#REF!</definedName>
    <definedName name="_RP13">#REF!</definedName>
    <definedName name="_RP14" localSheetId="10">#REF!</definedName>
    <definedName name="_RP14" localSheetId="4">#REF!</definedName>
    <definedName name="_RP14" localSheetId="11">#REF!</definedName>
    <definedName name="_RP14">#REF!</definedName>
    <definedName name="_RP15" localSheetId="10">#REF!</definedName>
    <definedName name="_RP15" localSheetId="4">#REF!</definedName>
    <definedName name="_RP15" localSheetId="11">#REF!</definedName>
    <definedName name="_RP15">#REF!</definedName>
    <definedName name="_RP16" localSheetId="10">#REF!</definedName>
    <definedName name="_RP16" localSheetId="4">#REF!</definedName>
    <definedName name="_RP16" localSheetId="11">#REF!</definedName>
    <definedName name="_RP16">#REF!</definedName>
    <definedName name="_RP17" localSheetId="10">#REF!</definedName>
    <definedName name="_RP17" localSheetId="4">#REF!</definedName>
    <definedName name="_RP17" localSheetId="11">#REF!</definedName>
    <definedName name="_RP17">#REF!</definedName>
    <definedName name="_RP18" localSheetId="10">#REF!</definedName>
    <definedName name="_RP18" localSheetId="4">#REF!</definedName>
    <definedName name="_RP18" localSheetId="11">#REF!</definedName>
    <definedName name="_RP18">#REF!</definedName>
    <definedName name="_RP19" localSheetId="10">#REF!</definedName>
    <definedName name="_RP19" localSheetId="4">#REF!</definedName>
    <definedName name="_RP19" localSheetId="11">#REF!</definedName>
    <definedName name="_RP19">#REF!</definedName>
    <definedName name="_RP2" localSheetId="10">#REF!</definedName>
    <definedName name="_RP2" localSheetId="4">#REF!</definedName>
    <definedName name="_RP2" localSheetId="11">#REF!</definedName>
    <definedName name="_RP2">#REF!</definedName>
    <definedName name="_RP20" localSheetId="10">#REF!</definedName>
    <definedName name="_RP20" localSheetId="4">#REF!</definedName>
    <definedName name="_RP20" localSheetId="11">#REF!</definedName>
    <definedName name="_RP20">#REF!</definedName>
    <definedName name="_RP21" localSheetId="10">#REF!</definedName>
    <definedName name="_RP21" localSheetId="4">#REF!</definedName>
    <definedName name="_RP21" localSheetId="11">#REF!</definedName>
    <definedName name="_RP21">#REF!</definedName>
    <definedName name="_RP22" localSheetId="10">#REF!</definedName>
    <definedName name="_RP22" localSheetId="4">#REF!</definedName>
    <definedName name="_RP22" localSheetId="11">#REF!</definedName>
    <definedName name="_RP22">#REF!</definedName>
    <definedName name="_RP23" localSheetId="10">#REF!</definedName>
    <definedName name="_RP23" localSheetId="4">#REF!</definedName>
    <definedName name="_RP23" localSheetId="11">#REF!</definedName>
    <definedName name="_RP23">#REF!</definedName>
    <definedName name="_RP24" localSheetId="10">#REF!</definedName>
    <definedName name="_RP24" localSheetId="4">#REF!</definedName>
    <definedName name="_RP24" localSheetId="11">#REF!</definedName>
    <definedName name="_RP24">#REF!</definedName>
    <definedName name="_RP3" localSheetId="10">#REF!</definedName>
    <definedName name="_RP3" localSheetId="4">#REF!</definedName>
    <definedName name="_RP3" localSheetId="11">#REF!</definedName>
    <definedName name="_RP3">#REF!</definedName>
    <definedName name="_RP4" localSheetId="10">#REF!</definedName>
    <definedName name="_RP4" localSheetId="4">#REF!</definedName>
    <definedName name="_RP4" localSheetId="11">#REF!</definedName>
    <definedName name="_RP4">#REF!</definedName>
    <definedName name="_RP5" localSheetId="10">#REF!</definedName>
    <definedName name="_RP5" localSheetId="4">#REF!</definedName>
    <definedName name="_RP5" localSheetId="11">#REF!</definedName>
    <definedName name="_RP5">#REF!</definedName>
    <definedName name="_RP6" localSheetId="10">#REF!</definedName>
    <definedName name="_RP6" localSheetId="4">#REF!</definedName>
    <definedName name="_RP6" localSheetId="11">#REF!</definedName>
    <definedName name="_RP6">#REF!</definedName>
    <definedName name="_RP7" localSheetId="10">#REF!</definedName>
    <definedName name="_RP7" localSheetId="4">#REF!</definedName>
    <definedName name="_RP7" localSheetId="11">#REF!</definedName>
    <definedName name="_RP7">#REF!</definedName>
    <definedName name="_RP8" localSheetId="10">#REF!</definedName>
    <definedName name="_RP8" localSheetId="4">#REF!</definedName>
    <definedName name="_RP8" localSheetId="11">#REF!</definedName>
    <definedName name="_RP8">#REF!</definedName>
    <definedName name="_RP9" localSheetId="10">#REF!</definedName>
    <definedName name="_RP9" localSheetId="4">#REF!</definedName>
    <definedName name="_RP9" localSheetId="11">#REF!</definedName>
    <definedName name="_RP9">#REF!</definedName>
    <definedName name="_RR1" localSheetId="10">#REF!</definedName>
    <definedName name="_RR1" localSheetId="4">#REF!</definedName>
    <definedName name="_RR1" localSheetId="11">#REF!</definedName>
    <definedName name="_RR1">#REF!</definedName>
    <definedName name="_RR10" localSheetId="10">#REF!</definedName>
    <definedName name="_RR10" localSheetId="4">#REF!</definedName>
    <definedName name="_RR10" localSheetId="11">#REF!</definedName>
    <definedName name="_RR10">#REF!</definedName>
    <definedName name="_RR12" localSheetId="10">#REF!</definedName>
    <definedName name="_RR12" localSheetId="4">#REF!</definedName>
    <definedName name="_RR12" localSheetId="11">#REF!</definedName>
    <definedName name="_RR12">#REF!</definedName>
    <definedName name="_RR13" localSheetId="10">#REF!</definedName>
    <definedName name="_RR13" localSheetId="4">#REF!</definedName>
    <definedName name="_RR13" localSheetId="11">#REF!</definedName>
    <definedName name="_RR13">#REF!</definedName>
    <definedName name="_RR14" localSheetId="10">#REF!</definedName>
    <definedName name="_RR14" localSheetId="4">#REF!</definedName>
    <definedName name="_RR14" localSheetId="11">#REF!</definedName>
    <definedName name="_RR14">#REF!</definedName>
    <definedName name="_RR15" localSheetId="10">#REF!</definedName>
    <definedName name="_RR15" localSheetId="4">#REF!</definedName>
    <definedName name="_RR15" localSheetId="11">#REF!</definedName>
    <definedName name="_RR15">#REF!</definedName>
    <definedName name="_RR16" localSheetId="10">#REF!</definedName>
    <definedName name="_RR16" localSheetId="4">#REF!</definedName>
    <definedName name="_RR16" localSheetId="11">#REF!</definedName>
    <definedName name="_RR16">#REF!</definedName>
    <definedName name="_RR17" localSheetId="10">#REF!</definedName>
    <definedName name="_RR17" localSheetId="4">#REF!</definedName>
    <definedName name="_RR17" localSheetId="11">#REF!</definedName>
    <definedName name="_RR17">#REF!</definedName>
    <definedName name="_RR18" localSheetId="10">#REF!</definedName>
    <definedName name="_RR18" localSheetId="4">#REF!</definedName>
    <definedName name="_RR18" localSheetId="11">#REF!</definedName>
    <definedName name="_RR18">#REF!</definedName>
    <definedName name="_RR19" localSheetId="10">#REF!</definedName>
    <definedName name="_RR19" localSheetId="4">#REF!</definedName>
    <definedName name="_RR19" localSheetId="11">#REF!</definedName>
    <definedName name="_RR19">#REF!</definedName>
    <definedName name="_RR2" localSheetId="10">#REF!</definedName>
    <definedName name="_RR2" localSheetId="4">#REF!</definedName>
    <definedName name="_RR2" localSheetId="11">#REF!</definedName>
    <definedName name="_RR2">#REF!</definedName>
    <definedName name="_RR20" localSheetId="10">#REF!</definedName>
    <definedName name="_RR20" localSheetId="4">#REF!</definedName>
    <definedName name="_RR20" localSheetId="11">#REF!</definedName>
    <definedName name="_RR20">#REF!</definedName>
    <definedName name="_RR21" localSheetId="10">#REF!</definedName>
    <definedName name="_RR21" localSheetId="4">#REF!</definedName>
    <definedName name="_RR21" localSheetId="11">#REF!</definedName>
    <definedName name="_RR21">#REF!</definedName>
    <definedName name="_RR22" localSheetId="10">#REF!</definedName>
    <definedName name="_RR22" localSheetId="4">#REF!</definedName>
    <definedName name="_RR22" localSheetId="11">#REF!</definedName>
    <definedName name="_RR22">#REF!</definedName>
    <definedName name="_RR23" localSheetId="10">#REF!</definedName>
    <definedName name="_RR23" localSheetId="4">#REF!</definedName>
    <definedName name="_RR23" localSheetId="11">#REF!</definedName>
    <definedName name="_RR23">#REF!</definedName>
    <definedName name="_RR24" localSheetId="10">#REF!</definedName>
    <definedName name="_RR24" localSheetId="4">#REF!</definedName>
    <definedName name="_RR24" localSheetId="11">#REF!</definedName>
    <definedName name="_RR24">#REF!</definedName>
    <definedName name="_RR3" localSheetId="10">#REF!</definedName>
    <definedName name="_RR3" localSheetId="4">#REF!</definedName>
    <definedName name="_RR3" localSheetId="11">#REF!</definedName>
    <definedName name="_RR3">#REF!</definedName>
    <definedName name="_RR4" localSheetId="10">#REF!</definedName>
    <definedName name="_RR4" localSheetId="4">#REF!</definedName>
    <definedName name="_RR4" localSheetId="11">#REF!</definedName>
    <definedName name="_RR4">#REF!</definedName>
    <definedName name="_RR5" localSheetId="10">#REF!</definedName>
    <definedName name="_RR5" localSheetId="4">#REF!</definedName>
    <definedName name="_RR5" localSheetId="11">#REF!</definedName>
    <definedName name="_RR5">#REF!</definedName>
    <definedName name="_RR6" localSheetId="10">#REF!</definedName>
    <definedName name="_RR6" localSheetId="4">#REF!</definedName>
    <definedName name="_RR6" localSheetId="11">#REF!</definedName>
    <definedName name="_RR6">#REF!</definedName>
    <definedName name="_RR7" localSheetId="10">#REF!</definedName>
    <definedName name="_RR7" localSheetId="4">#REF!</definedName>
    <definedName name="_RR7" localSheetId="11">#REF!</definedName>
    <definedName name="_RR7">#REF!</definedName>
    <definedName name="_RR8" localSheetId="10">#REF!</definedName>
    <definedName name="_RR8" localSheetId="4">#REF!</definedName>
    <definedName name="_RR8" localSheetId="11">#REF!</definedName>
    <definedName name="_RR8">#REF!</definedName>
    <definedName name="_RR9" localSheetId="10">#REF!</definedName>
    <definedName name="_RR9" localSheetId="4">#REF!</definedName>
    <definedName name="_RR9" localSheetId="11">#REF!</definedName>
    <definedName name="_RR9">#REF!</definedName>
    <definedName name="_Toc535564200" localSheetId="5">'Memória de Cálculo'!#REF!</definedName>
    <definedName name="_tt1">"$#REF!.$A$1:$B$3278"</definedName>
    <definedName name="A1P1" localSheetId="10">#REF!</definedName>
    <definedName name="A1P1" localSheetId="4">#REF!</definedName>
    <definedName name="A1P1" localSheetId="0">#REF!</definedName>
    <definedName name="A1P1" localSheetId="11">#REF!</definedName>
    <definedName name="A1P1">#REF!</definedName>
    <definedName name="A1P10" localSheetId="10">#REF!</definedName>
    <definedName name="A1P10" localSheetId="4">#REF!</definedName>
    <definedName name="A1P10" localSheetId="0">#REF!</definedName>
    <definedName name="A1P10" localSheetId="11">#REF!</definedName>
    <definedName name="A1P10">#REF!</definedName>
    <definedName name="A1P11" localSheetId="10">#REF!</definedName>
    <definedName name="A1P11" localSheetId="4">#REF!</definedName>
    <definedName name="A1P11" localSheetId="0">#REF!</definedName>
    <definedName name="A1P11" localSheetId="11">#REF!</definedName>
    <definedName name="A1P11">#REF!</definedName>
    <definedName name="A1P12" localSheetId="10">#REF!</definedName>
    <definedName name="A1P12" localSheetId="4">#REF!</definedName>
    <definedName name="A1P12" localSheetId="11">#REF!</definedName>
    <definedName name="A1P12">#REF!</definedName>
    <definedName name="A1P13" localSheetId="10">#REF!</definedName>
    <definedName name="A1P13" localSheetId="4">#REF!</definedName>
    <definedName name="A1P13" localSheetId="11">#REF!</definedName>
    <definedName name="A1P13">#REF!</definedName>
    <definedName name="A1P14" localSheetId="10">#REF!</definedName>
    <definedName name="A1P14" localSheetId="4">#REF!</definedName>
    <definedName name="A1P14" localSheetId="11">#REF!</definedName>
    <definedName name="A1P14">#REF!</definedName>
    <definedName name="A1P15" localSheetId="10">#REF!</definedName>
    <definedName name="A1P15" localSheetId="4">#REF!</definedName>
    <definedName name="A1P15" localSheetId="11">#REF!</definedName>
    <definedName name="A1P15">#REF!</definedName>
    <definedName name="A1P16" localSheetId="10">#REF!</definedName>
    <definedName name="A1P16" localSheetId="4">#REF!</definedName>
    <definedName name="A1P16" localSheetId="11">#REF!</definedName>
    <definedName name="A1P16">#REF!</definedName>
    <definedName name="A1P17" localSheetId="10">#REF!</definedName>
    <definedName name="A1P17" localSheetId="4">#REF!</definedName>
    <definedName name="A1P17" localSheetId="11">#REF!</definedName>
    <definedName name="A1P17">#REF!</definedName>
    <definedName name="A1P18" localSheetId="10">#REF!</definedName>
    <definedName name="A1P18" localSheetId="4">#REF!</definedName>
    <definedName name="A1P18" localSheetId="11">#REF!</definedName>
    <definedName name="A1P18">#REF!</definedName>
    <definedName name="A1P19" localSheetId="10">#REF!</definedName>
    <definedName name="A1P19" localSheetId="4">#REF!</definedName>
    <definedName name="A1P19" localSheetId="11">#REF!</definedName>
    <definedName name="A1P19">#REF!</definedName>
    <definedName name="A1P2" localSheetId="10">#REF!</definedName>
    <definedName name="A1P2" localSheetId="4">#REF!</definedName>
    <definedName name="A1P2" localSheetId="11">#REF!</definedName>
    <definedName name="A1P2">#REF!</definedName>
    <definedName name="A1P20" localSheetId="10">#REF!</definedName>
    <definedName name="A1P20" localSheetId="4">#REF!</definedName>
    <definedName name="A1P20" localSheetId="11">#REF!</definedName>
    <definedName name="A1P20">#REF!</definedName>
    <definedName name="A1P21" localSheetId="10">#REF!</definedName>
    <definedName name="A1P21" localSheetId="4">#REF!</definedName>
    <definedName name="A1P21" localSheetId="11">#REF!</definedName>
    <definedName name="A1P21">#REF!</definedName>
    <definedName name="A1P22" localSheetId="10">#REF!</definedName>
    <definedName name="A1P22" localSheetId="4">#REF!</definedName>
    <definedName name="A1P22" localSheetId="11">#REF!</definedName>
    <definedName name="A1P22">#REF!</definedName>
    <definedName name="A1P23" localSheetId="10">#REF!</definedName>
    <definedName name="A1P23" localSheetId="4">#REF!</definedName>
    <definedName name="A1P23" localSheetId="11">#REF!</definedName>
    <definedName name="A1P23">#REF!</definedName>
    <definedName name="A1P24" localSheetId="10">#REF!</definedName>
    <definedName name="A1P24" localSheetId="4">#REF!</definedName>
    <definedName name="A1P24" localSheetId="11">#REF!</definedName>
    <definedName name="A1P24">#REF!</definedName>
    <definedName name="A1P3" localSheetId="10">#REF!</definedName>
    <definedName name="A1P3" localSheetId="4">#REF!</definedName>
    <definedName name="A1P3" localSheetId="11">#REF!</definedName>
    <definedName name="A1P3">#REF!</definedName>
    <definedName name="A1P4" localSheetId="10">#REF!</definedName>
    <definedName name="A1P4" localSheetId="4">#REF!</definedName>
    <definedName name="A1P4" localSheetId="11">#REF!</definedName>
    <definedName name="A1P4">#REF!</definedName>
    <definedName name="A1P5" localSheetId="10">#REF!</definedName>
    <definedName name="A1P5" localSheetId="4">#REF!</definedName>
    <definedName name="A1P5" localSheetId="11">#REF!</definedName>
    <definedName name="A1P5">#REF!</definedName>
    <definedName name="A1P6" localSheetId="10">#REF!</definedName>
    <definedName name="A1P6" localSheetId="4">#REF!</definedName>
    <definedName name="A1P6" localSheetId="11">#REF!</definedName>
    <definedName name="A1P6">#REF!</definedName>
    <definedName name="A1P7" localSheetId="10">#REF!</definedName>
    <definedName name="A1P7" localSheetId="4">#REF!</definedName>
    <definedName name="A1P7" localSheetId="11">#REF!</definedName>
    <definedName name="A1P7">#REF!</definedName>
    <definedName name="A1P8" localSheetId="10">#REF!</definedName>
    <definedName name="A1P8" localSheetId="4">#REF!</definedName>
    <definedName name="A1P8" localSheetId="11">#REF!</definedName>
    <definedName name="A1P8">#REF!</definedName>
    <definedName name="A1P9" localSheetId="10">#REF!</definedName>
    <definedName name="A1P9" localSheetId="4">#REF!</definedName>
    <definedName name="A1P9" localSheetId="11">#REF!</definedName>
    <definedName name="A1P9">#REF!</definedName>
    <definedName name="A1R1" localSheetId="10">#REF!</definedName>
    <definedName name="A1R1" localSheetId="4">#REF!</definedName>
    <definedName name="A1R1" localSheetId="11">#REF!</definedName>
    <definedName name="A1R1">#REF!</definedName>
    <definedName name="A1R10" localSheetId="10">#REF!</definedName>
    <definedName name="A1R10" localSheetId="4">#REF!</definedName>
    <definedName name="A1R10" localSheetId="11">#REF!</definedName>
    <definedName name="A1R10">#REF!</definedName>
    <definedName name="A1R11" localSheetId="10">#REF!</definedName>
    <definedName name="A1R11" localSheetId="4">#REF!</definedName>
    <definedName name="A1R11" localSheetId="11">#REF!</definedName>
    <definedName name="A1R11">#REF!</definedName>
    <definedName name="A1R12" localSheetId="10">#REF!</definedName>
    <definedName name="A1R12" localSheetId="4">#REF!</definedName>
    <definedName name="A1R12" localSheetId="11">#REF!</definedName>
    <definedName name="A1R12">#REF!</definedName>
    <definedName name="A1R13" localSheetId="10">#REF!</definedName>
    <definedName name="A1R13" localSheetId="4">#REF!</definedName>
    <definedName name="A1R13" localSheetId="11">#REF!</definedName>
    <definedName name="A1R13">#REF!</definedName>
    <definedName name="A1R14" localSheetId="10">#REF!</definedName>
    <definedName name="A1R14" localSheetId="4">#REF!</definedName>
    <definedName name="A1R14" localSheetId="11">#REF!</definedName>
    <definedName name="A1R14">#REF!</definedName>
    <definedName name="A1R15" localSheetId="10">#REF!</definedName>
    <definedName name="A1R15" localSheetId="4">#REF!</definedName>
    <definedName name="A1R15" localSheetId="11">#REF!</definedName>
    <definedName name="A1R15">#REF!</definedName>
    <definedName name="A1R16" localSheetId="10">#REF!</definedName>
    <definedName name="A1R16" localSheetId="4">#REF!</definedName>
    <definedName name="A1R16" localSheetId="11">#REF!</definedName>
    <definedName name="A1R16">#REF!</definedName>
    <definedName name="A1R17" localSheetId="10">#REF!</definedName>
    <definedName name="A1R17" localSheetId="4">#REF!</definedName>
    <definedName name="A1R17" localSheetId="11">#REF!</definedName>
    <definedName name="A1R17">#REF!</definedName>
    <definedName name="A1R18" localSheetId="10">#REF!</definedName>
    <definedName name="A1R18" localSheetId="4">#REF!</definedName>
    <definedName name="A1R18" localSheetId="11">#REF!</definedName>
    <definedName name="A1R18">#REF!</definedName>
    <definedName name="A1R19" localSheetId="10">#REF!</definedName>
    <definedName name="A1R19" localSheetId="4">#REF!</definedName>
    <definedName name="A1R19" localSheetId="11">#REF!</definedName>
    <definedName name="A1R19">#REF!</definedName>
    <definedName name="A1R2" localSheetId="10">#REF!</definedName>
    <definedName name="A1R2" localSheetId="4">#REF!</definedName>
    <definedName name="A1R2" localSheetId="11">#REF!</definedName>
    <definedName name="A1R2">#REF!</definedName>
    <definedName name="A1R20" localSheetId="10">#REF!</definedName>
    <definedName name="A1R20" localSheetId="4">#REF!</definedName>
    <definedName name="A1R20" localSheetId="11">#REF!</definedName>
    <definedName name="A1R20">#REF!</definedName>
    <definedName name="A1R21" localSheetId="10">#REF!</definedName>
    <definedName name="A1R21" localSheetId="4">#REF!</definedName>
    <definedName name="A1R21" localSheetId="11">#REF!</definedName>
    <definedName name="A1R21">#REF!</definedName>
    <definedName name="A1R22" localSheetId="10">#REF!</definedName>
    <definedName name="A1R22" localSheetId="4">#REF!</definedName>
    <definedName name="A1R22" localSheetId="11">#REF!</definedName>
    <definedName name="A1R22">#REF!</definedName>
    <definedName name="A1R23" localSheetId="10">#REF!</definedName>
    <definedName name="A1R23" localSheetId="4">#REF!</definedName>
    <definedName name="A1R23" localSheetId="11">#REF!</definedName>
    <definedName name="A1R23">#REF!</definedName>
    <definedName name="A1R24" localSheetId="10">#REF!</definedName>
    <definedName name="A1R24" localSheetId="4">#REF!</definedName>
    <definedName name="A1R24" localSheetId="11">#REF!</definedName>
    <definedName name="A1R24">#REF!</definedName>
    <definedName name="A1R3" localSheetId="10">#REF!</definedName>
    <definedName name="A1R3" localSheetId="4">#REF!</definedName>
    <definedName name="A1R3" localSheetId="11">#REF!</definedName>
    <definedName name="A1R3">#REF!</definedName>
    <definedName name="A1R4" localSheetId="10">#REF!</definedName>
    <definedName name="A1R4" localSheetId="4">#REF!</definedName>
    <definedName name="A1R4" localSheetId="11">#REF!</definedName>
    <definedName name="A1R4">#REF!</definedName>
    <definedName name="A1R5" localSheetId="10">#REF!</definedName>
    <definedName name="A1R5" localSheetId="4">#REF!</definedName>
    <definedName name="A1R5" localSheetId="11">#REF!</definedName>
    <definedName name="A1R5">#REF!</definedName>
    <definedName name="A1R6" localSheetId="10">#REF!</definedName>
    <definedName name="A1R6" localSheetId="4">#REF!</definedName>
    <definedName name="A1R6" localSheetId="11">#REF!</definedName>
    <definedName name="A1R6">#REF!</definedName>
    <definedName name="A1R7" localSheetId="10">#REF!</definedName>
    <definedName name="A1R7" localSheetId="4">#REF!</definedName>
    <definedName name="A1R7" localSheetId="11">#REF!</definedName>
    <definedName name="A1R7">#REF!</definedName>
    <definedName name="A1R8" localSheetId="10">#REF!</definedName>
    <definedName name="A1R8" localSheetId="4">#REF!</definedName>
    <definedName name="A1R8" localSheetId="11">#REF!</definedName>
    <definedName name="A1R8">#REF!</definedName>
    <definedName name="A1R9" localSheetId="10">#REF!</definedName>
    <definedName name="A1R9" localSheetId="4">#REF!</definedName>
    <definedName name="A1R9" localSheetId="11">#REF!</definedName>
    <definedName name="A1R9">#REF!</definedName>
    <definedName name="A2P1" localSheetId="10">#REF!</definedName>
    <definedName name="A2P1" localSheetId="4">#REF!</definedName>
    <definedName name="A2P1" localSheetId="11">#REF!</definedName>
    <definedName name="A2P1">#REF!</definedName>
    <definedName name="A2P10" localSheetId="10">#REF!</definedName>
    <definedName name="A2P10" localSheetId="4">#REF!</definedName>
    <definedName name="A2P10" localSheetId="11">#REF!</definedName>
    <definedName name="A2P10">#REF!</definedName>
    <definedName name="A2P11" localSheetId="10">#REF!</definedName>
    <definedName name="A2P11" localSheetId="4">#REF!</definedName>
    <definedName name="A2P11" localSheetId="11">#REF!</definedName>
    <definedName name="A2P11">#REF!</definedName>
    <definedName name="A2P12" localSheetId="10">#REF!</definedName>
    <definedName name="A2P12" localSheetId="4">#REF!</definedName>
    <definedName name="A2P12" localSheetId="11">#REF!</definedName>
    <definedName name="A2P12">#REF!</definedName>
    <definedName name="A2P13" localSheetId="10">#REF!</definedName>
    <definedName name="A2P13" localSheetId="4">#REF!</definedName>
    <definedName name="A2P13" localSheetId="11">#REF!</definedName>
    <definedName name="A2P13">#REF!</definedName>
    <definedName name="A2P14" localSheetId="10">#REF!</definedName>
    <definedName name="A2P14" localSheetId="4">#REF!</definedName>
    <definedName name="A2P14" localSheetId="11">#REF!</definedName>
    <definedName name="A2P14">#REF!</definedName>
    <definedName name="A2P15" localSheetId="10">#REF!</definedName>
    <definedName name="A2P15" localSheetId="4">#REF!</definedName>
    <definedName name="A2P15" localSheetId="11">#REF!</definedName>
    <definedName name="A2P15">#REF!</definedName>
    <definedName name="A2P16" localSheetId="10">#REF!</definedName>
    <definedName name="A2P16" localSheetId="4">#REF!</definedName>
    <definedName name="A2P16" localSheetId="11">#REF!</definedName>
    <definedName name="A2P16">#REF!</definedName>
    <definedName name="A2P17" localSheetId="10">#REF!</definedName>
    <definedName name="A2P17" localSheetId="4">#REF!</definedName>
    <definedName name="A2P17" localSheetId="11">#REF!</definedName>
    <definedName name="A2P17">#REF!</definedName>
    <definedName name="A2P18" localSheetId="10">#REF!</definedName>
    <definedName name="A2P18" localSheetId="4">#REF!</definedName>
    <definedName name="A2P18" localSheetId="11">#REF!</definedName>
    <definedName name="A2P18">#REF!</definedName>
    <definedName name="A2P19" localSheetId="10">#REF!</definedName>
    <definedName name="A2P19" localSheetId="4">#REF!</definedName>
    <definedName name="A2P19" localSheetId="11">#REF!</definedName>
    <definedName name="A2P19">#REF!</definedName>
    <definedName name="A2P2" localSheetId="10">#REF!</definedName>
    <definedName name="A2P2" localSheetId="4">#REF!</definedName>
    <definedName name="A2P2" localSheetId="11">#REF!</definedName>
    <definedName name="A2P2">#REF!</definedName>
    <definedName name="A2P20" localSheetId="10">#REF!</definedName>
    <definedName name="A2P20" localSheetId="4">#REF!</definedName>
    <definedName name="A2P20" localSheetId="11">#REF!</definedName>
    <definedName name="A2P20">#REF!</definedName>
    <definedName name="A2P21" localSheetId="10">#REF!</definedName>
    <definedName name="A2P21" localSheetId="4">#REF!</definedName>
    <definedName name="A2P21" localSheetId="11">#REF!</definedName>
    <definedName name="A2P21">#REF!</definedName>
    <definedName name="A2P22" localSheetId="10">#REF!</definedName>
    <definedName name="A2P22" localSheetId="4">#REF!</definedName>
    <definedName name="A2P22" localSheetId="11">#REF!</definedName>
    <definedName name="A2P22">#REF!</definedName>
    <definedName name="A2P23" localSheetId="10">#REF!</definedName>
    <definedName name="A2P23" localSheetId="4">#REF!</definedName>
    <definedName name="A2P23" localSheetId="11">#REF!</definedName>
    <definedName name="A2P23">#REF!</definedName>
    <definedName name="A2P24" localSheetId="10">#REF!</definedName>
    <definedName name="A2P24" localSheetId="4">#REF!</definedName>
    <definedName name="A2P24" localSheetId="11">#REF!</definedName>
    <definedName name="A2P24">#REF!</definedName>
    <definedName name="A2P3" localSheetId="10">#REF!</definedName>
    <definedName name="A2P3" localSheetId="4">#REF!</definedName>
    <definedName name="A2P3" localSheetId="11">#REF!</definedName>
    <definedName name="A2P3">#REF!</definedName>
    <definedName name="A2P4" localSheetId="10">#REF!</definedName>
    <definedName name="A2P4" localSheetId="4">#REF!</definedName>
    <definedName name="A2P4" localSheetId="11">#REF!</definedName>
    <definedName name="A2P4">#REF!</definedName>
    <definedName name="A2P5" localSheetId="10">#REF!</definedName>
    <definedName name="A2P5" localSheetId="4">#REF!</definedName>
    <definedName name="A2P5" localSheetId="11">#REF!</definedName>
    <definedName name="A2P5">#REF!</definedName>
    <definedName name="A2P6" localSheetId="10">#REF!</definedName>
    <definedName name="A2P6" localSheetId="4">#REF!</definedName>
    <definedName name="A2P6" localSheetId="11">#REF!</definedName>
    <definedName name="A2P6">#REF!</definedName>
    <definedName name="A2P7" localSheetId="10">#REF!</definedName>
    <definedName name="A2P7" localSheetId="4">#REF!</definedName>
    <definedName name="A2P7" localSheetId="11">#REF!</definedName>
    <definedName name="A2P7">#REF!</definedName>
    <definedName name="A2P8" localSheetId="10">#REF!</definedName>
    <definedName name="A2P8" localSheetId="4">#REF!</definedName>
    <definedName name="A2P8" localSheetId="11">#REF!</definedName>
    <definedName name="A2P8">#REF!</definedName>
    <definedName name="A2P9" localSheetId="10">#REF!</definedName>
    <definedName name="A2P9" localSheetId="4">#REF!</definedName>
    <definedName name="A2P9" localSheetId="11">#REF!</definedName>
    <definedName name="A2P9">#REF!</definedName>
    <definedName name="A2R1" localSheetId="10">#REF!</definedName>
    <definedName name="A2R1" localSheetId="4">#REF!</definedName>
    <definedName name="A2R1" localSheetId="11">#REF!</definedName>
    <definedName name="A2R1">#REF!</definedName>
    <definedName name="A2R10" localSheetId="10">#REF!</definedName>
    <definedName name="A2R10" localSheetId="4">#REF!</definedName>
    <definedName name="A2R10" localSheetId="11">#REF!</definedName>
    <definedName name="A2R10">#REF!</definedName>
    <definedName name="A2R11" localSheetId="10">#REF!</definedName>
    <definedName name="A2R11" localSheetId="4">#REF!</definedName>
    <definedName name="A2R11" localSheetId="11">#REF!</definedName>
    <definedName name="A2R11">#REF!</definedName>
    <definedName name="A2R12" localSheetId="10">#REF!</definedName>
    <definedName name="A2R12" localSheetId="4">#REF!</definedName>
    <definedName name="A2R12" localSheetId="11">#REF!</definedName>
    <definedName name="A2R12">#REF!</definedName>
    <definedName name="A2R13" localSheetId="10">#REF!</definedName>
    <definedName name="A2R13" localSheetId="4">#REF!</definedName>
    <definedName name="A2R13" localSheetId="11">#REF!</definedName>
    <definedName name="A2R13">#REF!</definedName>
    <definedName name="A2R14" localSheetId="10">#REF!</definedName>
    <definedName name="A2R14" localSheetId="4">#REF!</definedName>
    <definedName name="A2R14" localSheetId="11">#REF!</definedName>
    <definedName name="A2R14">#REF!</definedName>
    <definedName name="A2R15" localSheetId="10">#REF!</definedName>
    <definedName name="A2R15" localSheetId="4">#REF!</definedName>
    <definedName name="A2R15" localSheetId="11">#REF!</definedName>
    <definedName name="A2R15">#REF!</definedName>
    <definedName name="A2R16" localSheetId="10">#REF!</definedName>
    <definedName name="A2R16" localSheetId="4">#REF!</definedName>
    <definedName name="A2R16" localSheetId="11">#REF!</definedName>
    <definedName name="A2R16">#REF!</definedName>
    <definedName name="A2R17" localSheetId="10">#REF!</definedName>
    <definedName name="A2R17" localSheetId="4">#REF!</definedName>
    <definedName name="A2R17" localSheetId="11">#REF!</definedName>
    <definedName name="A2R17">#REF!</definedName>
    <definedName name="A2R18" localSheetId="10">#REF!</definedName>
    <definedName name="A2R18" localSheetId="4">#REF!</definedName>
    <definedName name="A2R18" localSheetId="11">#REF!</definedName>
    <definedName name="A2R18">#REF!</definedName>
    <definedName name="A2R19" localSheetId="10">#REF!</definedName>
    <definedName name="A2R19" localSheetId="4">#REF!</definedName>
    <definedName name="A2R19" localSheetId="11">#REF!</definedName>
    <definedName name="A2R19">#REF!</definedName>
    <definedName name="A2R2" localSheetId="10">#REF!</definedName>
    <definedName name="A2R2" localSheetId="4">#REF!</definedName>
    <definedName name="A2R2" localSheetId="11">#REF!</definedName>
    <definedName name="A2R2">#REF!</definedName>
    <definedName name="A2R20" localSheetId="10">#REF!</definedName>
    <definedName name="A2R20" localSheetId="4">#REF!</definedName>
    <definedName name="A2R20" localSheetId="11">#REF!</definedName>
    <definedName name="A2R20">#REF!</definedName>
    <definedName name="A2R21" localSheetId="10">#REF!</definedName>
    <definedName name="A2R21" localSheetId="4">#REF!</definedName>
    <definedName name="A2R21" localSheetId="11">#REF!</definedName>
    <definedName name="A2R21">#REF!</definedName>
    <definedName name="A2R22" localSheetId="10">#REF!</definedName>
    <definedName name="A2R22" localSheetId="4">#REF!</definedName>
    <definedName name="A2R22" localSheetId="11">#REF!</definedName>
    <definedName name="A2R22">#REF!</definedName>
    <definedName name="A2R23" localSheetId="10">#REF!</definedName>
    <definedName name="A2R23" localSheetId="4">#REF!</definedName>
    <definedName name="A2R23" localSheetId="11">#REF!</definedName>
    <definedName name="A2R23">#REF!</definedName>
    <definedName name="A2R24" localSheetId="10">#REF!</definedName>
    <definedName name="A2R24" localSheetId="4">#REF!</definedName>
    <definedName name="A2R24" localSheetId="11">#REF!</definedName>
    <definedName name="A2R24">#REF!</definedName>
    <definedName name="A2R3" localSheetId="10">#REF!</definedName>
    <definedName name="A2R3" localSheetId="4">#REF!</definedName>
    <definedName name="A2R3" localSheetId="11">#REF!</definedName>
    <definedName name="A2R3">#REF!</definedName>
    <definedName name="A2R4" localSheetId="10">#REF!</definedName>
    <definedName name="A2R4" localSheetId="4">#REF!</definedName>
    <definedName name="A2R4" localSheetId="11">#REF!</definedName>
    <definedName name="A2R4">#REF!</definedName>
    <definedName name="A2R5" localSheetId="10">#REF!</definedName>
    <definedName name="A2R5" localSheetId="4">#REF!</definedName>
    <definedName name="A2R5" localSheetId="11">#REF!</definedName>
    <definedName name="A2R5">#REF!</definedName>
    <definedName name="A2R6" localSheetId="10">#REF!</definedName>
    <definedName name="A2R6" localSheetId="4">#REF!</definedName>
    <definedName name="A2R6" localSheetId="11">#REF!</definedName>
    <definedName name="A2R6">#REF!</definedName>
    <definedName name="A2R7" localSheetId="10">#REF!</definedName>
    <definedName name="A2R7" localSheetId="4">#REF!</definedName>
    <definedName name="A2R7" localSheetId="11">#REF!</definedName>
    <definedName name="A2R7">#REF!</definedName>
    <definedName name="A2R8" localSheetId="10">#REF!</definedName>
    <definedName name="A2R8" localSheetId="4">#REF!</definedName>
    <definedName name="A2R8" localSheetId="11">#REF!</definedName>
    <definedName name="A2R8">#REF!</definedName>
    <definedName name="A2R9" localSheetId="10">#REF!</definedName>
    <definedName name="A2R9" localSheetId="4">#REF!</definedName>
    <definedName name="A2R9" localSheetId="11">#REF!</definedName>
    <definedName name="A2R9">#REF!</definedName>
    <definedName name="A3P1" localSheetId="10">#REF!</definedName>
    <definedName name="A3P1" localSheetId="4">#REF!</definedName>
    <definedName name="A3P1" localSheetId="11">#REF!</definedName>
    <definedName name="A3P1">#REF!</definedName>
    <definedName name="A3P10" localSheetId="10">#REF!</definedName>
    <definedName name="A3P10" localSheetId="4">#REF!</definedName>
    <definedName name="A3P10" localSheetId="11">#REF!</definedName>
    <definedName name="A3P10">#REF!</definedName>
    <definedName name="A3P11" localSheetId="10">#REF!</definedName>
    <definedName name="A3P11" localSheetId="4">#REF!</definedName>
    <definedName name="A3P11" localSheetId="11">#REF!</definedName>
    <definedName name="A3P11">#REF!</definedName>
    <definedName name="A3P12" localSheetId="10">#REF!</definedName>
    <definedName name="A3P12" localSheetId="4">#REF!</definedName>
    <definedName name="A3P12" localSheetId="11">#REF!</definedName>
    <definedName name="A3P12">#REF!</definedName>
    <definedName name="A3P13" localSheetId="10">#REF!</definedName>
    <definedName name="A3P13" localSheetId="4">#REF!</definedName>
    <definedName name="A3P13" localSheetId="11">#REF!</definedName>
    <definedName name="A3P13">#REF!</definedName>
    <definedName name="A3P14" localSheetId="10">#REF!</definedName>
    <definedName name="A3P14" localSheetId="4">#REF!</definedName>
    <definedName name="A3P14" localSheetId="11">#REF!</definedName>
    <definedName name="A3P14">#REF!</definedName>
    <definedName name="A3P15" localSheetId="10">#REF!</definedName>
    <definedName name="A3P15" localSheetId="4">#REF!</definedName>
    <definedName name="A3P15" localSheetId="11">#REF!</definedName>
    <definedName name="A3P15">#REF!</definedName>
    <definedName name="A3P16" localSheetId="10">#REF!</definedName>
    <definedName name="A3P16" localSheetId="4">#REF!</definedName>
    <definedName name="A3P16" localSheetId="11">#REF!</definedName>
    <definedName name="A3P16">#REF!</definedName>
    <definedName name="A3P17" localSheetId="10">#REF!</definedName>
    <definedName name="A3P17" localSheetId="4">#REF!</definedName>
    <definedName name="A3P17" localSheetId="11">#REF!</definedName>
    <definedName name="A3P17">#REF!</definedName>
    <definedName name="A3P18" localSheetId="10">#REF!</definedName>
    <definedName name="A3P18" localSheetId="4">#REF!</definedName>
    <definedName name="A3P18" localSheetId="11">#REF!</definedName>
    <definedName name="A3P18">#REF!</definedName>
    <definedName name="A3P19" localSheetId="10">#REF!</definedName>
    <definedName name="A3P19" localSheetId="4">#REF!</definedName>
    <definedName name="A3P19" localSheetId="11">#REF!</definedName>
    <definedName name="A3P19">#REF!</definedName>
    <definedName name="A3P2" localSheetId="10">#REF!</definedName>
    <definedName name="A3P2" localSheetId="4">#REF!</definedName>
    <definedName name="A3P2" localSheetId="11">#REF!</definedName>
    <definedName name="A3P2">#REF!</definedName>
    <definedName name="A3P20" localSheetId="10">#REF!</definedName>
    <definedName name="A3P20" localSheetId="4">#REF!</definedName>
    <definedName name="A3P20" localSheetId="11">#REF!</definedName>
    <definedName name="A3P20">#REF!</definedName>
    <definedName name="A3P21" localSheetId="10">#REF!</definedName>
    <definedName name="A3P21" localSheetId="4">#REF!</definedName>
    <definedName name="A3P21" localSheetId="11">#REF!</definedName>
    <definedName name="A3P21">#REF!</definedName>
    <definedName name="A3P22" localSheetId="10">#REF!</definedName>
    <definedName name="A3P22" localSheetId="4">#REF!</definedName>
    <definedName name="A3P22" localSheetId="11">#REF!</definedName>
    <definedName name="A3P22">#REF!</definedName>
    <definedName name="A3P23" localSheetId="10">#REF!</definedName>
    <definedName name="A3P23" localSheetId="4">#REF!</definedName>
    <definedName name="A3P23" localSheetId="11">#REF!</definedName>
    <definedName name="A3P23">#REF!</definedName>
    <definedName name="A3P24" localSheetId="10">#REF!</definedName>
    <definedName name="A3P24" localSheetId="4">#REF!</definedName>
    <definedName name="A3P24" localSheetId="11">#REF!</definedName>
    <definedName name="A3P24">#REF!</definedName>
    <definedName name="A3P3" localSheetId="10">#REF!</definedName>
    <definedName name="A3P3" localSheetId="4">#REF!</definedName>
    <definedName name="A3P3" localSheetId="11">#REF!</definedName>
    <definedName name="A3P3">#REF!</definedName>
    <definedName name="A3P4" localSheetId="10">#REF!</definedName>
    <definedName name="A3P4" localSheetId="4">#REF!</definedName>
    <definedName name="A3P4" localSheetId="11">#REF!</definedName>
    <definedName name="A3P4">#REF!</definedName>
    <definedName name="A3P5" localSheetId="10">#REF!</definedName>
    <definedName name="A3P5" localSheetId="4">#REF!</definedName>
    <definedName name="A3P5" localSheetId="11">#REF!</definedName>
    <definedName name="A3P5">#REF!</definedName>
    <definedName name="A3P6" localSheetId="10">#REF!</definedName>
    <definedName name="A3P6" localSheetId="4">#REF!</definedName>
    <definedName name="A3P6" localSheetId="11">#REF!</definedName>
    <definedName name="A3P6">#REF!</definedName>
    <definedName name="A3P7" localSheetId="10">#REF!</definedName>
    <definedName name="A3P7" localSheetId="4">#REF!</definedName>
    <definedName name="A3P7" localSheetId="11">#REF!</definedName>
    <definedName name="A3P7">#REF!</definedName>
    <definedName name="A3P8" localSheetId="10">#REF!</definedName>
    <definedName name="A3P8" localSheetId="4">#REF!</definedName>
    <definedName name="A3P8" localSheetId="11">#REF!</definedName>
    <definedName name="A3P8">#REF!</definedName>
    <definedName name="A3P9" localSheetId="10">#REF!</definedName>
    <definedName name="A3P9" localSheetId="4">#REF!</definedName>
    <definedName name="A3P9" localSheetId="11">#REF!</definedName>
    <definedName name="A3P9">#REF!</definedName>
    <definedName name="A3R1" localSheetId="10">#REF!</definedName>
    <definedName name="A3R1" localSheetId="4">#REF!</definedName>
    <definedName name="A3R1" localSheetId="11">#REF!</definedName>
    <definedName name="A3R1">#REF!</definedName>
    <definedName name="A3R10" localSheetId="10">#REF!</definedName>
    <definedName name="A3R10" localSheetId="4">#REF!</definedName>
    <definedName name="A3R10" localSheetId="11">#REF!</definedName>
    <definedName name="A3R10">#REF!</definedName>
    <definedName name="A3R11" localSheetId="10">#REF!</definedName>
    <definedName name="A3R11" localSheetId="4">#REF!</definedName>
    <definedName name="A3R11" localSheetId="11">#REF!</definedName>
    <definedName name="A3R11">#REF!</definedName>
    <definedName name="A3R12" localSheetId="10">#REF!</definedName>
    <definedName name="A3R12" localSheetId="4">#REF!</definedName>
    <definedName name="A3R12" localSheetId="11">#REF!</definedName>
    <definedName name="A3R12">#REF!</definedName>
    <definedName name="A3R13" localSheetId="10">#REF!</definedName>
    <definedName name="A3R13" localSheetId="4">#REF!</definedName>
    <definedName name="A3R13" localSheetId="11">#REF!</definedName>
    <definedName name="A3R13">#REF!</definedName>
    <definedName name="A3R14" localSheetId="10">#REF!</definedName>
    <definedName name="A3R14" localSheetId="4">#REF!</definedName>
    <definedName name="A3R14" localSheetId="11">#REF!</definedName>
    <definedName name="A3R14">#REF!</definedName>
    <definedName name="A3R15" localSheetId="10">#REF!</definedName>
    <definedName name="A3R15" localSheetId="4">#REF!</definedName>
    <definedName name="A3R15" localSheetId="11">#REF!</definedName>
    <definedName name="A3R15">#REF!</definedName>
    <definedName name="A3R16" localSheetId="10">#REF!</definedName>
    <definedName name="A3R16" localSheetId="4">#REF!</definedName>
    <definedName name="A3R16" localSheetId="11">#REF!</definedName>
    <definedName name="A3R16">#REF!</definedName>
    <definedName name="A3R17" localSheetId="10">#REF!</definedName>
    <definedName name="A3R17" localSheetId="4">#REF!</definedName>
    <definedName name="A3R17" localSheetId="11">#REF!</definedName>
    <definedName name="A3R17">#REF!</definedName>
    <definedName name="A3R18" localSheetId="10">#REF!</definedName>
    <definedName name="A3R18" localSheetId="4">#REF!</definedName>
    <definedName name="A3R18" localSheetId="11">#REF!</definedName>
    <definedName name="A3R18">#REF!</definedName>
    <definedName name="A3R19" localSheetId="10">#REF!</definedName>
    <definedName name="A3R19" localSheetId="4">#REF!</definedName>
    <definedName name="A3R19" localSheetId="11">#REF!</definedName>
    <definedName name="A3R19">#REF!</definedName>
    <definedName name="A3R2" localSheetId="10">#REF!</definedName>
    <definedName name="A3R2" localSheetId="4">#REF!</definedName>
    <definedName name="A3R2" localSheetId="11">#REF!</definedName>
    <definedName name="A3R2">#REF!</definedName>
    <definedName name="A3R20" localSheetId="10">#REF!</definedName>
    <definedName name="A3R20" localSheetId="4">#REF!</definedName>
    <definedName name="A3R20" localSheetId="11">#REF!</definedName>
    <definedName name="A3R20">#REF!</definedName>
    <definedName name="A3R21" localSheetId="10">#REF!</definedName>
    <definedName name="A3R21" localSheetId="4">#REF!</definedName>
    <definedName name="A3R21" localSheetId="11">#REF!</definedName>
    <definedName name="A3R21">#REF!</definedName>
    <definedName name="A3R22" localSheetId="10">#REF!</definedName>
    <definedName name="A3R22" localSheetId="4">#REF!</definedName>
    <definedName name="A3R22" localSheetId="11">#REF!</definedName>
    <definedName name="A3R22">#REF!</definedName>
    <definedName name="A3R23" localSheetId="10">#REF!</definedName>
    <definedName name="A3R23" localSheetId="4">#REF!</definedName>
    <definedName name="A3R23" localSheetId="11">#REF!</definedName>
    <definedName name="A3R23">#REF!</definedName>
    <definedName name="A3R24" localSheetId="10">#REF!</definedName>
    <definedName name="A3R24" localSheetId="4">#REF!</definedName>
    <definedName name="A3R24" localSheetId="11">#REF!</definedName>
    <definedName name="A3R24">#REF!</definedName>
    <definedName name="A3R3" localSheetId="10">#REF!</definedName>
    <definedName name="A3R3" localSheetId="4">#REF!</definedName>
    <definedName name="A3R3" localSheetId="11">#REF!</definedName>
    <definedName name="A3R3">#REF!</definedName>
    <definedName name="A3R4" localSheetId="10">#REF!</definedName>
    <definedName name="A3R4" localSheetId="4">#REF!</definedName>
    <definedName name="A3R4" localSheetId="11">#REF!</definedName>
    <definedName name="A3R4">#REF!</definedName>
    <definedName name="A3R5" localSheetId="10">#REF!</definedName>
    <definedName name="A3R5" localSheetId="4">#REF!</definedName>
    <definedName name="A3R5" localSheetId="11">#REF!</definedName>
    <definedName name="A3R5">#REF!</definedName>
    <definedName name="A3R6" localSheetId="10">#REF!</definedName>
    <definedName name="A3R6" localSheetId="4">#REF!</definedName>
    <definedName name="A3R6" localSheetId="11">#REF!</definedName>
    <definedName name="A3R6">#REF!</definedName>
    <definedName name="A3R7" localSheetId="10">#REF!</definedName>
    <definedName name="A3R7" localSheetId="4">#REF!</definedName>
    <definedName name="A3R7" localSheetId="11">#REF!</definedName>
    <definedName name="A3R7">#REF!</definedName>
    <definedName name="A3R8" localSheetId="10">#REF!</definedName>
    <definedName name="A3R8" localSheetId="4">#REF!</definedName>
    <definedName name="A3R8" localSheetId="11">#REF!</definedName>
    <definedName name="A3R8">#REF!</definedName>
    <definedName name="A3R9" localSheetId="10">#REF!</definedName>
    <definedName name="A3R9" localSheetId="4">#REF!</definedName>
    <definedName name="A3R9" localSheetId="11">#REF!</definedName>
    <definedName name="A3R9">#REF!</definedName>
    <definedName name="A4P1" localSheetId="10">#REF!</definedName>
    <definedName name="A4P1" localSheetId="4">#REF!</definedName>
    <definedName name="A4P1" localSheetId="11">#REF!</definedName>
    <definedName name="A4P1">#REF!</definedName>
    <definedName name="A4P10" localSheetId="10">#REF!</definedName>
    <definedName name="A4P10" localSheetId="4">#REF!</definedName>
    <definedName name="A4P10" localSheetId="11">#REF!</definedName>
    <definedName name="A4P10">#REF!</definedName>
    <definedName name="A4P11" localSheetId="10">#REF!</definedName>
    <definedName name="A4P11" localSheetId="4">#REF!</definedName>
    <definedName name="A4P11" localSheetId="11">#REF!</definedName>
    <definedName name="A4P11">#REF!</definedName>
    <definedName name="A4P12" localSheetId="10">#REF!</definedName>
    <definedName name="A4P12" localSheetId="4">#REF!</definedName>
    <definedName name="A4P12" localSheetId="11">#REF!</definedName>
    <definedName name="A4P12">#REF!</definedName>
    <definedName name="A4P13" localSheetId="10">#REF!</definedName>
    <definedName name="A4P13" localSheetId="4">#REF!</definedName>
    <definedName name="A4P13" localSheetId="11">#REF!</definedName>
    <definedName name="A4P13">#REF!</definedName>
    <definedName name="A4P14" localSheetId="10">#REF!</definedName>
    <definedName name="A4P14" localSheetId="4">#REF!</definedName>
    <definedName name="A4P14" localSheetId="11">#REF!</definedName>
    <definedName name="A4P14">#REF!</definedName>
    <definedName name="A4P15" localSheetId="10">#REF!</definedName>
    <definedName name="A4P15" localSheetId="4">#REF!</definedName>
    <definedName name="A4P15" localSheetId="11">#REF!</definedName>
    <definedName name="A4P15">#REF!</definedName>
    <definedName name="A4P16" localSheetId="10">#REF!</definedName>
    <definedName name="A4P16" localSheetId="4">#REF!</definedName>
    <definedName name="A4P16" localSheetId="11">#REF!</definedName>
    <definedName name="A4P16">#REF!</definedName>
    <definedName name="A4P17" localSheetId="10">#REF!</definedName>
    <definedName name="A4P17" localSheetId="4">#REF!</definedName>
    <definedName name="A4P17" localSheetId="11">#REF!</definedName>
    <definedName name="A4P17">#REF!</definedName>
    <definedName name="A4P18" localSheetId="10">#REF!</definedName>
    <definedName name="A4P18" localSheetId="4">#REF!</definedName>
    <definedName name="A4P18" localSheetId="11">#REF!</definedName>
    <definedName name="A4P18">#REF!</definedName>
    <definedName name="A4P19" localSheetId="10">#REF!</definedName>
    <definedName name="A4P19" localSheetId="4">#REF!</definedName>
    <definedName name="A4P19" localSheetId="11">#REF!</definedName>
    <definedName name="A4P19">#REF!</definedName>
    <definedName name="A4P2" localSheetId="10">#REF!</definedName>
    <definedName name="A4P2" localSheetId="4">#REF!</definedName>
    <definedName name="A4P2" localSheetId="11">#REF!</definedName>
    <definedName name="A4P2">#REF!</definedName>
    <definedName name="A4P20" localSheetId="10">#REF!</definedName>
    <definedName name="A4P20" localSheetId="4">#REF!</definedName>
    <definedName name="A4P20" localSheetId="11">#REF!</definedName>
    <definedName name="A4P20">#REF!</definedName>
    <definedName name="A4P21" localSheetId="10">#REF!</definedName>
    <definedName name="A4P21" localSheetId="4">#REF!</definedName>
    <definedName name="A4P21" localSheetId="11">#REF!</definedName>
    <definedName name="A4P21">#REF!</definedName>
    <definedName name="A4P22" localSheetId="10">#REF!</definedName>
    <definedName name="A4P22" localSheetId="4">#REF!</definedName>
    <definedName name="A4P22" localSheetId="11">#REF!</definedName>
    <definedName name="A4P22">#REF!</definedName>
    <definedName name="A4P23" localSheetId="10">#REF!</definedName>
    <definedName name="A4P23" localSheetId="4">#REF!</definedName>
    <definedName name="A4P23" localSheetId="11">#REF!</definedName>
    <definedName name="A4P23">#REF!</definedName>
    <definedName name="A4P24" localSheetId="10">#REF!</definedName>
    <definedName name="A4P24" localSheetId="4">#REF!</definedName>
    <definedName name="A4P24" localSheetId="11">#REF!</definedName>
    <definedName name="A4P24">#REF!</definedName>
    <definedName name="A4P3" localSheetId="10">#REF!</definedName>
    <definedName name="A4P3" localSheetId="4">#REF!</definedName>
    <definedName name="A4P3" localSheetId="11">#REF!</definedName>
    <definedName name="A4P3">#REF!</definedName>
    <definedName name="A4P4" localSheetId="10">#REF!</definedName>
    <definedName name="A4P4" localSheetId="4">#REF!</definedName>
    <definedName name="A4P4" localSheetId="11">#REF!</definedName>
    <definedName name="A4P4">#REF!</definedName>
    <definedName name="A4P5" localSheetId="10">#REF!</definedName>
    <definedName name="A4P5" localSheetId="4">#REF!</definedName>
    <definedName name="A4P5" localSheetId="11">#REF!</definedName>
    <definedName name="A4P5">#REF!</definedName>
    <definedName name="A4P6" localSheetId="10">#REF!</definedName>
    <definedName name="A4P6" localSheetId="4">#REF!</definedName>
    <definedName name="A4P6" localSheetId="11">#REF!</definedName>
    <definedName name="A4P6">#REF!</definedName>
    <definedName name="A4P7" localSheetId="10">#REF!</definedName>
    <definedName name="A4P7" localSheetId="4">#REF!</definedName>
    <definedName name="A4P7" localSheetId="11">#REF!</definedName>
    <definedName name="A4P7">#REF!</definedName>
    <definedName name="A4P8" localSheetId="10">#REF!</definedName>
    <definedName name="A4P8" localSheetId="4">#REF!</definedName>
    <definedName name="A4P8" localSheetId="11">#REF!</definedName>
    <definedName name="A4P8">#REF!</definedName>
    <definedName name="A4P9" localSheetId="10">#REF!</definedName>
    <definedName name="A4P9" localSheetId="4">#REF!</definedName>
    <definedName name="A4P9" localSheetId="11">#REF!</definedName>
    <definedName name="A4P9">#REF!</definedName>
    <definedName name="A4R1" localSheetId="10">#REF!</definedName>
    <definedName name="A4R1" localSheetId="4">#REF!</definedName>
    <definedName name="A4R1" localSheetId="11">#REF!</definedName>
    <definedName name="A4R1">#REF!</definedName>
    <definedName name="A4R10" localSheetId="10">#REF!</definedName>
    <definedName name="A4R10" localSheetId="4">#REF!</definedName>
    <definedName name="A4R10" localSheetId="11">#REF!</definedName>
    <definedName name="A4R10">#REF!</definedName>
    <definedName name="A4R11" localSheetId="10">#REF!</definedName>
    <definedName name="A4R11" localSheetId="4">#REF!</definedName>
    <definedName name="A4R11" localSheetId="11">#REF!</definedName>
    <definedName name="A4R11">#REF!</definedName>
    <definedName name="A4R12" localSheetId="10">#REF!</definedName>
    <definedName name="A4R12" localSheetId="4">#REF!</definedName>
    <definedName name="A4R12" localSheetId="11">#REF!</definedName>
    <definedName name="A4R12">#REF!</definedName>
    <definedName name="A4R13" localSheetId="10">#REF!</definedName>
    <definedName name="A4R13" localSheetId="4">#REF!</definedName>
    <definedName name="A4R13" localSheetId="11">#REF!</definedName>
    <definedName name="A4R13">#REF!</definedName>
    <definedName name="A4R14" localSheetId="10">#REF!</definedName>
    <definedName name="A4R14" localSheetId="4">#REF!</definedName>
    <definedName name="A4R14" localSheetId="11">#REF!</definedName>
    <definedName name="A4R14">#REF!</definedName>
    <definedName name="A4R15" localSheetId="10">#REF!</definedName>
    <definedName name="A4R15" localSheetId="4">#REF!</definedName>
    <definedName name="A4R15" localSheetId="11">#REF!</definedName>
    <definedName name="A4R15">#REF!</definedName>
    <definedName name="A4R16" localSheetId="10">#REF!</definedName>
    <definedName name="A4R16" localSheetId="4">#REF!</definedName>
    <definedName name="A4R16" localSheetId="11">#REF!</definedName>
    <definedName name="A4R16">#REF!</definedName>
    <definedName name="A4R17" localSheetId="10">#REF!</definedName>
    <definedName name="A4R17" localSheetId="4">#REF!</definedName>
    <definedName name="A4R17" localSheetId="11">#REF!</definedName>
    <definedName name="A4R17">#REF!</definedName>
    <definedName name="A4R18" localSheetId="10">#REF!</definedName>
    <definedName name="A4R18" localSheetId="4">#REF!</definedName>
    <definedName name="A4R18" localSheetId="11">#REF!</definedName>
    <definedName name="A4R18">#REF!</definedName>
    <definedName name="A4R19" localSheetId="10">#REF!</definedName>
    <definedName name="A4R19" localSheetId="4">#REF!</definedName>
    <definedName name="A4R19" localSheetId="11">#REF!</definedName>
    <definedName name="A4R19">#REF!</definedName>
    <definedName name="A4R2" localSheetId="10">#REF!</definedName>
    <definedName name="A4R2" localSheetId="4">#REF!</definedName>
    <definedName name="A4R2" localSheetId="11">#REF!</definedName>
    <definedName name="A4R2">#REF!</definedName>
    <definedName name="A4R20" localSheetId="10">#REF!</definedName>
    <definedName name="A4R20" localSheetId="4">#REF!</definedName>
    <definedName name="A4R20" localSheetId="11">#REF!</definedName>
    <definedName name="A4R20">#REF!</definedName>
    <definedName name="A4R21" localSheetId="10">#REF!</definedName>
    <definedName name="A4R21" localSheetId="4">#REF!</definedName>
    <definedName name="A4R21" localSheetId="11">#REF!</definedName>
    <definedName name="A4R21">#REF!</definedName>
    <definedName name="A4R22" localSheetId="10">#REF!</definedName>
    <definedName name="A4R22" localSheetId="4">#REF!</definedName>
    <definedName name="A4R22" localSheetId="11">#REF!</definedName>
    <definedName name="A4R22">#REF!</definedName>
    <definedName name="A4R23" localSheetId="10">#REF!</definedName>
    <definedName name="A4R23" localSheetId="4">#REF!</definedName>
    <definedName name="A4R23" localSheetId="11">#REF!</definedName>
    <definedName name="A4R23">#REF!</definedName>
    <definedName name="A4R24" localSheetId="10">#REF!</definedName>
    <definedName name="A4R24" localSheetId="4">#REF!</definedName>
    <definedName name="A4R24" localSheetId="11">#REF!</definedName>
    <definedName name="A4R24">#REF!</definedName>
    <definedName name="A4R3" localSheetId="10">#REF!</definedName>
    <definedName name="A4R3" localSheetId="4">#REF!</definedName>
    <definedName name="A4R3" localSheetId="11">#REF!</definedName>
    <definedName name="A4R3">#REF!</definedName>
    <definedName name="A4R4" localSheetId="10">#REF!</definedName>
    <definedName name="A4R4" localSheetId="4">#REF!</definedName>
    <definedName name="A4R4" localSheetId="11">#REF!</definedName>
    <definedName name="A4R4">#REF!</definedName>
    <definedName name="A4R5" localSheetId="10">#REF!</definedName>
    <definedName name="A4R5" localSheetId="4">#REF!</definedName>
    <definedName name="A4R5" localSheetId="11">#REF!</definedName>
    <definedName name="A4R5">#REF!</definedName>
    <definedName name="A4R6" localSheetId="10">#REF!</definedName>
    <definedName name="A4R6" localSheetId="4">#REF!</definedName>
    <definedName name="A4R6" localSheetId="11">#REF!</definedName>
    <definedName name="A4R6">#REF!</definedName>
    <definedName name="A4R7" localSheetId="10">#REF!</definedName>
    <definedName name="A4R7" localSheetId="4">#REF!</definedName>
    <definedName name="A4R7" localSheetId="11">#REF!</definedName>
    <definedName name="A4R7">#REF!</definedName>
    <definedName name="A4R8" localSheetId="10">#REF!</definedName>
    <definedName name="A4R8" localSheetId="4">#REF!</definedName>
    <definedName name="A4R8" localSheetId="11">#REF!</definedName>
    <definedName name="A4R8">#REF!</definedName>
    <definedName name="A4R9" localSheetId="10">#REF!</definedName>
    <definedName name="A4R9" localSheetId="4">#REF!</definedName>
    <definedName name="A4R9" localSheetId="11">#REF!</definedName>
    <definedName name="A4R9">#REF!</definedName>
    <definedName name="A5P1" localSheetId="10">#REF!</definedName>
    <definedName name="A5P1" localSheetId="4">#REF!</definedName>
    <definedName name="A5P1" localSheetId="11">#REF!</definedName>
    <definedName name="A5P1">#REF!</definedName>
    <definedName name="A5P10" localSheetId="10">#REF!</definedName>
    <definedName name="A5P10" localSheetId="4">#REF!</definedName>
    <definedName name="A5P10" localSheetId="11">#REF!</definedName>
    <definedName name="A5P10">#REF!</definedName>
    <definedName name="A5P11" localSheetId="10">#REF!</definedName>
    <definedName name="A5P11" localSheetId="4">#REF!</definedName>
    <definedName name="A5P11" localSheetId="11">#REF!</definedName>
    <definedName name="A5P11">#REF!</definedName>
    <definedName name="A5P12" localSheetId="10">#REF!</definedName>
    <definedName name="A5P12" localSheetId="4">#REF!</definedName>
    <definedName name="A5P12" localSheetId="11">#REF!</definedName>
    <definedName name="A5P12">#REF!</definedName>
    <definedName name="A5P13" localSheetId="10">#REF!</definedName>
    <definedName name="A5P13" localSheetId="4">#REF!</definedName>
    <definedName name="A5P13" localSheetId="11">#REF!</definedName>
    <definedName name="A5P13">#REF!</definedName>
    <definedName name="A5P14" localSheetId="10">#REF!</definedName>
    <definedName name="A5P14" localSheetId="4">#REF!</definedName>
    <definedName name="A5P14" localSheetId="11">#REF!</definedName>
    <definedName name="A5P14">#REF!</definedName>
    <definedName name="A5P15" localSheetId="10">#REF!</definedName>
    <definedName name="A5P15" localSheetId="4">#REF!</definedName>
    <definedName name="A5P15" localSheetId="11">#REF!</definedName>
    <definedName name="A5P15">#REF!</definedName>
    <definedName name="A5P16" localSheetId="10">#REF!</definedName>
    <definedName name="A5P16" localSheetId="4">#REF!</definedName>
    <definedName name="A5P16" localSheetId="11">#REF!</definedName>
    <definedName name="A5P16">#REF!</definedName>
    <definedName name="A5P17" localSheetId="10">#REF!</definedName>
    <definedName name="A5P17" localSheetId="4">#REF!</definedName>
    <definedName name="A5P17" localSheetId="11">#REF!</definedName>
    <definedName name="A5P17">#REF!</definedName>
    <definedName name="A5P18" localSheetId="10">#REF!</definedName>
    <definedName name="A5P18" localSheetId="4">#REF!</definedName>
    <definedName name="A5P18" localSheetId="11">#REF!</definedName>
    <definedName name="A5P18">#REF!</definedName>
    <definedName name="A5P19" localSheetId="10">#REF!</definedName>
    <definedName name="A5P19" localSheetId="4">#REF!</definedName>
    <definedName name="A5P19" localSheetId="11">#REF!</definedName>
    <definedName name="A5P19">#REF!</definedName>
    <definedName name="A5P2" localSheetId="10">#REF!</definedName>
    <definedName name="A5P2" localSheetId="4">#REF!</definedName>
    <definedName name="A5P2" localSheetId="11">#REF!</definedName>
    <definedName name="A5P2">#REF!</definedName>
    <definedName name="A5P20" localSheetId="10">#REF!</definedName>
    <definedName name="A5P20" localSheetId="4">#REF!</definedName>
    <definedName name="A5P20" localSheetId="11">#REF!</definedName>
    <definedName name="A5P20">#REF!</definedName>
    <definedName name="A5P21" localSheetId="10">#REF!</definedName>
    <definedName name="A5P21" localSheetId="4">#REF!</definedName>
    <definedName name="A5P21" localSheetId="11">#REF!</definedName>
    <definedName name="A5P21">#REF!</definedName>
    <definedName name="A5P22" localSheetId="10">#REF!</definedName>
    <definedName name="A5P22" localSheetId="4">#REF!</definedName>
    <definedName name="A5P22" localSheetId="11">#REF!</definedName>
    <definedName name="A5P22">#REF!</definedName>
    <definedName name="A5P23" localSheetId="10">#REF!</definedName>
    <definedName name="A5P23" localSheetId="4">#REF!</definedName>
    <definedName name="A5P23" localSheetId="11">#REF!</definedName>
    <definedName name="A5P23">#REF!</definedName>
    <definedName name="A5P24" localSheetId="10">#REF!</definedName>
    <definedName name="A5P24" localSheetId="4">#REF!</definedName>
    <definedName name="A5P24" localSheetId="11">#REF!</definedName>
    <definedName name="A5P24">#REF!</definedName>
    <definedName name="A5P3" localSheetId="10">#REF!</definedName>
    <definedName name="A5P3" localSheetId="4">#REF!</definedName>
    <definedName name="A5P3" localSheetId="11">#REF!</definedName>
    <definedName name="A5P3">#REF!</definedName>
    <definedName name="A5P4" localSheetId="10">#REF!</definedName>
    <definedName name="A5P4" localSheetId="4">#REF!</definedName>
    <definedName name="A5P4" localSheetId="11">#REF!</definedName>
    <definedName name="A5P4">#REF!</definedName>
    <definedName name="A5P5" localSheetId="10">#REF!</definedName>
    <definedName name="A5P5" localSheetId="4">#REF!</definedName>
    <definedName name="A5P5" localSheetId="11">#REF!</definedName>
    <definedName name="A5P5">#REF!</definedName>
    <definedName name="A5P6" localSheetId="10">#REF!</definedName>
    <definedName name="A5P6" localSheetId="4">#REF!</definedName>
    <definedName name="A5P6" localSheetId="11">#REF!</definedName>
    <definedName name="A5P6">#REF!</definedName>
    <definedName name="A5P7" localSheetId="10">#REF!</definedName>
    <definedName name="A5P7" localSheetId="4">#REF!</definedName>
    <definedName name="A5P7" localSheetId="11">#REF!</definedName>
    <definedName name="A5P7">#REF!</definedName>
    <definedName name="A5P8" localSheetId="10">#REF!</definedName>
    <definedName name="A5P8" localSheetId="4">#REF!</definedName>
    <definedName name="A5P8" localSheetId="11">#REF!</definedName>
    <definedName name="A5P8">#REF!</definedName>
    <definedName name="A5P9" localSheetId="10">#REF!</definedName>
    <definedName name="A5P9" localSheetId="4">#REF!</definedName>
    <definedName name="A5P9" localSheetId="11">#REF!</definedName>
    <definedName name="A5P9">#REF!</definedName>
    <definedName name="A5R1" localSheetId="10">#REF!</definedName>
    <definedName name="A5R1" localSheetId="4">#REF!</definedName>
    <definedName name="A5R1" localSheetId="11">#REF!</definedName>
    <definedName name="A5R1">#REF!</definedName>
    <definedName name="A5R10" localSheetId="10">#REF!</definedName>
    <definedName name="A5R10" localSheetId="4">#REF!</definedName>
    <definedName name="A5R10" localSheetId="11">#REF!</definedName>
    <definedName name="A5R10">#REF!</definedName>
    <definedName name="A5R11" localSheetId="10">#REF!</definedName>
    <definedName name="A5R11" localSheetId="4">#REF!</definedName>
    <definedName name="A5R11" localSheetId="11">#REF!</definedName>
    <definedName name="A5R11">#REF!</definedName>
    <definedName name="A5R12" localSheetId="10">#REF!</definedName>
    <definedName name="A5R12" localSheetId="4">#REF!</definedName>
    <definedName name="A5R12" localSheetId="11">#REF!</definedName>
    <definedName name="A5R12">#REF!</definedName>
    <definedName name="A5R13" localSheetId="10">#REF!</definedName>
    <definedName name="A5R13" localSheetId="4">#REF!</definedName>
    <definedName name="A5R13" localSheetId="11">#REF!</definedName>
    <definedName name="A5R13">#REF!</definedName>
    <definedName name="A5R14" localSheetId="10">#REF!</definedName>
    <definedName name="A5R14" localSheetId="4">#REF!</definedName>
    <definedName name="A5R14" localSheetId="11">#REF!</definedName>
    <definedName name="A5R14">#REF!</definedName>
    <definedName name="A5R15" localSheetId="10">#REF!</definedName>
    <definedName name="A5R15" localSheetId="4">#REF!</definedName>
    <definedName name="A5R15" localSheetId="11">#REF!</definedName>
    <definedName name="A5R15">#REF!</definedName>
    <definedName name="A5R16" localSheetId="10">#REF!</definedName>
    <definedName name="A5R16" localSheetId="4">#REF!</definedName>
    <definedName name="A5R16" localSheetId="11">#REF!</definedName>
    <definedName name="A5R16">#REF!</definedName>
    <definedName name="A5R17" localSheetId="10">#REF!</definedName>
    <definedName name="A5R17" localSheetId="4">#REF!</definedName>
    <definedName name="A5R17" localSheetId="11">#REF!</definedName>
    <definedName name="A5R17">#REF!</definedName>
    <definedName name="A5R18" localSheetId="10">#REF!</definedName>
    <definedName name="A5R18" localSheetId="4">#REF!</definedName>
    <definedName name="A5R18" localSheetId="11">#REF!</definedName>
    <definedName name="A5R18">#REF!</definedName>
    <definedName name="A5R19" localSheetId="10">#REF!</definedName>
    <definedName name="A5R19" localSheetId="4">#REF!</definedName>
    <definedName name="A5R19" localSheetId="11">#REF!</definedName>
    <definedName name="A5R19">#REF!</definedName>
    <definedName name="A5R2" localSheetId="10">#REF!</definedName>
    <definedName name="A5R2" localSheetId="4">#REF!</definedName>
    <definedName name="A5R2" localSheetId="11">#REF!</definedName>
    <definedName name="A5R2">#REF!</definedName>
    <definedName name="A5R20" localSheetId="10">#REF!</definedName>
    <definedName name="A5R20" localSheetId="4">#REF!</definedName>
    <definedName name="A5R20" localSheetId="11">#REF!</definedName>
    <definedName name="A5R20">#REF!</definedName>
    <definedName name="A5R21" localSheetId="10">#REF!</definedName>
    <definedName name="A5R21" localSheetId="4">#REF!</definedName>
    <definedName name="A5R21" localSheetId="11">#REF!</definedName>
    <definedName name="A5R21">#REF!</definedName>
    <definedName name="A5R22" localSheetId="10">#REF!</definedName>
    <definedName name="A5R22" localSheetId="4">#REF!</definedName>
    <definedName name="A5R22" localSheetId="11">#REF!</definedName>
    <definedName name="A5R22">#REF!</definedName>
    <definedName name="A5R23" localSheetId="10">#REF!</definedName>
    <definedName name="A5R23" localSheetId="4">#REF!</definedName>
    <definedName name="A5R23" localSheetId="11">#REF!</definedName>
    <definedName name="A5R23">#REF!</definedName>
    <definedName name="A5R24" localSheetId="10">#REF!</definedName>
    <definedName name="A5R24" localSheetId="4">#REF!</definedName>
    <definedName name="A5R24" localSheetId="11">#REF!</definedName>
    <definedName name="A5R24">#REF!</definedName>
    <definedName name="A5R3" localSheetId="10">#REF!</definedName>
    <definedName name="A5R3" localSheetId="4">#REF!</definedName>
    <definedName name="A5R3" localSheetId="11">#REF!</definedName>
    <definedName name="A5R3">#REF!</definedName>
    <definedName name="A5R4" localSheetId="10">#REF!</definedName>
    <definedName name="A5R4" localSheetId="4">#REF!</definedName>
    <definedName name="A5R4" localSheetId="11">#REF!</definedName>
    <definedName name="A5R4">#REF!</definedName>
    <definedName name="A5R5" localSheetId="10">#REF!</definedName>
    <definedName name="A5R5" localSheetId="4">#REF!</definedName>
    <definedName name="A5R5" localSheetId="11">#REF!</definedName>
    <definedName name="A5R5">#REF!</definedName>
    <definedName name="A5R6" localSheetId="10">#REF!</definedName>
    <definedName name="A5R6" localSheetId="4">#REF!</definedName>
    <definedName name="A5R6" localSheetId="11">#REF!</definedName>
    <definedName name="A5R6">#REF!</definedName>
    <definedName name="A5R7" localSheetId="10">#REF!</definedName>
    <definedName name="A5R7" localSheetId="4">#REF!</definedName>
    <definedName name="A5R7" localSheetId="11">#REF!</definedName>
    <definedName name="A5R7">#REF!</definedName>
    <definedName name="A5R8" localSheetId="10">#REF!</definedName>
    <definedName name="A5R8" localSheetId="4">#REF!</definedName>
    <definedName name="A5R8" localSheetId="11">#REF!</definedName>
    <definedName name="A5R8">#REF!</definedName>
    <definedName name="A5R9" localSheetId="10">#REF!</definedName>
    <definedName name="A5R9" localSheetId="4">#REF!</definedName>
    <definedName name="A5R9" localSheetId="11">#REF!</definedName>
    <definedName name="A5R9">#REF!</definedName>
    <definedName name="abcdescrição">OFFSET(#REF!,0,0,COUNTA(#REF!),1)</definedName>
    <definedName name="abcserie1">OFFSET(#REF!,0,0,COUNTA(#REF!),1)</definedName>
    <definedName name="abcserie2">OFFSET(#REF!,0,0,COUNTA(#REF!),1)</definedName>
    <definedName name="add_1" localSheetId="10">#REF!</definedName>
    <definedName name="add_1" localSheetId="4">#REF!</definedName>
    <definedName name="add_1" localSheetId="0">#REF!</definedName>
    <definedName name="add_1" localSheetId="11">#REF!</definedName>
    <definedName name="add_1">#REF!</definedName>
    <definedName name="add_2" localSheetId="10">#REF!</definedName>
    <definedName name="add_2" localSheetId="4">#REF!</definedName>
    <definedName name="add_2" localSheetId="0">#REF!</definedName>
    <definedName name="add_2" localSheetId="11">#REF!</definedName>
    <definedName name="add_2">#REF!</definedName>
    <definedName name="add_3" localSheetId="10">#REF!</definedName>
    <definedName name="add_3" localSheetId="4">#REF!</definedName>
    <definedName name="add_3" localSheetId="0">#REF!</definedName>
    <definedName name="add_3" localSheetId="11">#REF!</definedName>
    <definedName name="add_3">#REF!</definedName>
    <definedName name="add_4" localSheetId="10">#REF!</definedName>
    <definedName name="add_4" localSheetId="4">#REF!</definedName>
    <definedName name="add_4" localSheetId="11">#REF!</definedName>
    <definedName name="add_4">#REF!</definedName>
    <definedName name="add_5" localSheetId="10">#REF!</definedName>
    <definedName name="add_5" localSheetId="4">#REF!</definedName>
    <definedName name="add_5" localSheetId="11">#REF!</definedName>
    <definedName name="add_5">#REF!</definedName>
    <definedName name="add_total" localSheetId="10">#REF!</definedName>
    <definedName name="add_total" localSheetId="4">#REF!</definedName>
    <definedName name="add_total" localSheetId="11">#REF!</definedName>
    <definedName name="add_total">#REF!</definedName>
    <definedName name="_xlnm.Print_Area" localSheetId="10">'BDI D'!$A$5:$I$38</definedName>
    <definedName name="_xlnm.Print_Area" localSheetId="4">'BDI ND'!$A$5:$I$34</definedName>
    <definedName name="_xlnm.Print_Area" localSheetId="8">'Comp Análiticas D'!$J$1:$S$48</definedName>
    <definedName name="_xlnm.Print_Area" localSheetId="2">'Comp Análiticas ND'!$J$1:$S$48</definedName>
    <definedName name="_xlnm.Print_Area" localSheetId="0">'Comparativo ND x D'!$B$1:$E$14</definedName>
    <definedName name="_xlnm.Print_Area" localSheetId="9">'Cronograma D'!$A$1:$S$16</definedName>
    <definedName name="_xlnm.Print_Area" localSheetId="3">'Cronograma ND'!$A$1:$S$15</definedName>
    <definedName name="_xlnm.Print_Area" localSheetId="11">'curva abc'!$A$1:$J$24</definedName>
    <definedName name="_xlnm.Print_Area" localSheetId="5">'Memória de Cálculo'!$A$1:$H$636</definedName>
    <definedName name="_xlnm.Print_Area" localSheetId="7">'Planilha Sintética D'!$A$1:$J$112</definedName>
    <definedName name="_xlnm.Print_Area" localSheetId="1">'Planilha Sintética ND'!$A$1:$J$120</definedName>
    <definedName name="AUDITORIO" localSheetId="10">#REF!</definedName>
    <definedName name="AUDITORIO" localSheetId="4">#REF!</definedName>
    <definedName name="AUDITORIO" localSheetId="0">#REF!</definedName>
    <definedName name="AUDITORIO" localSheetId="11">#REF!</definedName>
    <definedName name="AUDITORIO">#REF!</definedName>
    <definedName name="BBB" localSheetId="10">#REF!</definedName>
    <definedName name="BBB" localSheetId="4">#REF!</definedName>
    <definedName name="BBB" localSheetId="0">#REF!</definedName>
    <definedName name="BBB">#REF!</definedName>
    <definedName name="BD" localSheetId="10">#REF!</definedName>
    <definedName name="BD" localSheetId="4">#REF!</definedName>
    <definedName name="BD" localSheetId="0">#REF!</definedName>
    <definedName name="BD" localSheetId="11">#REF!</definedName>
    <definedName name="BD">#REF!</definedName>
    <definedName name="BDI" localSheetId="10">#REF!</definedName>
    <definedName name="BDI" localSheetId="4">#REF!</definedName>
    <definedName name="BDI" localSheetId="11">#REF!</definedName>
    <definedName name="BDI">#REF!</definedName>
    <definedName name="BDI_LIC" localSheetId="10">#REF!</definedName>
    <definedName name="BDI_LIC" localSheetId="4">#REF!</definedName>
    <definedName name="BDI_LIC" localSheetId="11">#REF!</definedName>
    <definedName name="BDI_LIC">#REF!</definedName>
    <definedName name="cfs" localSheetId="10">#REF!</definedName>
    <definedName name="cfs" localSheetId="4">#REF!</definedName>
    <definedName name="cfs" localSheetId="11">#REF!</definedName>
    <definedName name="cfs">#REF!</definedName>
    <definedName name="COMP">#REF!</definedName>
    <definedName name="crono" localSheetId="10">#REF!</definedName>
    <definedName name="crono" localSheetId="4">#REF!</definedName>
    <definedName name="crono" localSheetId="11">#REF!</definedName>
    <definedName name="crono">#REF!</definedName>
    <definedName name="CRONO_ADD" localSheetId="10">#REF!</definedName>
    <definedName name="CRONO_ADD" localSheetId="4">#REF!</definedName>
    <definedName name="CRONO_ADD" localSheetId="11">#REF!</definedName>
    <definedName name="CRONO_ADD">#REF!</definedName>
    <definedName name="CRONO_RES" localSheetId="10">#REF!</definedName>
    <definedName name="CRONO_RES" localSheetId="4">#REF!</definedName>
    <definedName name="CRONO_RES" localSheetId="11">#REF!</definedName>
    <definedName name="CRONO_RES">#REF!</definedName>
    <definedName name="dados" localSheetId="0">'Comparativo ND x D'!$B$9:$E$947</definedName>
    <definedName name="dados">#REF!</definedName>
    <definedName name="DXBDFG">"$#REF!.$A$1:$B$2408"</definedName>
    <definedName name="Excel_BuiltIn__FilterDatabase">"$#REF!.$B$8:$M$9"</definedName>
    <definedName name="Excel_BuiltIn__FilterDatabase_1">"$#REF!.$A$1:$F$5248"</definedName>
    <definedName name="Excel_BuiltIn__FilterDatabase_4">NA()</definedName>
    <definedName name="Excel_BuiltIn__FilterDatabase_4_1">"$#REF!.$#REF!$#REF!:$#REF!$#REF!"</definedName>
    <definedName name="Excel_BuiltIn__FilterDatabase_5">NA()</definedName>
    <definedName name="Excel_BuiltIn__FilterDatabase_6" localSheetId="10">#REF!</definedName>
    <definedName name="Excel_BuiltIn__FilterDatabase_6" localSheetId="4">#REF!</definedName>
    <definedName name="Excel_BuiltIn__FilterDatabase_6" localSheetId="0">#REF!</definedName>
    <definedName name="Excel_BuiltIn__FilterDatabase_6" localSheetId="11">'curva abc'!$A$1:$B$17</definedName>
    <definedName name="Excel_BuiltIn__FilterDatabase_6" localSheetId="7">'Planilha Sintética D'!$A$1:$B$113</definedName>
    <definedName name="Excel_BuiltIn__FilterDatabase_6" localSheetId="1">'Planilha Sintética ND'!$A$1:$B$120</definedName>
    <definedName name="Excel_BuiltIn__FilterDatabase_6">#REF!</definedName>
    <definedName name="Excel_BuiltIn__FilterDatabase_6_1">NA()</definedName>
    <definedName name="Excel_BuiltIn__FilterDatabase_6_2">"#REF!"</definedName>
    <definedName name="Excel_BuiltIn__FilterDatabase_6_3">"#REF!"</definedName>
    <definedName name="Excel_BuiltIn_Print_Area">"$#REF!.$B$1:$N$9"</definedName>
    <definedName name="Excel_BuiltIn_Print_Area_7">"#REF!"</definedName>
    <definedName name="Excel_BuiltIn_Print_Area_7_1">"#REF!"</definedName>
    <definedName name="Excel_BuiltIn_Print_Area_7_1_1">"#REF!"</definedName>
    <definedName name="Excel_BuiltIn_Print_Area_7_1_1_1">"#REF!"</definedName>
    <definedName name="Excel_BuiltIn_Print_Area_7_1_1_1_1">"#REF!"</definedName>
    <definedName name="Excel_BuiltIn_Print_Area_7_1_1_1_1_1">"#REF!"</definedName>
    <definedName name="Excel_BuiltIn_Print_Area_7_1_1_1_1_1_1">"#REF!"</definedName>
    <definedName name="Excel_BuiltIn_Print_Area_7_1_1_1_1_1_2">"#REF!"</definedName>
    <definedName name="Excel_BuiltIn_Print_Area_7_1_1_1_1_1_3">"#REF!"</definedName>
    <definedName name="Excel_BuiltIn_Print_Area_7_1_1_1_1_2">"#REF!"</definedName>
    <definedName name="Excel_BuiltIn_Print_Area_7_1_1_1_1_3">"#REF!"</definedName>
    <definedName name="Excel_BuiltIn_Print_Area_7_1_1_1_2">"#REF!"</definedName>
    <definedName name="Excel_BuiltIn_Print_Area_7_1_1_1_3">"#REF!"</definedName>
    <definedName name="Excel_BuiltIn_Print_Area_7_1_1_2">"#REF!"</definedName>
    <definedName name="Excel_BuiltIn_Print_Area_7_1_1_3">"#REF!"</definedName>
    <definedName name="Excel_BuiltIn_Print_Area_7_1_2">"#REF!"</definedName>
    <definedName name="Excel_BuiltIn_Print_Area_7_1_3">"#REF!"</definedName>
    <definedName name="Excel_BuiltIn_Print_Area_7_2">"#REF!"</definedName>
    <definedName name="Excel_BuiltIn_Print_Area_7_3">"#REF!"</definedName>
    <definedName name="Excel_BuiltIn_Print_Titles">"$#REF!.$A$1:$AMJ$9"</definedName>
    <definedName name="ini" localSheetId="0">'[1] '!#REF!</definedName>
    <definedName name="ini" localSheetId="11">'[1] '!#REF!</definedName>
    <definedName name="ini">'[1] '!#REF!</definedName>
    <definedName name="k">"$#REF!.$A$1:$B$2408"</definedName>
    <definedName name="matriz" localSheetId="0">'[1] '!#REF!</definedName>
    <definedName name="matriz" localSheetId="11">'[1] '!#REF!</definedName>
    <definedName name="matriz">'[1] '!#REF!</definedName>
    <definedName name="MINUS" localSheetId="10">#REF!</definedName>
    <definedName name="MINUS" localSheetId="4">#REF!</definedName>
    <definedName name="MINUS" localSheetId="0">#REF!</definedName>
    <definedName name="MINUS" localSheetId="11">#REF!</definedName>
    <definedName name="MINUS">#REF!</definedName>
    <definedName name="OBRA" localSheetId="10">#REF!</definedName>
    <definedName name="OBRA" localSheetId="4">#REF!</definedName>
    <definedName name="OBRA" localSheetId="0">#REF!</definedName>
    <definedName name="OBRA">#REF!</definedName>
    <definedName name="Plan1">"$#REF!.$A$1:$B$2408"</definedName>
    <definedName name="PLUS" localSheetId="10">#REF!</definedName>
    <definedName name="PLUS" localSheetId="4">#REF!</definedName>
    <definedName name="PLUS" localSheetId="0">#REF!</definedName>
    <definedName name="PLUS" localSheetId="11">#REF!</definedName>
    <definedName name="PLUS">#REF!</definedName>
    <definedName name="po" localSheetId="10">#REF!</definedName>
    <definedName name="po" localSheetId="4">#REF!</definedName>
    <definedName name="po" localSheetId="0">#REF!</definedName>
    <definedName name="po" localSheetId="11">#REF!</definedName>
    <definedName name="po">#REF!</definedName>
    <definedName name="REF">'[1] '!$F$464:$F$489</definedName>
    <definedName name="rere" localSheetId="10">#REF!</definedName>
    <definedName name="rere" localSheetId="4">#REF!</definedName>
    <definedName name="rere" localSheetId="0">#REF!</definedName>
    <definedName name="rere" localSheetId="11">#REF!</definedName>
    <definedName name="rere">#REF!</definedName>
    <definedName name="RODAPÉ" localSheetId="10">[1]Relatório!#REF!</definedName>
    <definedName name="RODAPÉ" localSheetId="4">[1]Relatório!#REF!</definedName>
    <definedName name="RODAPÉ" localSheetId="0">[1]Relatório!#REF!</definedName>
    <definedName name="RODAPÉ" localSheetId="11">[1]Relatório!#REF!</definedName>
    <definedName name="RODAPÉ">[1]Relatório!#REF!</definedName>
    <definedName name="rt" localSheetId="10">#REF!</definedName>
    <definedName name="rt" localSheetId="4">#REF!</definedName>
    <definedName name="rt" localSheetId="0">#REF!</definedName>
    <definedName name="rt" localSheetId="11">#REF!</definedName>
    <definedName name="rt">#REF!</definedName>
    <definedName name="S10P1" localSheetId="10">#REF!</definedName>
    <definedName name="S10P1" localSheetId="4">#REF!</definedName>
    <definedName name="S10P1" localSheetId="0">#REF!</definedName>
    <definedName name="S10P1" localSheetId="11">#REF!</definedName>
    <definedName name="S10P1">#REF!</definedName>
    <definedName name="S10P10" localSheetId="10">#REF!</definedName>
    <definedName name="S10P10" localSheetId="4">#REF!</definedName>
    <definedName name="S10P10" localSheetId="0">#REF!</definedName>
    <definedName name="S10P10" localSheetId="11">#REF!</definedName>
    <definedName name="S10P10">#REF!</definedName>
    <definedName name="S10P11" localSheetId="10">#REF!</definedName>
    <definedName name="S10P11" localSheetId="4">#REF!</definedName>
    <definedName name="S10P11" localSheetId="11">#REF!</definedName>
    <definedName name="S10P11">#REF!</definedName>
    <definedName name="S10P12" localSheetId="10">#REF!</definedName>
    <definedName name="S10P12" localSheetId="4">#REF!</definedName>
    <definedName name="S10P12" localSheetId="11">#REF!</definedName>
    <definedName name="S10P12">#REF!</definedName>
    <definedName name="S10P13" localSheetId="10">#REF!</definedName>
    <definedName name="S10P13" localSheetId="4">#REF!</definedName>
    <definedName name="S10P13" localSheetId="11">#REF!</definedName>
    <definedName name="S10P13">#REF!</definedName>
    <definedName name="S10P14" localSheetId="10">#REF!</definedName>
    <definedName name="S10P14" localSheetId="4">#REF!</definedName>
    <definedName name="S10P14" localSheetId="11">#REF!</definedName>
    <definedName name="S10P14">#REF!</definedName>
    <definedName name="S10P15" localSheetId="10">#REF!</definedName>
    <definedName name="S10P15" localSheetId="4">#REF!</definedName>
    <definedName name="S10P15" localSheetId="11">#REF!</definedName>
    <definedName name="S10P15">#REF!</definedName>
    <definedName name="S10P16" localSheetId="10">#REF!</definedName>
    <definedName name="S10P16" localSheetId="4">#REF!</definedName>
    <definedName name="S10P16" localSheetId="11">#REF!</definedName>
    <definedName name="S10P16">#REF!</definedName>
    <definedName name="S10P17" localSheetId="10">#REF!</definedName>
    <definedName name="S10P17" localSheetId="4">#REF!</definedName>
    <definedName name="S10P17" localSheetId="11">#REF!</definedName>
    <definedName name="S10P17">#REF!</definedName>
    <definedName name="S10P18" localSheetId="10">#REF!</definedName>
    <definedName name="S10P18" localSheetId="4">#REF!</definedName>
    <definedName name="S10P18" localSheetId="11">#REF!</definedName>
    <definedName name="S10P18">#REF!</definedName>
    <definedName name="S10P19" localSheetId="10">#REF!</definedName>
    <definedName name="S10P19" localSheetId="4">#REF!</definedName>
    <definedName name="S10P19" localSheetId="11">#REF!</definedName>
    <definedName name="S10P19">#REF!</definedName>
    <definedName name="S10P2" localSheetId="10">#REF!</definedName>
    <definedName name="S10P2" localSheetId="4">#REF!</definedName>
    <definedName name="S10P2" localSheetId="11">#REF!</definedName>
    <definedName name="S10P2">#REF!</definedName>
    <definedName name="S10P20" localSheetId="10">#REF!</definedName>
    <definedName name="S10P20" localSheetId="4">#REF!</definedName>
    <definedName name="S10P20" localSheetId="11">#REF!</definedName>
    <definedName name="S10P20">#REF!</definedName>
    <definedName name="S10P21" localSheetId="10">#REF!</definedName>
    <definedName name="S10P21" localSheetId="4">#REF!</definedName>
    <definedName name="S10P21" localSheetId="11">#REF!</definedName>
    <definedName name="S10P21">#REF!</definedName>
    <definedName name="S10P22" localSheetId="10">#REF!</definedName>
    <definedName name="S10P22" localSheetId="4">#REF!</definedName>
    <definedName name="S10P22" localSheetId="11">#REF!</definedName>
    <definedName name="S10P22">#REF!</definedName>
    <definedName name="S10P23" localSheetId="10">#REF!</definedName>
    <definedName name="S10P23" localSheetId="4">#REF!</definedName>
    <definedName name="S10P23" localSheetId="11">#REF!</definedName>
    <definedName name="S10P23">#REF!</definedName>
    <definedName name="S10P24" localSheetId="10">#REF!</definedName>
    <definedName name="S10P24" localSheetId="4">#REF!</definedName>
    <definedName name="S10P24" localSheetId="11">#REF!</definedName>
    <definedName name="S10P24">#REF!</definedName>
    <definedName name="S10P3" localSheetId="10">#REF!</definedName>
    <definedName name="S10P3" localSheetId="4">#REF!</definedName>
    <definedName name="S10P3" localSheetId="11">#REF!</definedName>
    <definedName name="S10P3">#REF!</definedName>
    <definedName name="S10P4" localSheetId="10">#REF!</definedName>
    <definedName name="S10P4" localSheetId="4">#REF!</definedName>
    <definedName name="S10P4" localSheetId="11">#REF!</definedName>
    <definedName name="S10P4">#REF!</definedName>
    <definedName name="S10P5" localSheetId="10">#REF!</definedName>
    <definedName name="S10P5" localSheetId="4">#REF!</definedName>
    <definedName name="S10P5" localSheetId="11">#REF!</definedName>
    <definedName name="S10P5">#REF!</definedName>
    <definedName name="S10P6" localSheetId="10">#REF!</definedName>
    <definedName name="S10P6" localSheetId="4">#REF!</definedName>
    <definedName name="S10P6" localSheetId="11">#REF!</definedName>
    <definedName name="S10P6">#REF!</definedName>
    <definedName name="S10P7" localSheetId="10">#REF!</definedName>
    <definedName name="S10P7" localSheetId="4">#REF!</definedName>
    <definedName name="S10P7" localSheetId="11">#REF!</definedName>
    <definedName name="S10P7">#REF!</definedName>
    <definedName name="S10P8" localSheetId="10">#REF!</definedName>
    <definedName name="S10P8" localSheetId="4">#REF!</definedName>
    <definedName name="S10P8" localSheetId="11">#REF!</definedName>
    <definedName name="S10P8">#REF!</definedName>
    <definedName name="S10P9" localSheetId="10">#REF!</definedName>
    <definedName name="S10P9" localSheetId="4">#REF!</definedName>
    <definedName name="S10P9" localSheetId="11">#REF!</definedName>
    <definedName name="S10P9">#REF!</definedName>
    <definedName name="S10R1" localSheetId="10">#REF!</definedName>
    <definedName name="S10R1" localSheetId="4">#REF!</definedName>
    <definedName name="S10R1" localSheetId="11">#REF!</definedName>
    <definedName name="S10R1">#REF!</definedName>
    <definedName name="S10R10" localSheetId="10">#REF!</definedName>
    <definedName name="S10R10" localSheetId="4">#REF!</definedName>
    <definedName name="S10R10" localSheetId="11">#REF!</definedName>
    <definedName name="S10R10">#REF!</definedName>
    <definedName name="S10R11" localSheetId="10">#REF!</definedName>
    <definedName name="S10R11" localSheetId="4">#REF!</definedName>
    <definedName name="S10R11" localSheetId="11">#REF!</definedName>
    <definedName name="S10R11">#REF!</definedName>
    <definedName name="S10R12" localSheetId="10">#REF!</definedName>
    <definedName name="S10R12" localSheetId="4">#REF!</definedName>
    <definedName name="S10R12" localSheetId="11">#REF!</definedName>
    <definedName name="S10R12">#REF!</definedName>
    <definedName name="S10R13" localSheetId="10">#REF!</definedName>
    <definedName name="S10R13" localSheetId="4">#REF!</definedName>
    <definedName name="S10R13" localSheetId="11">#REF!</definedName>
    <definedName name="S10R13">#REF!</definedName>
    <definedName name="S10R14" localSheetId="10">#REF!</definedName>
    <definedName name="S10R14" localSheetId="4">#REF!</definedName>
    <definedName name="S10R14" localSheetId="11">#REF!</definedName>
    <definedName name="S10R14">#REF!</definedName>
    <definedName name="S10R15" localSheetId="10">#REF!</definedName>
    <definedName name="S10R15" localSheetId="4">#REF!</definedName>
    <definedName name="S10R15" localSheetId="11">#REF!</definedName>
    <definedName name="S10R15">#REF!</definedName>
    <definedName name="S10R16" localSheetId="10">#REF!</definedName>
    <definedName name="S10R16" localSheetId="4">#REF!</definedName>
    <definedName name="S10R16" localSheetId="11">#REF!</definedName>
    <definedName name="S10R16">#REF!</definedName>
    <definedName name="S10R17" localSheetId="10">#REF!</definedName>
    <definedName name="S10R17" localSheetId="4">#REF!</definedName>
    <definedName name="S10R17" localSheetId="11">#REF!</definedName>
    <definedName name="S10R17">#REF!</definedName>
    <definedName name="S10R18" localSheetId="10">#REF!</definedName>
    <definedName name="S10R18" localSheetId="4">#REF!</definedName>
    <definedName name="S10R18" localSheetId="11">#REF!</definedName>
    <definedName name="S10R18">#REF!</definedName>
    <definedName name="S10R19" localSheetId="10">#REF!</definedName>
    <definedName name="S10R19" localSheetId="4">#REF!</definedName>
    <definedName name="S10R19" localSheetId="11">#REF!</definedName>
    <definedName name="S10R19">#REF!</definedName>
    <definedName name="S10R2" localSheetId="10">#REF!</definedName>
    <definedName name="S10R2" localSheetId="4">#REF!</definedName>
    <definedName name="S10R2" localSheetId="11">#REF!</definedName>
    <definedName name="S10R2">#REF!</definedName>
    <definedName name="S10R20" localSheetId="10">#REF!</definedName>
    <definedName name="S10R20" localSheetId="4">#REF!</definedName>
    <definedName name="S10R20" localSheetId="11">#REF!</definedName>
    <definedName name="S10R20">#REF!</definedName>
    <definedName name="S10R21" localSheetId="10">#REF!</definedName>
    <definedName name="S10R21" localSheetId="4">#REF!</definedName>
    <definedName name="S10R21" localSheetId="11">#REF!</definedName>
    <definedName name="S10R21">#REF!</definedName>
    <definedName name="S10R22" localSheetId="10">#REF!</definedName>
    <definedName name="S10R22" localSheetId="4">#REF!</definedName>
    <definedName name="S10R22" localSheetId="11">#REF!</definedName>
    <definedName name="S10R22">#REF!</definedName>
    <definedName name="S10R23" localSheetId="10">#REF!</definedName>
    <definedName name="S10R23" localSheetId="4">#REF!</definedName>
    <definedName name="S10R23" localSheetId="11">#REF!</definedName>
    <definedName name="S10R23">#REF!</definedName>
    <definedName name="S10R24" localSheetId="10">#REF!</definedName>
    <definedName name="S10R24" localSheetId="4">#REF!</definedName>
    <definedName name="S10R24" localSheetId="11">#REF!</definedName>
    <definedName name="S10R24">#REF!</definedName>
    <definedName name="S10R3" localSheetId="10">#REF!</definedName>
    <definedName name="S10R3" localSheetId="4">#REF!</definedName>
    <definedName name="S10R3" localSheetId="11">#REF!</definedName>
    <definedName name="S10R3">#REF!</definedName>
    <definedName name="S10R4" localSheetId="10">#REF!</definedName>
    <definedName name="S10R4" localSheetId="4">#REF!</definedName>
    <definedName name="S10R4" localSheetId="11">#REF!</definedName>
    <definedName name="S10R4">#REF!</definedName>
    <definedName name="S10R5" localSheetId="10">#REF!</definedName>
    <definedName name="S10R5" localSheetId="4">#REF!</definedName>
    <definedName name="S10R5" localSheetId="11">#REF!</definedName>
    <definedName name="S10R5">#REF!</definedName>
    <definedName name="S10R6" localSheetId="10">#REF!</definedName>
    <definedName name="S10R6" localSheetId="4">#REF!</definedName>
    <definedName name="S10R6" localSheetId="11">#REF!</definedName>
    <definedName name="S10R6">#REF!</definedName>
    <definedName name="S10R7" localSheetId="10">#REF!</definedName>
    <definedName name="S10R7" localSheetId="4">#REF!</definedName>
    <definedName name="S10R7" localSheetId="11">#REF!</definedName>
    <definedName name="S10R7">#REF!</definedName>
    <definedName name="S10R8" localSheetId="10">#REF!</definedName>
    <definedName name="S10R8" localSheetId="4">#REF!</definedName>
    <definedName name="S10R8" localSheetId="11">#REF!</definedName>
    <definedName name="S10R8">#REF!</definedName>
    <definedName name="S10R9" localSheetId="10">#REF!</definedName>
    <definedName name="S10R9" localSheetId="4">#REF!</definedName>
    <definedName name="S10R9" localSheetId="11">#REF!</definedName>
    <definedName name="S10R9">#REF!</definedName>
    <definedName name="S11P1" localSheetId="10">#REF!</definedName>
    <definedName name="S11P1" localSheetId="4">#REF!</definedName>
    <definedName name="S11P1" localSheetId="11">#REF!</definedName>
    <definedName name="S11P1">#REF!</definedName>
    <definedName name="S11P10" localSheetId="10">#REF!</definedName>
    <definedName name="S11P10" localSheetId="4">#REF!</definedName>
    <definedName name="S11P10" localSheetId="11">#REF!</definedName>
    <definedName name="S11P10">#REF!</definedName>
    <definedName name="S11P11" localSheetId="10">#REF!</definedName>
    <definedName name="S11P11" localSheetId="4">#REF!</definedName>
    <definedName name="S11P11" localSheetId="11">#REF!</definedName>
    <definedName name="S11P11">#REF!</definedName>
    <definedName name="S11P12" localSheetId="10">#REF!</definedName>
    <definedName name="S11P12" localSheetId="4">#REF!</definedName>
    <definedName name="S11P12" localSheetId="11">#REF!</definedName>
    <definedName name="S11P12">#REF!</definedName>
    <definedName name="S11P13" localSheetId="10">#REF!</definedName>
    <definedName name="S11P13" localSheetId="4">#REF!</definedName>
    <definedName name="S11P13" localSheetId="11">#REF!</definedName>
    <definedName name="S11P13">#REF!</definedName>
    <definedName name="S11P14" localSheetId="10">#REF!</definedName>
    <definedName name="S11P14" localSheetId="4">#REF!</definedName>
    <definedName name="S11P14" localSheetId="11">#REF!</definedName>
    <definedName name="S11P14">#REF!</definedName>
    <definedName name="S11P15" localSheetId="10">#REF!</definedName>
    <definedName name="S11P15" localSheetId="4">#REF!</definedName>
    <definedName name="S11P15" localSheetId="11">#REF!</definedName>
    <definedName name="S11P15">#REF!</definedName>
    <definedName name="S11P16" localSheetId="10">#REF!</definedName>
    <definedName name="S11P16" localSheetId="4">#REF!</definedName>
    <definedName name="S11P16" localSheetId="11">#REF!</definedName>
    <definedName name="S11P16">#REF!</definedName>
    <definedName name="S11P17" localSheetId="10">#REF!</definedName>
    <definedName name="S11P17" localSheetId="4">#REF!</definedName>
    <definedName name="S11P17" localSheetId="11">#REF!</definedName>
    <definedName name="S11P17">#REF!</definedName>
    <definedName name="S11P18" localSheetId="10">#REF!</definedName>
    <definedName name="S11P18" localSheetId="4">#REF!</definedName>
    <definedName name="S11P18" localSheetId="11">#REF!</definedName>
    <definedName name="S11P18">#REF!</definedName>
    <definedName name="S11P19" localSheetId="10">#REF!</definedName>
    <definedName name="S11P19" localSheetId="4">#REF!</definedName>
    <definedName name="S11P19" localSheetId="11">#REF!</definedName>
    <definedName name="S11P19">#REF!</definedName>
    <definedName name="S11P2" localSheetId="10">#REF!</definedName>
    <definedName name="S11P2" localSheetId="4">#REF!</definedName>
    <definedName name="S11P2" localSheetId="11">#REF!</definedName>
    <definedName name="S11P2">#REF!</definedName>
    <definedName name="S11P20" localSheetId="10">#REF!</definedName>
    <definedName name="S11P20" localSheetId="4">#REF!</definedName>
    <definedName name="S11P20" localSheetId="11">#REF!</definedName>
    <definedName name="S11P20">#REF!</definedName>
    <definedName name="S11P21" localSheetId="10">#REF!</definedName>
    <definedName name="S11P21" localSheetId="4">#REF!</definedName>
    <definedName name="S11P21" localSheetId="11">#REF!</definedName>
    <definedName name="S11P21">#REF!</definedName>
    <definedName name="S11P22" localSheetId="10">#REF!</definedName>
    <definedName name="S11P22" localSheetId="4">#REF!</definedName>
    <definedName name="S11P22" localSheetId="11">#REF!</definedName>
    <definedName name="S11P22">#REF!</definedName>
    <definedName name="S11P23" localSheetId="10">#REF!</definedName>
    <definedName name="S11P23" localSheetId="4">#REF!</definedName>
    <definedName name="S11P23" localSheetId="11">#REF!</definedName>
    <definedName name="S11P23">#REF!</definedName>
    <definedName name="S11P24" localSheetId="10">#REF!</definedName>
    <definedName name="S11P24" localSheetId="4">#REF!</definedName>
    <definedName name="S11P24" localSheetId="11">#REF!</definedName>
    <definedName name="S11P24">#REF!</definedName>
    <definedName name="S11P3" localSheetId="10">#REF!</definedName>
    <definedName name="S11P3" localSheetId="4">#REF!</definedName>
    <definedName name="S11P3" localSheetId="11">#REF!</definedName>
    <definedName name="S11P3">#REF!</definedName>
    <definedName name="S11P4" localSheetId="10">#REF!</definedName>
    <definedName name="S11P4" localSheetId="4">#REF!</definedName>
    <definedName name="S11P4" localSheetId="11">#REF!</definedName>
    <definedName name="S11P4">#REF!</definedName>
    <definedName name="S11P5" localSheetId="10">#REF!</definedName>
    <definedName name="S11P5" localSheetId="4">#REF!</definedName>
    <definedName name="S11P5" localSheetId="11">#REF!</definedName>
    <definedName name="S11P5">#REF!</definedName>
    <definedName name="S11P6" localSheetId="10">#REF!</definedName>
    <definedName name="S11P6" localSheetId="4">#REF!</definedName>
    <definedName name="S11P6" localSheetId="11">#REF!</definedName>
    <definedName name="S11P6">#REF!</definedName>
    <definedName name="S11P7" localSheetId="10">#REF!</definedName>
    <definedName name="S11P7" localSheetId="4">#REF!</definedName>
    <definedName name="S11P7" localSheetId="11">#REF!</definedName>
    <definedName name="S11P7">#REF!</definedName>
    <definedName name="S11P8" localSheetId="10">#REF!</definedName>
    <definedName name="S11P8" localSheetId="4">#REF!</definedName>
    <definedName name="S11P8" localSheetId="11">#REF!</definedName>
    <definedName name="S11P8">#REF!</definedName>
    <definedName name="S11P9" localSheetId="10">#REF!</definedName>
    <definedName name="S11P9" localSheetId="4">#REF!</definedName>
    <definedName name="S11P9" localSheetId="11">#REF!</definedName>
    <definedName name="S11P9">#REF!</definedName>
    <definedName name="S11R1" localSheetId="10">#REF!</definedName>
    <definedName name="S11R1" localSheetId="4">#REF!</definedName>
    <definedName name="S11R1" localSheetId="11">#REF!</definedName>
    <definedName name="S11R1">#REF!</definedName>
    <definedName name="S11R10" localSheetId="10">#REF!</definedName>
    <definedName name="S11R10" localSheetId="4">#REF!</definedName>
    <definedName name="S11R10" localSheetId="11">#REF!</definedName>
    <definedName name="S11R10">#REF!</definedName>
    <definedName name="S11R11" localSheetId="10">#REF!</definedName>
    <definedName name="S11R11" localSheetId="4">#REF!</definedName>
    <definedName name="S11R11" localSheetId="11">#REF!</definedName>
    <definedName name="S11R11">#REF!</definedName>
    <definedName name="S11R12" localSheetId="10">#REF!</definedName>
    <definedName name="S11R12" localSheetId="4">#REF!</definedName>
    <definedName name="S11R12" localSheetId="11">#REF!</definedName>
    <definedName name="S11R12">#REF!</definedName>
    <definedName name="S11R13" localSheetId="10">#REF!</definedName>
    <definedName name="S11R13" localSheetId="4">#REF!</definedName>
    <definedName name="S11R13" localSheetId="11">#REF!</definedName>
    <definedName name="S11R13">#REF!</definedName>
    <definedName name="S11R14" localSheetId="10">#REF!</definedName>
    <definedName name="S11R14" localSheetId="4">#REF!</definedName>
    <definedName name="S11R14" localSheetId="11">#REF!</definedName>
    <definedName name="S11R14">#REF!</definedName>
    <definedName name="S11R15" localSheetId="10">#REF!</definedName>
    <definedName name="S11R15" localSheetId="4">#REF!</definedName>
    <definedName name="S11R15" localSheetId="11">#REF!</definedName>
    <definedName name="S11R15">#REF!</definedName>
    <definedName name="S11R16" localSheetId="10">#REF!</definedName>
    <definedName name="S11R16" localSheetId="4">#REF!</definedName>
    <definedName name="S11R16" localSheetId="11">#REF!</definedName>
    <definedName name="S11R16">#REF!</definedName>
    <definedName name="S11R17" localSheetId="10">#REF!</definedName>
    <definedName name="S11R17" localSheetId="4">#REF!</definedName>
    <definedName name="S11R17" localSheetId="11">#REF!</definedName>
    <definedName name="S11R17">#REF!</definedName>
    <definedName name="S11R18" localSheetId="10">#REF!</definedName>
    <definedName name="S11R18" localSheetId="4">#REF!</definedName>
    <definedName name="S11R18" localSheetId="11">#REF!</definedName>
    <definedName name="S11R18">#REF!</definedName>
    <definedName name="S11R19" localSheetId="10">#REF!</definedName>
    <definedName name="S11R19" localSheetId="4">#REF!</definedName>
    <definedName name="S11R19" localSheetId="11">#REF!</definedName>
    <definedName name="S11R19">#REF!</definedName>
    <definedName name="S11R2" localSheetId="10">#REF!</definedName>
    <definedName name="S11R2" localSheetId="4">#REF!</definedName>
    <definedName name="S11R2" localSheetId="11">#REF!</definedName>
    <definedName name="S11R2">#REF!</definedName>
    <definedName name="S11R20" localSheetId="10">#REF!</definedName>
    <definedName name="S11R20" localSheetId="4">#REF!</definedName>
    <definedName name="S11R20" localSheetId="11">#REF!</definedName>
    <definedName name="S11R20">#REF!</definedName>
    <definedName name="S11R21" localSheetId="10">#REF!</definedName>
    <definedName name="S11R21" localSheetId="4">#REF!</definedName>
    <definedName name="S11R21" localSheetId="11">#REF!</definedName>
    <definedName name="S11R21">#REF!</definedName>
    <definedName name="S11R22" localSheetId="10">#REF!</definedName>
    <definedName name="S11R22" localSheetId="4">#REF!</definedName>
    <definedName name="S11R22" localSheetId="11">#REF!</definedName>
    <definedName name="S11R22">#REF!</definedName>
    <definedName name="S11R23" localSheetId="10">#REF!</definedName>
    <definedName name="S11R23" localSheetId="4">#REF!</definedName>
    <definedName name="S11R23" localSheetId="11">#REF!</definedName>
    <definedName name="S11R23">#REF!</definedName>
    <definedName name="S11R24" localSheetId="10">#REF!</definedName>
    <definedName name="S11R24" localSheetId="4">#REF!</definedName>
    <definedName name="S11R24" localSheetId="11">#REF!</definedName>
    <definedName name="S11R24">#REF!</definedName>
    <definedName name="S11R3" localSheetId="10">#REF!</definedName>
    <definedName name="S11R3" localSheetId="4">#REF!</definedName>
    <definedName name="S11R3" localSheetId="11">#REF!</definedName>
    <definedName name="S11R3">#REF!</definedName>
    <definedName name="S11R4" localSheetId="10">#REF!</definedName>
    <definedName name="S11R4" localSheetId="4">#REF!</definedName>
    <definedName name="S11R4" localSheetId="11">#REF!</definedName>
    <definedName name="S11R4">#REF!</definedName>
    <definedName name="S11R5" localSheetId="10">#REF!</definedName>
    <definedName name="S11R5" localSheetId="4">#REF!</definedName>
    <definedName name="S11R5" localSheetId="11">#REF!</definedName>
    <definedName name="S11R5">#REF!</definedName>
    <definedName name="S11R6" localSheetId="10">#REF!</definedName>
    <definedName name="S11R6" localSheetId="4">#REF!</definedName>
    <definedName name="S11R6" localSheetId="11">#REF!</definedName>
    <definedName name="S11R6">#REF!</definedName>
    <definedName name="S11R7" localSheetId="10">#REF!</definedName>
    <definedName name="S11R7" localSheetId="4">#REF!</definedName>
    <definedName name="S11R7" localSheetId="11">#REF!</definedName>
    <definedName name="S11R7">#REF!</definedName>
    <definedName name="S11R8" localSheetId="10">#REF!</definedName>
    <definedName name="S11R8" localSheetId="4">#REF!</definedName>
    <definedName name="S11R8" localSheetId="11">#REF!</definedName>
    <definedName name="S11R8">#REF!</definedName>
    <definedName name="S11R9" localSheetId="10">#REF!</definedName>
    <definedName name="S11R9" localSheetId="4">#REF!</definedName>
    <definedName name="S11R9" localSheetId="11">#REF!</definedName>
    <definedName name="S11R9">#REF!</definedName>
    <definedName name="S12P1" localSheetId="10">#REF!</definedName>
    <definedName name="S12P1" localSheetId="4">#REF!</definedName>
    <definedName name="S12P1" localSheetId="11">#REF!</definedName>
    <definedName name="S12P1">#REF!</definedName>
    <definedName name="S12P10" localSheetId="10">#REF!</definedName>
    <definedName name="S12P10" localSheetId="4">#REF!</definedName>
    <definedName name="S12P10" localSheetId="11">#REF!</definedName>
    <definedName name="S12P10">#REF!</definedName>
    <definedName name="S12P11" localSheetId="10">#REF!</definedName>
    <definedName name="S12P11" localSheetId="4">#REF!</definedName>
    <definedName name="S12P11" localSheetId="11">#REF!</definedName>
    <definedName name="S12P11">#REF!</definedName>
    <definedName name="S12P12" localSheetId="10">#REF!</definedName>
    <definedName name="S12P12" localSheetId="4">#REF!</definedName>
    <definedName name="S12P12" localSheetId="11">#REF!</definedName>
    <definedName name="S12P12">#REF!</definedName>
    <definedName name="S12P13" localSheetId="10">#REF!</definedName>
    <definedName name="S12P13" localSheetId="4">#REF!</definedName>
    <definedName name="S12P13" localSheetId="11">#REF!</definedName>
    <definedName name="S12P13">#REF!</definedName>
    <definedName name="S12P14" localSheetId="10">#REF!</definedName>
    <definedName name="S12P14" localSheetId="4">#REF!</definedName>
    <definedName name="S12P14" localSheetId="11">#REF!</definedName>
    <definedName name="S12P14">#REF!</definedName>
    <definedName name="S12P15" localSheetId="10">#REF!</definedName>
    <definedName name="S12P15" localSheetId="4">#REF!</definedName>
    <definedName name="S12P15" localSheetId="11">#REF!</definedName>
    <definedName name="S12P15">#REF!</definedName>
    <definedName name="S12P16" localSheetId="10">#REF!</definedName>
    <definedName name="S12P16" localSheetId="4">#REF!</definedName>
    <definedName name="S12P16" localSheetId="11">#REF!</definedName>
    <definedName name="S12P16">#REF!</definedName>
    <definedName name="S12P17" localSheetId="10">#REF!</definedName>
    <definedName name="S12P17" localSheetId="4">#REF!</definedName>
    <definedName name="S12P17" localSheetId="11">#REF!</definedName>
    <definedName name="S12P17">#REF!</definedName>
    <definedName name="S12P18" localSheetId="10">#REF!</definedName>
    <definedName name="S12P18" localSheetId="4">#REF!</definedName>
    <definedName name="S12P18" localSheetId="11">#REF!</definedName>
    <definedName name="S12P18">#REF!</definedName>
    <definedName name="S12P19" localSheetId="10">#REF!</definedName>
    <definedName name="S12P19" localSheetId="4">#REF!</definedName>
    <definedName name="S12P19" localSheetId="11">#REF!</definedName>
    <definedName name="S12P19">#REF!</definedName>
    <definedName name="S12P2" localSheetId="10">#REF!</definedName>
    <definedName name="S12P2" localSheetId="4">#REF!</definedName>
    <definedName name="S12P2" localSheetId="11">#REF!</definedName>
    <definedName name="S12P2">#REF!</definedName>
    <definedName name="S12P20" localSheetId="10">#REF!</definedName>
    <definedName name="S12P20" localSheetId="4">#REF!</definedName>
    <definedName name="S12P20" localSheetId="11">#REF!</definedName>
    <definedName name="S12P20">#REF!</definedName>
    <definedName name="S12P21" localSheetId="10">#REF!</definedName>
    <definedName name="S12P21" localSheetId="4">#REF!</definedName>
    <definedName name="S12P21" localSheetId="11">#REF!</definedName>
    <definedName name="S12P21">#REF!</definedName>
    <definedName name="S12P22" localSheetId="10">#REF!</definedName>
    <definedName name="S12P22" localSheetId="4">#REF!</definedName>
    <definedName name="S12P22" localSheetId="11">#REF!</definedName>
    <definedName name="S12P22">#REF!</definedName>
    <definedName name="S12P23" localSheetId="10">#REF!</definedName>
    <definedName name="S12P23" localSheetId="4">#REF!</definedName>
    <definedName name="S12P23" localSheetId="11">#REF!</definedName>
    <definedName name="S12P23">#REF!</definedName>
    <definedName name="S12P24" localSheetId="10">#REF!</definedName>
    <definedName name="S12P24" localSheetId="4">#REF!</definedName>
    <definedName name="S12P24" localSheetId="11">#REF!</definedName>
    <definedName name="S12P24">#REF!</definedName>
    <definedName name="S12P3" localSheetId="10">#REF!</definedName>
    <definedName name="S12P3" localSheetId="4">#REF!</definedName>
    <definedName name="S12P3" localSheetId="11">#REF!</definedName>
    <definedName name="S12P3">#REF!</definedName>
    <definedName name="S12P4" localSheetId="10">#REF!</definedName>
    <definedName name="S12P4" localSheetId="4">#REF!</definedName>
    <definedName name="S12P4" localSheetId="11">#REF!</definedName>
    <definedName name="S12P4">#REF!</definedName>
    <definedName name="S12P5" localSheetId="10">#REF!</definedName>
    <definedName name="S12P5" localSheetId="4">#REF!</definedName>
    <definedName name="S12P5" localSheetId="11">#REF!</definedName>
    <definedName name="S12P5">#REF!</definedName>
    <definedName name="S12P6" localSheetId="10">#REF!</definedName>
    <definedName name="S12P6" localSheetId="4">#REF!</definedName>
    <definedName name="S12P6" localSheetId="11">#REF!</definedName>
    <definedName name="S12P6">#REF!</definedName>
    <definedName name="S12P7" localSheetId="10">#REF!</definedName>
    <definedName name="S12P7" localSheetId="4">#REF!</definedName>
    <definedName name="S12P7" localSheetId="11">#REF!</definedName>
    <definedName name="S12P7">#REF!</definedName>
    <definedName name="S12P8" localSheetId="10">#REF!</definedName>
    <definedName name="S12P8" localSheetId="4">#REF!</definedName>
    <definedName name="S12P8" localSheetId="11">#REF!</definedName>
    <definedName name="S12P8">#REF!</definedName>
    <definedName name="S12P9" localSheetId="10">#REF!</definedName>
    <definedName name="S12P9" localSheetId="4">#REF!</definedName>
    <definedName name="S12P9" localSheetId="11">#REF!</definedName>
    <definedName name="S12P9">#REF!</definedName>
    <definedName name="S12R1" localSheetId="10">#REF!</definedName>
    <definedName name="S12R1" localSheetId="4">#REF!</definedName>
    <definedName name="S12R1" localSheetId="11">#REF!</definedName>
    <definedName name="S12R1">#REF!</definedName>
    <definedName name="S12R10" localSheetId="10">#REF!</definedName>
    <definedName name="S12R10" localSheetId="4">#REF!</definedName>
    <definedName name="S12R10" localSheetId="11">#REF!</definedName>
    <definedName name="S12R10">#REF!</definedName>
    <definedName name="S12R11" localSheetId="10">#REF!</definedName>
    <definedName name="S12R11" localSheetId="4">#REF!</definedName>
    <definedName name="S12R11" localSheetId="11">#REF!</definedName>
    <definedName name="S12R11">#REF!</definedName>
    <definedName name="S12R12" localSheetId="10">#REF!</definedName>
    <definedName name="S12R12" localSheetId="4">#REF!</definedName>
    <definedName name="S12R12" localSheetId="11">#REF!</definedName>
    <definedName name="S12R12">#REF!</definedName>
    <definedName name="S12R13" localSheetId="10">#REF!</definedName>
    <definedName name="S12R13" localSheetId="4">#REF!</definedName>
    <definedName name="S12R13" localSheetId="11">#REF!</definedName>
    <definedName name="S12R13">#REF!</definedName>
    <definedName name="S12R14" localSheetId="10">#REF!</definedName>
    <definedName name="S12R14" localSheetId="4">#REF!</definedName>
    <definedName name="S12R14" localSheetId="11">#REF!</definedName>
    <definedName name="S12R14">#REF!</definedName>
    <definedName name="S12R15" localSheetId="10">#REF!</definedName>
    <definedName name="S12R15" localSheetId="4">#REF!</definedName>
    <definedName name="S12R15" localSheetId="11">#REF!</definedName>
    <definedName name="S12R15">#REF!</definedName>
    <definedName name="S12R16" localSheetId="10">#REF!</definedName>
    <definedName name="S12R16" localSheetId="4">#REF!</definedName>
    <definedName name="S12R16" localSheetId="11">#REF!</definedName>
    <definedName name="S12R16">#REF!</definedName>
    <definedName name="S12R17" localSheetId="10">#REF!</definedName>
    <definedName name="S12R17" localSheetId="4">#REF!</definedName>
    <definedName name="S12R17" localSheetId="11">#REF!</definedName>
    <definedName name="S12R17">#REF!</definedName>
    <definedName name="S12R18" localSheetId="10">#REF!</definedName>
    <definedName name="S12R18" localSheetId="4">#REF!</definedName>
    <definedName name="S12R18" localSheetId="11">#REF!</definedName>
    <definedName name="S12R18">#REF!</definedName>
    <definedName name="S12R19" localSheetId="10">#REF!</definedName>
    <definedName name="S12R19" localSheetId="4">#REF!</definedName>
    <definedName name="S12R19" localSheetId="11">#REF!</definedName>
    <definedName name="S12R19">#REF!</definedName>
    <definedName name="S12R2" localSheetId="10">#REF!</definedName>
    <definedName name="S12R2" localSheetId="4">#REF!</definedName>
    <definedName name="S12R2" localSheetId="11">#REF!</definedName>
    <definedName name="S12R2">#REF!</definedName>
    <definedName name="S12R20" localSheetId="10">#REF!</definedName>
    <definedName name="S12R20" localSheetId="4">#REF!</definedName>
    <definedName name="S12R20" localSheetId="11">#REF!</definedName>
    <definedName name="S12R20">#REF!</definedName>
    <definedName name="S12R21" localSheetId="10">#REF!</definedName>
    <definedName name="S12R21" localSheetId="4">#REF!</definedName>
    <definedName name="S12R21" localSheetId="11">#REF!</definedName>
    <definedName name="S12R21">#REF!</definedName>
    <definedName name="S12R22" localSheetId="10">#REF!</definedName>
    <definedName name="S12R22" localSheetId="4">#REF!</definedName>
    <definedName name="S12R22" localSheetId="11">#REF!</definedName>
    <definedName name="S12R22">#REF!</definedName>
    <definedName name="S12R23" localSheetId="10">#REF!</definedName>
    <definedName name="S12R23" localSheetId="4">#REF!</definedName>
    <definedName name="S12R23" localSheetId="11">#REF!</definedName>
    <definedName name="S12R23">#REF!</definedName>
    <definedName name="S12R24" localSheetId="10">#REF!</definedName>
    <definedName name="S12R24" localSheetId="4">#REF!</definedName>
    <definedName name="S12R24" localSheetId="11">#REF!</definedName>
    <definedName name="S12R24">#REF!</definedName>
    <definedName name="S12R3" localSheetId="10">#REF!</definedName>
    <definedName name="S12R3" localSheetId="4">#REF!</definedName>
    <definedName name="S12R3" localSheetId="11">#REF!</definedName>
    <definedName name="S12R3">#REF!</definedName>
    <definedName name="S12R4" localSheetId="10">#REF!</definedName>
    <definedName name="S12R4" localSheetId="4">#REF!</definedName>
    <definedName name="S12R4" localSheetId="11">#REF!</definedName>
    <definedName name="S12R4">#REF!</definedName>
    <definedName name="S12R5" localSheetId="10">#REF!</definedName>
    <definedName name="S12R5" localSheetId="4">#REF!</definedName>
    <definedName name="S12R5" localSheetId="11">#REF!</definedName>
    <definedName name="S12R5">#REF!</definedName>
    <definedName name="S12R6" localSheetId="10">#REF!</definedName>
    <definedName name="S12R6" localSheetId="4">#REF!</definedName>
    <definedName name="S12R6" localSheetId="11">#REF!</definedName>
    <definedName name="S12R6">#REF!</definedName>
    <definedName name="S12R7" localSheetId="10">#REF!</definedName>
    <definedName name="S12R7" localSheetId="4">#REF!</definedName>
    <definedName name="S12R7" localSheetId="11">#REF!</definedName>
    <definedName name="S12R7">#REF!</definedName>
    <definedName name="S12R8" localSheetId="10">#REF!</definedName>
    <definedName name="S12R8" localSheetId="4">#REF!</definedName>
    <definedName name="S12R8" localSheetId="11">#REF!</definedName>
    <definedName name="S12R8">#REF!</definedName>
    <definedName name="S12R9" localSheetId="10">#REF!</definedName>
    <definedName name="S12R9" localSheetId="4">#REF!</definedName>
    <definedName name="S12R9" localSheetId="11">#REF!</definedName>
    <definedName name="S12R9">#REF!</definedName>
    <definedName name="S13P1" localSheetId="10">#REF!</definedName>
    <definedName name="S13P1" localSheetId="4">#REF!</definedName>
    <definedName name="S13P1" localSheetId="11">#REF!</definedName>
    <definedName name="S13P1">#REF!</definedName>
    <definedName name="S13P10" localSheetId="10">#REF!</definedName>
    <definedName name="S13P10" localSheetId="4">#REF!</definedName>
    <definedName name="S13P10" localSheetId="11">#REF!</definedName>
    <definedName name="S13P10">#REF!</definedName>
    <definedName name="S13P11" localSheetId="10">#REF!</definedName>
    <definedName name="S13P11" localSheetId="4">#REF!</definedName>
    <definedName name="S13P11" localSheetId="11">#REF!</definedName>
    <definedName name="S13P11">#REF!</definedName>
    <definedName name="S13P12" localSheetId="10">#REF!</definedName>
    <definedName name="S13P12" localSheetId="4">#REF!</definedName>
    <definedName name="S13P12" localSheetId="11">#REF!</definedName>
    <definedName name="S13P12">#REF!</definedName>
    <definedName name="S13P13" localSheetId="10">#REF!</definedName>
    <definedName name="S13P13" localSheetId="4">#REF!</definedName>
    <definedName name="S13P13" localSheetId="11">#REF!</definedName>
    <definedName name="S13P13">#REF!</definedName>
    <definedName name="S13P14" localSheetId="10">#REF!</definedName>
    <definedName name="S13P14" localSheetId="4">#REF!</definedName>
    <definedName name="S13P14" localSheetId="11">#REF!</definedName>
    <definedName name="S13P14">#REF!</definedName>
    <definedName name="S13P15" localSheetId="10">#REF!</definedName>
    <definedName name="S13P15" localSheetId="4">#REF!</definedName>
    <definedName name="S13P15" localSheetId="11">#REF!</definedName>
    <definedName name="S13P15">#REF!</definedName>
    <definedName name="S13P16" localSheetId="10">#REF!</definedName>
    <definedName name="S13P16" localSheetId="4">#REF!</definedName>
    <definedName name="S13P16" localSheetId="11">#REF!</definedName>
    <definedName name="S13P16">#REF!</definedName>
    <definedName name="S13P17" localSheetId="10">#REF!</definedName>
    <definedName name="S13P17" localSheetId="4">#REF!</definedName>
    <definedName name="S13P17" localSheetId="11">#REF!</definedName>
    <definedName name="S13P17">#REF!</definedName>
    <definedName name="S13P18" localSheetId="10">#REF!</definedName>
    <definedName name="S13P18" localSheetId="4">#REF!</definedName>
    <definedName name="S13P18" localSheetId="11">#REF!</definedName>
    <definedName name="S13P18">#REF!</definedName>
    <definedName name="S13P19" localSheetId="10">#REF!</definedName>
    <definedName name="S13P19" localSheetId="4">#REF!</definedName>
    <definedName name="S13P19" localSheetId="11">#REF!</definedName>
    <definedName name="S13P19">#REF!</definedName>
    <definedName name="S13P2" localSheetId="10">#REF!</definedName>
    <definedName name="S13P2" localSheetId="4">#REF!</definedName>
    <definedName name="S13P2" localSheetId="11">#REF!</definedName>
    <definedName name="S13P2">#REF!</definedName>
    <definedName name="S13P20" localSheetId="10">#REF!</definedName>
    <definedName name="S13P20" localSheetId="4">#REF!</definedName>
    <definedName name="S13P20" localSheetId="11">#REF!</definedName>
    <definedName name="S13P20">#REF!</definedName>
    <definedName name="S13P21" localSheetId="10">#REF!</definedName>
    <definedName name="S13P21" localSheetId="4">#REF!</definedName>
    <definedName name="S13P21" localSheetId="11">#REF!</definedName>
    <definedName name="S13P21">#REF!</definedName>
    <definedName name="S13P22" localSheetId="10">#REF!</definedName>
    <definedName name="S13P22" localSheetId="4">#REF!</definedName>
    <definedName name="S13P22" localSheetId="11">#REF!</definedName>
    <definedName name="S13P22">#REF!</definedName>
    <definedName name="S13P23" localSheetId="10">#REF!</definedName>
    <definedName name="S13P23" localSheetId="4">#REF!</definedName>
    <definedName name="S13P23" localSheetId="11">#REF!</definedName>
    <definedName name="S13P23">#REF!</definedName>
    <definedName name="S13P24" localSheetId="10">#REF!</definedName>
    <definedName name="S13P24" localSheetId="4">#REF!</definedName>
    <definedName name="S13P24" localSheetId="11">#REF!</definedName>
    <definedName name="S13P24">#REF!</definedName>
    <definedName name="S13P3" localSheetId="10">#REF!</definedName>
    <definedName name="S13P3" localSheetId="4">#REF!</definedName>
    <definedName name="S13P3" localSheetId="11">#REF!</definedName>
    <definedName name="S13P3">#REF!</definedName>
    <definedName name="S13P4" localSheetId="10">#REF!</definedName>
    <definedName name="S13P4" localSheetId="4">#REF!</definedName>
    <definedName name="S13P4" localSheetId="11">#REF!</definedName>
    <definedName name="S13P4">#REF!</definedName>
    <definedName name="S13P5" localSheetId="10">#REF!</definedName>
    <definedName name="S13P5" localSheetId="4">#REF!</definedName>
    <definedName name="S13P5" localSheetId="11">#REF!</definedName>
    <definedName name="S13P5">#REF!</definedName>
    <definedName name="S13P6" localSheetId="10">#REF!</definedName>
    <definedName name="S13P6" localSheetId="4">#REF!</definedName>
    <definedName name="S13P6" localSheetId="11">#REF!</definedName>
    <definedName name="S13P6">#REF!</definedName>
    <definedName name="S13P7" localSheetId="10">#REF!</definedName>
    <definedName name="S13P7" localSheetId="4">#REF!</definedName>
    <definedName name="S13P7" localSheetId="11">#REF!</definedName>
    <definedName name="S13P7">#REF!</definedName>
    <definedName name="S13P8" localSheetId="10">#REF!</definedName>
    <definedName name="S13P8" localSheetId="4">#REF!</definedName>
    <definedName name="S13P8" localSheetId="11">#REF!</definedName>
    <definedName name="S13P8">#REF!</definedName>
    <definedName name="S13P9" localSheetId="10">#REF!</definedName>
    <definedName name="S13P9" localSheetId="4">#REF!</definedName>
    <definedName name="S13P9" localSheetId="11">#REF!</definedName>
    <definedName name="S13P9">#REF!</definedName>
    <definedName name="S13R1" localSheetId="10">#REF!</definedName>
    <definedName name="S13R1" localSheetId="4">#REF!</definedName>
    <definedName name="S13R1" localSheetId="11">#REF!</definedName>
    <definedName name="S13R1">#REF!</definedName>
    <definedName name="S13R10" localSheetId="10">#REF!</definedName>
    <definedName name="S13R10" localSheetId="4">#REF!</definedName>
    <definedName name="S13R10" localSheetId="11">#REF!</definedName>
    <definedName name="S13R10">#REF!</definedName>
    <definedName name="S13R11" localSheetId="10">#REF!</definedName>
    <definedName name="S13R11" localSheetId="4">#REF!</definedName>
    <definedName name="S13R11" localSheetId="11">#REF!</definedName>
    <definedName name="S13R11">#REF!</definedName>
    <definedName name="S13R12" localSheetId="10">#REF!</definedName>
    <definedName name="S13R12" localSheetId="4">#REF!</definedName>
    <definedName name="S13R12" localSheetId="11">#REF!</definedName>
    <definedName name="S13R12">#REF!</definedName>
    <definedName name="S13R13" localSheetId="10">#REF!</definedName>
    <definedName name="S13R13" localSheetId="4">#REF!</definedName>
    <definedName name="S13R13" localSheetId="11">#REF!</definedName>
    <definedName name="S13R13">#REF!</definedName>
    <definedName name="S13R14" localSheetId="10">#REF!</definedName>
    <definedName name="S13R14" localSheetId="4">#REF!</definedName>
    <definedName name="S13R14" localSheetId="11">#REF!</definedName>
    <definedName name="S13R14">#REF!</definedName>
    <definedName name="S13R15" localSheetId="10">#REF!</definedName>
    <definedName name="S13R15" localSheetId="4">#REF!</definedName>
    <definedName name="S13R15" localSheetId="11">#REF!</definedName>
    <definedName name="S13R15">#REF!</definedName>
    <definedName name="S13R16" localSheetId="10">#REF!</definedName>
    <definedName name="S13R16" localSheetId="4">#REF!</definedName>
    <definedName name="S13R16" localSheetId="11">#REF!</definedName>
    <definedName name="S13R16">#REF!</definedName>
    <definedName name="S13R17" localSheetId="10">#REF!</definedName>
    <definedName name="S13R17" localSheetId="4">#REF!</definedName>
    <definedName name="S13R17" localSheetId="11">#REF!</definedName>
    <definedName name="S13R17">#REF!</definedName>
    <definedName name="S13R18" localSheetId="10">#REF!</definedName>
    <definedName name="S13R18" localSheetId="4">#REF!</definedName>
    <definedName name="S13R18" localSheetId="11">#REF!</definedName>
    <definedName name="S13R18">#REF!</definedName>
    <definedName name="S13R19" localSheetId="10">#REF!</definedName>
    <definedName name="S13R19" localSheetId="4">#REF!</definedName>
    <definedName name="S13R19" localSheetId="11">#REF!</definedName>
    <definedName name="S13R19">#REF!</definedName>
    <definedName name="S13R2" localSheetId="10">#REF!</definedName>
    <definedName name="S13R2" localSheetId="4">#REF!</definedName>
    <definedName name="S13R2" localSheetId="11">#REF!</definedName>
    <definedName name="S13R2">#REF!</definedName>
    <definedName name="S13R20" localSheetId="10">#REF!</definedName>
    <definedName name="S13R20" localSheetId="4">#REF!</definedName>
    <definedName name="S13R20" localSheetId="11">#REF!</definedName>
    <definedName name="S13R20">#REF!</definedName>
    <definedName name="S13R21" localSheetId="10">#REF!</definedName>
    <definedName name="S13R21" localSheetId="4">#REF!</definedName>
    <definedName name="S13R21" localSheetId="11">#REF!</definedName>
    <definedName name="S13R21">#REF!</definedName>
    <definedName name="S13R22" localSheetId="10">#REF!</definedName>
    <definedName name="S13R22" localSheetId="4">#REF!</definedName>
    <definedName name="S13R22" localSheetId="11">#REF!</definedName>
    <definedName name="S13R22">#REF!</definedName>
    <definedName name="S13R23" localSheetId="10">#REF!</definedName>
    <definedName name="S13R23" localSheetId="4">#REF!</definedName>
    <definedName name="S13R23" localSheetId="11">#REF!</definedName>
    <definedName name="S13R23">#REF!</definedName>
    <definedName name="S13R24" localSheetId="10">#REF!</definedName>
    <definedName name="S13R24" localSheetId="4">#REF!</definedName>
    <definedName name="S13R24" localSheetId="11">#REF!</definedName>
    <definedName name="S13R24">#REF!</definedName>
    <definedName name="S13R3" localSheetId="10">#REF!</definedName>
    <definedName name="S13R3" localSheetId="4">#REF!</definedName>
    <definedName name="S13R3" localSheetId="11">#REF!</definedName>
    <definedName name="S13R3">#REF!</definedName>
    <definedName name="S13R4" localSheetId="10">#REF!</definedName>
    <definedName name="S13R4" localSheetId="4">#REF!</definedName>
    <definedName name="S13R4" localSheetId="11">#REF!</definedName>
    <definedName name="S13R4">#REF!</definedName>
    <definedName name="S13R5" localSheetId="10">#REF!</definedName>
    <definedName name="S13R5" localSheetId="4">#REF!</definedName>
    <definedName name="S13R5" localSheetId="11">#REF!</definedName>
    <definedName name="S13R5">#REF!</definedName>
    <definedName name="S13R6" localSheetId="10">#REF!</definedName>
    <definedName name="S13R6" localSheetId="4">#REF!</definedName>
    <definedName name="S13R6" localSheetId="11">#REF!</definedName>
    <definedName name="S13R6">#REF!</definedName>
    <definedName name="S13R7" localSheetId="10">#REF!</definedName>
    <definedName name="S13R7" localSheetId="4">#REF!</definedName>
    <definedName name="S13R7" localSheetId="11">#REF!</definedName>
    <definedName name="S13R7">#REF!</definedName>
    <definedName name="S13R8" localSheetId="10">#REF!</definedName>
    <definedName name="S13R8" localSheetId="4">#REF!</definedName>
    <definedName name="S13R8" localSheetId="11">#REF!</definedName>
    <definedName name="S13R8">#REF!</definedName>
    <definedName name="S13R9" localSheetId="10">#REF!</definedName>
    <definedName name="S13R9" localSheetId="4">#REF!</definedName>
    <definedName name="S13R9" localSheetId="11">#REF!</definedName>
    <definedName name="S13R9">#REF!</definedName>
    <definedName name="S14P1" localSheetId="10">#REF!</definedName>
    <definedName name="S14P1" localSheetId="4">#REF!</definedName>
    <definedName name="S14P1" localSheetId="11">#REF!</definedName>
    <definedName name="S14P1">#REF!</definedName>
    <definedName name="S14P10" localSheetId="10">#REF!</definedName>
    <definedName name="S14P10" localSheetId="4">#REF!</definedName>
    <definedName name="S14P10" localSheetId="11">#REF!</definedName>
    <definedName name="S14P10">#REF!</definedName>
    <definedName name="S14P11" localSheetId="10">#REF!</definedName>
    <definedName name="S14P11" localSheetId="4">#REF!</definedName>
    <definedName name="S14P11" localSheetId="11">#REF!</definedName>
    <definedName name="S14P11">#REF!</definedName>
    <definedName name="S14P12" localSheetId="10">#REF!</definedName>
    <definedName name="S14P12" localSheetId="4">#REF!</definedName>
    <definedName name="S14P12" localSheetId="11">#REF!</definedName>
    <definedName name="S14P12">#REF!</definedName>
    <definedName name="S14P13" localSheetId="10">#REF!</definedName>
    <definedName name="S14P13" localSheetId="4">#REF!</definedName>
    <definedName name="S14P13" localSheetId="11">#REF!</definedName>
    <definedName name="S14P13">#REF!</definedName>
    <definedName name="S14P14" localSheetId="10">#REF!</definedName>
    <definedName name="S14P14" localSheetId="4">#REF!</definedName>
    <definedName name="S14P14" localSheetId="11">#REF!</definedName>
    <definedName name="S14P14">#REF!</definedName>
    <definedName name="S14P15" localSheetId="10">#REF!</definedName>
    <definedName name="S14P15" localSheetId="4">#REF!</definedName>
    <definedName name="S14P15" localSheetId="11">#REF!</definedName>
    <definedName name="S14P15">#REF!</definedName>
    <definedName name="S14P16" localSheetId="10">#REF!</definedName>
    <definedName name="S14P16" localSheetId="4">#REF!</definedName>
    <definedName name="S14P16" localSheetId="11">#REF!</definedName>
    <definedName name="S14P16">#REF!</definedName>
    <definedName name="S14P17" localSheetId="10">#REF!</definedName>
    <definedName name="S14P17" localSheetId="4">#REF!</definedName>
    <definedName name="S14P17" localSheetId="11">#REF!</definedName>
    <definedName name="S14P17">#REF!</definedName>
    <definedName name="S14P18" localSheetId="10">#REF!</definedName>
    <definedName name="S14P18" localSheetId="4">#REF!</definedName>
    <definedName name="S14P18" localSheetId="11">#REF!</definedName>
    <definedName name="S14P18">#REF!</definedName>
    <definedName name="S14P19" localSheetId="10">#REF!</definedName>
    <definedName name="S14P19" localSheetId="4">#REF!</definedName>
    <definedName name="S14P19" localSheetId="11">#REF!</definedName>
    <definedName name="S14P19">#REF!</definedName>
    <definedName name="S14P2" localSheetId="10">#REF!</definedName>
    <definedName name="S14P2" localSheetId="4">#REF!</definedName>
    <definedName name="S14P2" localSheetId="11">#REF!</definedName>
    <definedName name="S14P2">#REF!</definedName>
    <definedName name="S14P20" localSheetId="10">#REF!</definedName>
    <definedName name="S14P20" localSheetId="4">#REF!</definedName>
    <definedName name="S14P20" localSheetId="11">#REF!</definedName>
    <definedName name="S14P20">#REF!</definedName>
    <definedName name="S14P21" localSheetId="10">#REF!</definedName>
    <definedName name="S14P21" localSheetId="4">#REF!</definedName>
    <definedName name="S14P21" localSheetId="11">#REF!</definedName>
    <definedName name="S14P21">#REF!</definedName>
    <definedName name="S14P22" localSheetId="10">#REF!</definedName>
    <definedName name="S14P22" localSheetId="4">#REF!</definedName>
    <definedName name="S14P22" localSheetId="11">#REF!</definedName>
    <definedName name="S14P22">#REF!</definedName>
    <definedName name="S14P23" localSheetId="10">#REF!</definedName>
    <definedName name="S14P23" localSheetId="4">#REF!</definedName>
    <definedName name="S14P23" localSheetId="11">#REF!</definedName>
    <definedName name="S14P23">#REF!</definedName>
    <definedName name="S14P24" localSheetId="10">#REF!</definedName>
    <definedName name="S14P24" localSheetId="4">#REF!</definedName>
    <definedName name="S14P24" localSheetId="11">#REF!</definedName>
    <definedName name="S14P24">#REF!</definedName>
    <definedName name="S14P3" localSheetId="10">#REF!</definedName>
    <definedName name="S14P3" localSheetId="4">#REF!</definedName>
    <definedName name="S14P3" localSheetId="11">#REF!</definedName>
    <definedName name="S14P3">#REF!</definedName>
    <definedName name="S14P4" localSheetId="10">#REF!</definedName>
    <definedName name="S14P4" localSheetId="4">#REF!</definedName>
    <definedName name="S14P4" localSheetId="11">#REF!</definedName>
    <definedName name="S14P4">#REF!</definedName>
    <definedName name="S14P5" localSheetId="10">#REF!</definedName>
    <definedName name="S14P5" localSheetId="4">#REF!</definedName>
    <definedName name="S14P5" localSheetId="11">#REF!</definedName>
    <definedName name="S14P5">#REF!</definedName>
    <definedName name="S14P6" localSheetId="10">#REF!</definedName>
    <definedName name="S14P6" localSheetId="4">#REF!</definedName>
    <definedName name="S14P6" localSheetId="11">#REF!</definedName>
    <definedName name="S14P6">#REF!</definedName>
    <definedName name="S14P7" localSheetId="10">#REF!</definedName>
    <definedName name="S14P7" localSheetId="4">#REF!</definedName>
    <definedName name="S14P7" localSheetId="11">#REF!</definedName>
    <definedName name="S14P7">#REF!</definedName>
    <definedName name="S14P8" localSheetId="10">#REF!</definedName>
    <definedName name="S14P8" localSheetId="4">#REF!</definedName>
    <definedName name="S14P8" localSheetId="11">#REF!</definedName>
    <definedName name="S14P8">#REF!</definedName>
    <definedName name="S14P9" localSheetId="10">#REF!</definedName>
    <definedName name="S14P9" localSheetId="4">#REF!</definedName>
    <definedName name="S14P9" localSheetId="11">#REF!</definedName>
    <definedName name="S14P9">#REF!</definedName>
    <definedName name="S14R1" localSheetId="10">#REF!</definedName>
    <definedName name="S14R1" localSheetId="4">#REF!</definedName>
    <definedName name="S14R1" localSheetId="11">#REF!</definedName>
    <definedName name="S14R1">#REF!</definedName>
    <definedName name="S14R10" localSheetId="10">#REF!</definedName>
    <definedName name="S14R10" localSheetId="4">#REF!</definedName>
    <definedName name="S14R10" localSheetId="11">#REF!</definedName>
    <definedName name="S14R10">#REF!</definedName>
    <definedName name="S14R11" localSheetId="10">#REF!</definedName>
    <definedName name="S14R11" localSheetId="4">#REF!</definedName>
    <definedName name="S14R11" localSheetId="11">#REF!</definedName>
    <definedName name="S14R11">#REF!</definedName>
    <definedName name="S14R12" localSheetId="10">#REF!</definedName>
    <definedName name="S14R12" localSheetId="4">#REF!</definedName>
    <definedName name="S14R12" localSheetId="11">#REF!</definedName>
    <definedName name="S14R12">#REF!</definedName>
    <definedName name="S14R13" localSheetId="10">#REF!</definedName>
    <definedName name="S14R13" localSheetId="4">#REF!</definedName>
    <definedName name="S14R13" localSheetId="11">#REF!</definedName>
    <definedName name="S14R13">#REF!</definedName>
    <definedName name="S14R14" localSheetId="10">#REF!</definedName>
    <definedName name="S14R14" localSheetId="4">#REF!</definedName>
    <definedName name="S14R14" localSheetId="11">#REF!</definedName>
    <definedName name="S14R14">#REF!</definedName>
    <definedName name="S14R15" localSheetId="10">#REF!</definedName>
    <definedName name="S14R15" localSheetId="4">#REF!</definedName>
    <definedName name="S14R15" localSheetId="11">#REF!</definedName>
    <definedName name="S14R15">#REF!</definedName>
    <definedName name="S14R16" localSheetId="10">#REF!</definedName>
    <definedName name="S14R16" localSheetId="4">#REF!</definedName>
    <definedName name="S14R16" localSheetId="11">#REF!</definedName>
    <definedName name="S14R16">#REF!</definedName>
    <definedName name="S14R17" localSheetId="10">#REF!</definedName>
    <definedName name="S14R17" localSheetId="4">#REF!</definedName>
    <definedName name="S14R17" localSheetId="11">#REF!</definedName>
    <definedName name="S14R17">#REF!</definedName>
    <definedName name="S14R18" localSheetId="10">#REF!</definedName>
    <definedName name="S14R18" localSheetId="4">#REF!</definedName>
    <definedName name="S14R18" localSheetId="11">#REF!</definedName>
    <definedName name="S14R18">#REF!</definedName>
    <definedName name="S14R19" localSheetId="10">#REF!</definedName>
    <definedName name="S14R19" localSheetId="4">#REF!</definedName>
    <definedName name="S14R19" localSheetId="11">#REF!</definedName>
    <definedName name="S14R19">#REF!</definedName>
    <definedName name="S14R2" localSheetId="10">#REF!</definedName>
    <definedName name="S14R2" localSheetId="4">#REF!</definedName>
    <definedName name="S14R2" localSheetId="11">#REF!</definedName>
    <definedName name="S14R2">#REF!</definedName>
    <definedName name="S14R20" localSheetId="10">#REF!</definedName>
    <definedName name="S14R20" localSheetId="4">#REF!</definedName>
    <definedName name="S14R20" localSheetId="11">#REF!</definedName>
    <definedName name="S14R20">#REF!</definedName>
    <definedName name="S14R21" localSheetId="10">#REF!</definedName>
    <definedName name="S14R21" localSheetId="4">#REF!</definedName>
    <definedName name="S14R21" localSheetId="11">#REF!</definedName>
    <definedName name="S14R21">#REF!</definedName>
    <definedName name="S14R22" localSheetId="10">#REF!</definedName>
    <definedName name="S14R22" localSheetId="4">#REF!</definedName>
    <definedName name="S14R22" localSheetId="11">#REF!</definedName>
    <definedName name="S14R22">#REF!</definedName>
    <definedName name="S14R23" localSheetId="10">#REF!</definedName>
    <definedName name="S14R23" localSheetId="4">#REF!</definedName>
    <definedName name="S14R23" localSheetId="11">#REF!</definedName>
    <definedName name="S14R23">#REF!</definedName>
    <definedName name="S14R24" localSheetId="10">#REF!</definedName>
    <definedName name="S14R24" localSheetId="4">#REF!</definedName>
    <definedName name="S14R24" localSheetId="11">#REF!</definedName>
    <definedName name="S14R24">#REF!</definedName>
    <definedName name="S14R3" localSheetId="10">#REF!</definedName>
    <definedName name="S14R3" localSheetId="4">#REF!</definedName>
    <definedName name="S14R3" localSheetId="11">#REF!</definedName>
    <definedName name="S14R3">#REF!</definedName>
    <definedName name="S14R4" localSheetId="10">#REF!</definedName>
    <definedName name="S14R4" localSheetId="4">#REF!</definedName>
    <definedName name="S14R4" localSheetId="11">#REF!</definedName>
    <definedName name="S14R4">#REF!</definedName>
    <definedName name="S14R5" localSheetId="10">#REF!</definedName>
    <definedName name="S14R5" localSheetId="4">#REF!</definedName>
    <definedName name="S14R5" localSheetId="11">#REF!</definedName>
    <definedName name="S14R5">#REF!</definedName>
    <definedName name="S14R6" localSheetId="10">#REF!</definedName>
    <definedName name="S14R6" localSheetId="4">#REF!</definedName>
    <definedName name="S14R6" localSheetId="11">#REF!</definedName>
    <definedName name="S14R6">#REF!</definedName>
    <definedName name="S14R7" localSheetId="10">#REF!</definedName>
    <definedName name="S14R7" localSheetId="4">#REF!</definedName>
    <definedName name="S14R7" localSheetId="11">#REF!</definedName>
    <definedName name="S14R7">#REF!</definedName>
    <definedName name="S14R8" localSheetId="10">#REF!</definedName>
    <definedName name="S14R8" localSheetId="4">#REF!</definedName>
    <definedName name="S14R8" localSheetId="11">#REF!</definedName>
    <definedName name="S14R8">#REF!</definedName>
    <definedName name="S14R9" localSheetId="10">#REF!</definedName>
    <definedName name="S14R9" localSheetId="4">#REF!</definedName>
    <definedName name="S14R9" localSheetId="11">#REF!</definedName>
    <definedName name="S14R9">#REF!</definedName>
    <definedName name="S15P1" localSheetId="10">#REF!</definedName>
    <definedName name="S15P1" localSheetId="4">#REF!</definedName>
    <definedName name="S15P1" localSheetId="11">#REF!</definedName>
    <definedName name="S15P1">#REF!</definedName>
    <definedName name="S15P10" localSheetId="10">#REF!</definedName>
    <definedName name="S15P10" localSheetId="4">#REF!</definedName>
    <definedName name="S15P10" localSheetId="11">#REF!</definedName>
    <definedName name="S15P10">#REF!</definedName>
    <definedName name="S15P11" localSheetId="10">#REF!</definedName>
    <definedName name="S15P11" localSheetId="4">#REF!</definedName>
    <definedName name="S15P11" localSheetId="11">#REF!</definedName>
    <definedName name="S15P11">#REF!</definedName>
    <definedName name="S15P12" localSheetId="10">#REF!</definedName>
    <definedName name="S15P12" localSheetId="4">#REF!</definedName>
    <definedName name="S15P12" localSheetId="11">#REF!</definedName>
    <definedName name="S15P12">#REF!</definedName>
    <definedName name="S15P13" localSheetId="10">#REF!</definedName>
    <definedName name="S15P13" localSheetId="4">#REF!</definedName>
    <definedName name="S15P13" localSheetId="11">#REF!</definedName>
    <definedName name="S15P13">#REF!</definedName>
    <definedName name="S15P14" localSheetId="10">#REF!</definedName>
    <definedName name="S15P14" localSheetId="4">#REF!</definedName>
    <definedName name="S15P14" localSheetId="11">#REF!</definedName>
    <definedName name="S15P14">#REF!</definedName>
    <definedName name="S15P15" localSheetId="10">#REF!</definedName>
    <definedName name="S15P15" localSheetId="4">#REF!</definedName>
    <definedName name="S15P15" localSheetId="11">#REF!</definedName>
    <definedName name="S15P15">#REF!</definedName>
    <definedName name="S15P16" localSheetId="10">#REF!</definedName>
    <definedName name="S15P16" localSheetId="4">#REF!</definedName>
    <definedName name="S15P16" localSheetId="11">#REF!</definedName>
    <definedName name="S15P16">#REF!</definedName>
    <definedName name="S15P17" localSheetId="10">#REF!</definedName>
    <definedName name="S15P17" localSheetId="4">#REF!</definedName>
    <definedName name="S15P17" localSheetId="11">#REF!</definedName>
    <definedName name="S15P17">#REF!</definedName>
    <definedName name="S15P18" localSheetId="10">#REF!</definedName>
    <definedName name="S15P18" localSheetId="4">#REF!</definedName>
    <definedName name="S15P18" localSheetId="11">#REF!</definedName>
    <definedName name="S15P18">#REF!</definedName>
    <definedName name="S15P19" localSheetId="10">#REF!</definedName>
    <definedName name="S15P19" localSheetId="4">#REF!</definedName>
    <definedName name="S15P19" localSheetId="11">#REF!</definedName>
    <definedName name="S15P19">#REF!</definedName>
    <definedName name="S15P2" localSheetId="10">#REF!</definedName>
    <definedName name="S15P2" localSheetId="4">#REF!</definedName>
    <definedName name="S15P2" localSheetId="11">#REF!</definedName>
    <definedName name="S15P2">#REF!</definedName>
    <definedName name="S15P20" localSheetId="10">#REF!</definedName>
    <definedName name="S15P20" localSheetId="4">#REF!</definedName>
    <definedName name="S15P20" localSheetId="11">#REF!</definedName>
    <definedName name="S15P20">#REF!</definedName>
    <definedName name="S15P21" localSheetId="10">#REF!</definedName>
    <definedName name="S15P21" localSheetId="4">#REF!</definedName>
    <definedName name="S15P21" localSheetId="11">#REF!</definedName>
    <definedName name="S15P21">#REF!</definedName>
    <definedName name="S15P22" localSheetId="10">#REF!</definedName>
    <definedName name="S15P22" localSheetId="4">#REF!</definedName>
    <definedName name="S15P22" localSheetId="11">#REF!</definedName>
    <definedName name="S15P22">#REF!</definedName>
    <definedName name="S15P23" localSheetId="10">#REF!</definedName>
    <definedName name="S15P23" localSheetId="4">#REF!</definedName>
    <definedName name="S15P23" localSheetId="11">#REF!</definedName>
    <definedName name="S15P23">#REF!</definedName>
    <definedName name="S15P24" localSheetId="10">#REF!</definedName>
    <definedName name="S15P24" localSheetId="4">#REF!</definedName>
    <definedName name="S15P24" localSheetId="11">#REF!</definedName>
    <definedName name="S15P24">#REF!</definedName>
    <definedName name="S15P3" localSheetId="10">#REF!</definedName>
    <definedName name="S15P3" localSheetId="4">#REF!</definedName>
    <definedName name="S15P3" localSheetId="11">#REF!</definedName>
    <definedName name="S15P3">#REF!</definedName>
    <definedName name="S15P4" localSheetId="10">#REF!</definedName>
    <definedName name="S15P4" localSheetId="4">#REF!</definedName>
    <definedName name="S15P4" localSheetId="11">#REF!</definedName>
    <definedName name="S15P4">#REF!</definedName>
    <definedName name="S15P5" localSheetId="10">#REF!</definedName>
    <definedName name="S15P5" localSheetId="4">#REF!</definedName>
    <definedName name="S15P5" localSheetId="11">#REF!</definedName>
    <definedName name="S15P5">#REF!</definedName>
    <definedName name="S15P6" localSheetId="10">#REF!</definedName>
    <definedName name="S15P6" localSheetId="4">#REF!</definedName>
    <definedName name="S15P6" localSheetId="11">#REF!</definedName>
    <definedName name="S15P6">#REF!</definedName>
    <definedName name="S15P7" localSheetId="10">#REF!</definedName>
    <definedName name="S15P7" localSheetId="4">#REF!</definedName>
    <definedName name="S15P7" localSheetId="11">#REF!</definedName>
    <definedName name="S15P7">#REF!</definedName>
    <definedName name="S15P8" localSheetId="10">#REF!</definedName>
    <definedName name="S15P8" localSheetId="4">#REF!</definedName>
    <definedName name="S15P8" localSheetId="11">#REF!</definedName>
    <definedName name="S15P8">#REF!</definedName>
    <definedName name="S15P9" localSheetId="10">#REF!</definedName>
    <definedName name="S15P9" localSheetId="4">#REF!</definedName>
    <definedName name="S15P9" localSheetId="11">#REF!</definedName>
    <definedName name="S15P9">#REF!</definedName>
    <definedName name="S15R1" localSheetId="10">#REF!</definedName>
    <definedName name="S15R1" localSheetId="4">#REF!</definedName>
    <definedName name="S15R1" localSheetId="11">#REF!</definedName>
    <definedName name="S15R1">#REF!</definedName>
    <definedName name="S15R10" localSheetId="10">#REF!</definedName>
    <definedName name="S15R10" localSheetId="4">#REF!</definedName>
    <definedName name="S15R10" localSheetId="11">#REF!</definedName>
    <definedName name="S15R10">#REF!</definedName>
    <definedName name="S15R11" localSheetId="10">#REF!</definedName>
    <definedName name="S15R11" localSheetId="4">#REF!</definedName>
    <definedName name="S15R11" localSheetId="11">#REF!</definedName>
    <definedName name="S15R11">#REF!</definedName>
    <definedName name="S15R12" localSheetId="10">#REF!</definedName>
    <definedName name="S15R12" localSheetId="4">#REF!</definedName>
    <definedName name="S15R12" localSheetId="11">#REF!</definedName>
    <definedName name="S15R12">#REF!</definedName>
    <definedName name="S15R13" localSheetId="10">#REF!</definedName>
    <definedName name="S15R13" localSheetId="4">#REF!</definedName>
    <definedName name="S15R13" localSheetId="11">#REF!</definedName>
    <definedName name="S15R13">#REF!</definedName>
    <definedName name="S15R14" localSheetId="10">#REF!</definedName>
    <definedName name="S15R14" localSheetId="4">#REF!</definedName>
    <definedName name="S15R14" localSheetId="11">#REF!</definedName>
    <definedName name="S15R14">#REF!</definedName>
    <definedName name="S15R15" localSheetId="10">#REF!</definedName>
    <definedName name="S15R15" localSheetId="4">#REF!</definedName>
    <definedName name="S15R15" localSheetId="11">#REF!</definedName>
    <definedName name="S15R15">#REF!</definedName>
    <definedName name="S15R16" localSheetId="10">#REF!</definedName>
    <definedName name="S15R16" localSheetId="4">#REF!</definedName>
    <definedName name="S15R16" localSheetId="11">#REF!</definedName>
    <definedName name="S15R16">#REF!</definedName>
    <definedName name="S15R17" localSheetId="10">#REF!</definedName>
    <definedName name="S15R17" localSheetId="4">#REF!</definedName>
    <definedName name="S15R17" localSheetId="11">#REF!</definedName>
    <definedName name="S15R17">#REF!</definedName>
    <definedName name="S15R18" localSheetId="10">#REF!</definedName>
    <definedName name="S15R18" localSheetId="4">#REF!</definedName>
    <definedName name="S15R18" localSheetId="11">#REF!</definedName>
    <definedName name="S15R18">#REF!</definedName>
    <definedName name="S15R19" localSheetId="10">#REF!</definedName>
    <definedName name="S15R19" localSheetId="4">#REF!</definedName>
    <definedName name="S15R19" localSheetId="11">#REF!</definedName>
    <definedName name="S15R19">#REF!</definedName>
    <definedName name="S15R2" localSheetId="10">#REF!</definedName>
    <definedName name="S15R2" localSheetId="4">#REF!</definedName>
    <definedName name="S15R2" localSheetId="11">#REF!</definedName>
    <definedName name="S15R2">#REF!</definedName>
    <definedName name="S15R20" localSheetId="10">#REF!</definedName>
    <definedName name="S15R20" localSheetId="4">#REF!</definedName>
    <definedName name="S15R20" localSheetId="11">#REF!</definedName>
    <definedName name="S15R20">#REF!</definedName>
    <definedName name="S15R21" localSheetId="10">#REF!</definedName>
    <definedName name="S15R21" localSheetId="4">#REF!</definedName>
    <definedName name="S15R21" localSheetId="11">#REF!</definedName>
    <definedName name="S15R21">#REF!</definedName>
    <definedName name="S15R22" localSheetId="10">#REF!</definedName>
    <definedName name="S15R22" localSheetId="4">#REF!</definedName>
    <definedName name="S15R22" localSheetId="11">#REF!</definedName>
    <definedName name="S15R22">#REF!</definedName>
    <definedName name="S15R23" localSheetId="10">#REF!</definedName>
    <definedName name="S15R23" localSheetId="4">#REF!</definedName>
    <definedName name="S15R23" localSheetId="11">#REF!</definedName>
    <definedName name="S15R23">#REF!</definedName>
    <definedName name="S15R24" localSheetId="10">#REF!</definedName>
    <definedName name="S15R24" localSheetId="4">#REF!</definedName>
    <definedName name="S15R24" localSheetId="11">#REF!</definedName>
    <definedName name="S15R24">#REF!</definedName>
    <definedName name="S15R3" localSheetId="10">#REF!</definedName>
    <definedName name="S15R3" localSheetId="4">#REF!</definedName>
    <definedName name="S15R3" localSheetId="11">#REF!</definedName>
    <definedName name="S15R3">#REF!</definedName>
    <definedName name="S15R4" localSheetId="10">#REF!</definedName>
    <definedName name="S15R4" localSheetId="4">#REF!</definedName>
    <definedName name="S15R4" localSheetId="11">#REF!</definedName>
    <definedName name="S15R4">#REF!</definedName>
    <definedName name="S15R5" localSheetId="10">#REF!</definedName>
    <definedName name="S15R5" localSheetId="4">#REF!</definedName>
    <definedName name="S15R5" localSheetId="11">#REF!</definedName>
    <definedName name="S15R5">#REF!</definedName>
    <definedName name="S15R6" localSheetId="10">#REF!</definedName>
    <definedName name="S15R6" localSheetId="4">#REF!</definedName>
    <definedName name="S15R6" localSheetId="11">#REF!</definedName>
    <definedName name="S15R6">#REF!</definedName>
    <definedName name="S15R7" localSheetId="10">#REF!</definedName>
    <definedName name="S15R7" localSheetId="4">#REF!</definedName>
    <definedName name="S15R7" localSheetId="11">#REF!</definedName>
    <definedName name="S15R7">#REF!</definedName>
    <definedName name="S15R8" localSheetId="10">#REF!</definedName>
    <definedName name="S15R8" localSheetId="4">#REF!</definedName>
    <definedName name="S15R8" localSheetId="11">#REF!</definedName>
    <definedName name="S15R8">#REF!</definedName>
    <definedName name="S15R9" localSheetId="10">#REF!</definedName>
    <definedName name="S15R9" localSheetId="4">#REF!</definedName>
    <definedName name="S15R9" localSheetId="11">#REF!</definedName>
    <definedName name="S15R9">#REF!</definedName>
    <definedName name="S16P1" localSheetId="10">#REF!</definedName>
    <definedName name="S16P1" localSheetId="4">#REF!</definedName>
    <definedName name="S16P1" localSheetId="11">#REF!</definedName>
    <definedName name="S16P1">#REF!</definedName>
    <definedName name="S16P10" localSheetId="10">#REF!</definedName>
    <definedName name="S16P10" localSheetId="4">#REF!</definedName>
    <definedName name="S16P10" localSheetId="11">#REF!</definedName>
    <definedName name="S16P10">#REF!</definedName>
    <definedName name="S16P11" localSheetId="10">#REF!</definedName>
    <definedName name="S16P11" localSheetId="4">#REF!</definedName>
    <definedName name="S16P11" localSheetId="11">#REF!</definedName>
    <definedName name="S16P11">#REF!</definedName>
    <definedName name="S16P12" localSheetId="10">#REF!</definedName>
    <definedName name="S16P12" localSheetId="4">#REF!</definedName>
    <definedName name="S16P12" localSheetId="11">#REF!</definedName>
    <definedName name="S16P12">#REF!</definedName>
    <definedName name="S16P13" localSheetId="10">#REF!</definedName>
    <definedName name="S16P13" localSheetId="4">#REF!</definedName>
    <definedName name="S16P13" localSheetId="11">#REF!</definedName>
    <definedName name="S16P13">#REF!</definedName>
    <definedName name="S16P14" localSheetId="10">#REF!</definedName>
    <definedName name="S16P14" localSheetId="4">#REF!</definedName>
    <definedName name="S16P14" localSheetId="11">#REF!</definedName>
    <definedName name="S16P14">#REF!</definedName>
    <definedName name="S16P15" localSheetId="10">#REF!</definedName>
    <definedName name="S16P15" localSheetId="4">#REF!</definedName>
    <definedName name="S16P15" localSheetId="11">#REF!</definedName>
    <definedName name="S16P15">#REF!</definedName>
    <definedName name="S16P16" localSheetId="10">#REF!</definedName>
    <definedName name="S16P16" localSheetId="4">#REF!</definedName>
    <definedName name="S16P16" localSheetId="11">#REF!</definedName>
    <definedName name="S16P16">#REF!</definedName>
    <definedName name="S16P17" localSheetId="10">#REF!</definedName>
    <definedName name="S16P17" localSheetId="4">#REF!</definedName>
    <definedName name="S16P17" localSheetId="11">#REF!</definedName>
    <definedName name="S16P17">#REF!</definedName>
    <definedName name="S16P18" localSheetId="10">#REF!</definedName>
    <definedName name="S16P18" localSheetId="4">#REF!</definedName>
    <definedName name="S16P18" localSheetId="11">#REF!</definedName>
    <definedName name="S16P18">#REF!</definedName>
    <definedName name="S16P19" localSheetId="10">#REF!</definedName>
    <definedName name="S16P19" localSheetId="4">#REF!</definedName>
    <definedName name="S16P19" localSheetId="11">#REF!</definedName>
    <definedName name="S16P19">#REF!</definedName>
    <definedName name="S16P2" localSheetId="10">#REF!</definedName>
    <definedName name="S16P2" localSheetId="4">#REF!</definedName>
    <definedName name="S16P2" localSheetId="11">#REF!</definedName>
    <definedName name="S16P2">#REF!</definedName>
    <definedName name="S16P20" localSheetId="10">#REF!</definedName>
    <definedName name="S16P20" localSheetId="4">#REF!</definedName>
    <definedName name="S16P20" localSheetId="11">#REF!</definedName>
    <definedName name="S16P20">#REF!</definedName>
    <definedName name="S16P21" localSheetId="10">#REF!</definedName>
    <definedName name="S16P21" localSheetId="4">#REF!</definedName>
    <definedName name="S16P21" localSheetId="11">#REF!</definedName>
    <definedName name="S16P21">#REF!</definedName>
    <definedName name="S16P22" localSheetId="10">#REF!</definedName>
    <definedName name="S16P22" localSheetId="4">#REF!</definedName>
    <definedName name="S16P22" localSheetId="11">#REF!</definedName>
    <definedName name="S16P22">#REF!</definedName>
    <definedName name="S16P23" localSheetId="10">#REF!</definedName>
    <definedName name="S16P23" localSheetId="4">#REF!</definedName>
    <definedName name="S16P23" localSheetId="11">#REF!</definedName>
    <definedName name="S16P23">#REF!</definedName>
    <definedName name="S16P24" localSheetId="10">#REF!</definedName>
    <definedName name="S16P24" localSheetId="4">#REF!</definedName>
    <definedName name="S16P24" localSheetId="11">#REF!</definedName>
    <definedName name="S16P24">#REF!</definedName>
    <definedName name="S16P3" localSheetId="10">#REF!</definedName>
    <definedName name="S16P3" localSheetId="4">#REF!</definedName>
    <definedName name="S16P3" localSheetId="11">#REF!</definedName>
    <definedName name="S16P3">#REF!</definedName>
    <definedName name="S16P4" localSheetId="10">#REF!</definedName>
    <definedName name="S16P4" localSheetId="4">#REF!</definedName>
    <definedName name="S16P4" localSheetId="11">#REF!</definedName>
    <definedName name="S16P4">#REF!</definedName>
    <definedName name="S16P5" localSheetId="10">#REF!</definedName>
    <definedName name="S16P5" localSheetId="4">#REF!</definedName>
    <definedName name="S16P5" localSheetId="11">#REF!</definedName>
    <definedName name="S16P5">#REF!</definedName>
    <definedName name="S16P6" localSheetId="10">#REF!</definedName>
    <definedName name="S16P6" localSheetId="4">#REF!</definedName>
    <definedName name="S16P6" localSheetId="11">#REF!</definedName>
    <definedName name="S16P6">#REF!</definedName>
    <definedName name="S16P7" localSheetId="10">#REF!</definedName>
    <definedName name="S16P7" localSheetId="4">#REF!</definedName>
    <definedName name="S16P7" localSheetId="11">#REF!</definedName>
    <definedName name="S16P7">#REF!</definedName>
    <definedName name="S16P8" localSheetId="10">#REF!</definedName>
    <definedName name="S16P8" localSheetId="4">#REF!</definedName>
    <definedName name="S16P8" localSheetId="11">#REF!</definedName>
    <definedName name="S16P8">#REF!</definedName>
    <definedName name="S16P9" localSheetId="10">#REF!</definedName>
    <definedName name="S16P9" localSheetId="4">#REF!</definedName>
    <definedName name="S16P9" localSheetId="11">#REF!</definedName>
    <definedName name="S16P9">#REF!</definedName>
    <definedName name="S16R1" localSheetId="10">#REF!</definedName>
    <definedName name="S16R1" localSheetId="4">#REF!</definedName>
    <definedName name="S16R1" localSheetId="11">#REF!</definedName>
    <definedName name="S16R1">#REF!</definedName>
    <definedName name="S16R10" localSheetId="10">#REF!</definedName>
    <definedName name="S16R10" localSheetId="4">#REF!</definedName>
    <definedName name="S16R10" localSheetId="11">#REF!</definedName>
    <definedName name="S16R10">#REF!</definedName>
    <definedName name="S16R11" localSheetId="10">#REF!</definedName>
    <definedName name="S16R11" localSheetId="4">#REF!</definedName>
    <definedName name="S16R11" localSheetId="11">#REF!</definedName>
    <definedName name="S16R11">#REF!</definedName>
    <definedName name="S16R12" localSheetId="10">#REF!</definedName>
    <definedName name="S16R12" localSheetId="4">#REF!</definedName>
    <definedName name="S16R12" localSheetId="11">#REF!</definedName>
    <definedName name="S16R12">#REF!</definedName>
    <definedName name="S16R13" localSheetId="10">#REF!</definedName>
    <definedName name="S16R13" localSheetId="4">#REF!</definedName>
    <definedName name="S16R13" localSheetId="11">#REF!</definedName>
    <definedName name="S16R13">#REF!</definedName>
    <definedName name="S16R14" localSheetId="10">#REF!</definedName>
    <definedName name="S16R14" localSheetId="4">#REF!</definedName>
    <definedName name="S16R14" localSheetId="11">#REF!</definedName>
    <definedName name="S16R14">#REF!</definedName>
    <definedName name="S16R15" localSheetId="10">#REF!</definedName>
    <definedName name="S16R15" localSheetId="4">#REF!</definedName>
    <definedName name="S16R15" localSheetId="11">#REF!</definedName>
    <definedName name="S16R15">#REF!</definedName>
    <definedName name="S16R16" localSheetId="10">#REF!</definedName>
    <definedName name="S16R16" localSheetId="4">#REF!</definedName>
    <definedName name="S16R16" localSheetId="11">#REF!</definedName>
    <definedName name="S16R16">#REF!</definedName>
    <definedName name="S16R17" localSheetId="10">#REF!</definedName>
    <definedName name="S16R17" localSheetId="4">#REF!</definedName>
    <definedName name="S16R17" localSheetId="11">#REF!</definedName>
    <definedName name="S16R17">#REF!</definedName>
    <definedName name="S16R18" localSheetId="10">#REF!</definedName>
    <definedName name="S16R18" localSheetId="4">#REF!</definedName>
    <definedName name="S16R18" localSheetId="11">#REF!</definedName>
    <definedName name="S16R18">#REF!</definedName>
    <definedName name="S16R19" localSheetId="10">#REF!</definedName>
    <definedName name="S16R19" localSheetId="4">#REF!</definedName>
    <definedName name="S16R19" localSheetId="11">#REF!</definedName>
    <definedName name="S16R19">#REF!</definedName>
    <definedName name="S16R2" localSheetId="10">#REF!</definedName>
    <definedName name="S16R2" localSheetId="4">#REF!</definedName>
    <definedName name="S16R2" localSheetId="11">#REF!</definedName>
    <definedName name="S16R2">#REF!</definedName>
    <definedName name="S16R20" localSheetId="10">#REF!</definedName>
    <definedName name="S16R20" localSheetId="4">#REF!</definedName>
    <definedName name="S16R20" localSheetId="11">#REF!</definedName>
    <definedName name="S16R20">#REF!</definedName>
    <definedName name="S16R21" localSheetId="10">#REF!</definedName>
    <definedName name="S16R21" localSheetId="4">#REF!</definedName>
    <definedName name="S16R21" localSheetId="11">#REF!</definedName>
    <definedName name="S16R21">#REF!</definedName>
    <definedName name="S16R22" localSheetId="10">#REF!</definedName>
    <definedName name="S16R22" localSheetId="4">#REF!</definedName>
    <definedName name="S16R22" localSheetId="11">#REF!</definedName>
    <definedName name="S16R22">#REF!</definedName>
    <definedName name="S16R23" localSheetId="10">#REF!</definedName>
    <definedName name="S16R23" localSheetId="4">#REF!</definedName>
    <definedName name="S16R23" localSheetId="11">#REF!</definedName>
    <definedName name="S16R23">#REF!</definedName>
    <definedName name="S16R24" localSheetId="10">#REF!</definedName>
    <definedName name="S16R24" localSheetId="4">#REF!</definedName>
    <definedName name="S16R24" localSheetId="11">#REF!</definedName>
    <definedName name="S16R24">#REF!</definedName>
    <definedName name="S16R3" localSheetId="10">#REF!</definedName>
    <definedName name="S16R3" localSheetId="4">#REF!</definedName>
    <definedName name="S16R3" localSheetId="11">#REF!</definedName>
    <definedName name="S16R3">#REF!</definedName>
    <definedName name="S16R4" localSheetId="10">#REF!</definedName>
    <definedName name="S16R4" localSheetId="4">#REF!</definedName>
    <definedName name="S16R4" localSheetId="11">#REF!</definedName>
    <definedName name="S16R4">#REF!</definedName>
    <definedName name="S16R5" localSheetId="10">#REF!</definedName>
    <definedName name="S16R5" localSheetId="4">#REF!</definedName>
    <definedName name="S16R5" localSheetId="11">#REF!</definedName>
    <definedName name="S16R5">#REF!</definedName>
    <definedName name="S16R6" localSheetId="10">#REF!</definedName>
    <definedName name="S16R6" localSheetId="4">#REF!</definedName>
    <definedName name="S16R6" localSheetId="11">#REF!</definedName>
    <definedName name="S16R6">#REF!</definedName>
    <definedName name="S16R7" localSheetId="10">#REF!</definedName>
    <definedName name="S16R7" localSheetId="4">#REF!</definedName>
    <definedName name="S16R7" localSheetId="11">#REF!</definedName>
    <definedName name="S16R7">#REF!</definedName>
    <definedName name="S16R8" localSheetId="10">#REF!</definedName>
    <definedName name="S16R8" localSheetId="4">#REF!</definedName>
    <definedName name="S16R8" localSheetId="11">#REF!</definedName>
    <definedName name="S16R8">#REF!</definedName>
    <definedName name="S16R9" localSheetId="10">#REF!</definedName>
    <definedName name="S16R9" localSheetId="4">#REF!</definedName>
    <definedName name="S16R9" localSheetId="11">#REF!</definedName>
    <definedName name="S16R9">#REF!</definedName>
    <definedName name="S17P1" localSheetId="10">#REF!</definedName>
    <definedName name="S17P1" localSheetId="4">#REF!</definedName>
    <definedName name="S17P1" localSheetId="11">#REF!</definedName>
    <definedName name="S17P1">#REF!</definedName>
    <definedName name="S17P10" localSheetId="10">#REF!</definedName>
    <definedName name="S17P10" localSheetId="4">#REF!</definedName>
    <definedName name="S17P10" localSheetId="11">#REF!</definedName>
    <definedName name="S17P10">#REF!</definedName>
    <definedName name="S17P11" localSheetId="10">#REF!</definedName>
    <definedName name="S17P11" localSheetId="4">#REF!</definedName>
    <definedName name="S17P11" localSheetId="11">#REF!</definedName>
    <definedName name="S17P11">#REF!</definedName>
    <definedName name="S17P12" localSheetId="10">#REF!</definedName>
    <definedName name="S17P12" localSheetId="4">#REF!</definedName>
    <definedName name="S17P12" localSheetId="11">#REF!</definedName>
    <definedName name="S17P12">#REF!</definedName>
    <definedName name="S17P13" localSheetId="10">#REF!</definedName>
    <definedName name="S17P13" localSheetId="4">#REF!</definedName>
    <definedName name="S17P13" localSheetId="11">#REF!</definedName>
    <definedName name="S17P13">#REF!</definedName>
    <definedName name="S17P14" localSheetId="10">#REF!</definedName>
    <definedName name="S17P14" localSheetId="4">#REF!</definedName>
    <definedName name="S17P14" localSheetId="11">#REF!</definedName>
    <definedName name="S17P14">#REF!</definedName>
    <definedName name="S17P15" localSheetId="10">#REF!</definedName>
    <definedName name="S17P15" localSheetId="4">#REF!</definedName>
    <definedName name="S17P15" localSheetId="11">#REF!</definedName>
    <definedName name="S17P15">#REF!</definedName>
    <definedName name="S17P16" localSheetId="10">#REF!</definedName>
    <definedName name="S17P16" localSheetId="4">#REF!</definedName>
    <definedName name="S17P16" localSheetId="11">#REF!</definedName>
    <definedName name="S17P16">#REF!</definedName>
    <definedName name="S17P17" localSheetId="10">#REF!</definedName>
    <definedName name="S17P17" localSheetId="4">#REF!</definedName>
    <definedName name="S17P17" localSheetId="11">#REF!</definedName>
    <definedName name="S17P17">#REF!</definedName>
    <definedName name="S17P18" localSheetId="10">#REF!</definedName>
    <definedName name="S17P18" localSheetId="4">#REF!</definedName>
    <definedName name="S17P18" localSheetId="11">#REF!</definedName>
    <definedName name="S17P18">#REF!</definedName>
    <definedName name="S17P19" localSheetId="10">#REF!</definedName>
    <definedName name="S17P19" localSheetId="4">#REF!</definedName>
    <definedName name="S17P19" localSheetId="11">#REF!</definedName>
    <definedName name="S17P19">#REF!</definedName>
    <definedName name="S17P2" localSheetId="10">#REF!</definedName>
    <definedName name="S17P2" localSheetId="4">#REF!</definedName>
    <definedName name="S17P2" localSheetId="11">#REF!</definedName>
    <definedName name="S17P2">#REF!</definedName>
    <definedName name="S17P20" localSheetId="10">#REF!</definedName>
    <definedName name="S17P20" localSheetId="4">#REF!</definedName>
    <definedName name="S17P20" localSheetId="11">#REF!</definedName>
    <definedName name="S17P20">#REF!</definedName>
    <definedName name="S17P21" localSheetId="10">#REF!</definedName>
    <definedName name="S17P21" localSheetId="4">#REF!</definedName>
    <definedName name="S17P21" localSheetId="11">#REF!</definedName>
    <definedName name="S17P21">#REF!</definedName>
    <definedName name="S17P22" localSheetId="10">#REF!</definedName>
    <definedName name="S17P22" localSheetId="4">#REF!</definedName>
    <definedName name="S17P22" localSheetId="11">#REF!</definedName>
    <definedName name="S17P22">#REF!</definedName>
    <definedName name="S17P23" localSheetId="10">#REF!</definedName>
    <definedName name="S17P23" localSheetId="4">#REF!</definedName>
    <definedName name="S17P23" localSheetId="11">#REF!</definedName>
    <definedName name="S17P23">#REF!</definedName>
    <definedName name="S17P24" localSheetId="10">#REF!</definedName>
    <definedName name="S17P24" localSheetId="4">#REF!</definedName>
    <definedName name="S17P24" localSheetId="11">#REF!</definedName>
    <definedName name="S17P24">#REF!</definedName>
    <definedName name="S17P3" localSheetId="10">#REF!</definedName>
    <definedName name="S17P3" localSheetId="4">#REF!</definedName>
    <definedName name="S17P3" localSheetId="11">#REF!</definedName>
    <definedName name="S17P3">#REF!</definedName>
    <definedName name="S17P4" localSheetId="10">#REF!</definedName>
    <definedName name="S17P4" localSheetId="4">#REF!</definedName>
    <definedName name="S17P4" localSheetId="11">#REF!</definedName>
    <definedName name="S17P4">#REF!</definedName>
    <definedName name="S17P5" localSheetId="10">#REF!</definedName>
    <definedName name="S17P5" localSheetId="4">#REF!</definedName>
    <definedName name="S17P5" localSheetId="11">#REF!</definedName>
    <definedName name="S17P5">#REF!</definedName>
    <definedName name="S17P6" localSheetId="10">#REF!</definedName>
    <definedName name="S17P6" localSheetId="4">#REF!</definedName>
    <definedName name="S17P6" localSheetId="11">#REF!</definedName>
    <definedName name="S17P6">#REF!</definedName>
    <definedName name="S17P7" localSheetId="10">#REF!</definedName>
    <definedName name="S17P7" localSheetId="4">#REF!</definedName>
    <definedName name="S17P7" localSheetId="11">#REF!</definedName>
    <definedName name="S17P7">#REF!</definedName>
    <definedName name="S17P8" localSheetId="10">#REF!</definedName>
    <definedName name="S17P8" localSheetId="4">#REF!</definedName>
    <definedName name="S17P8" localSheetId="11">#REF!</definedName>
    <definedName name="S17P8">#REF!</definedName>
    <definedName name="S17P9" localSheetId="10">#REF!</definedName>
    <definedName name="S17P9" localSheetId="4">#REF!</definedName>
    <definedName name="S17P9" localSheetId="11">#REF!</definedName>
    <definedName name="S17P9">#REF!</definedName>
    <definedName name="S17R1" localSheetId="10">#REF!</definedName>
    <definedName name="S17R1" localSheetId="4">#REF!</definedName>
    <definedName name="S17R1" localSheetId="11">#REF!</definedName>
    <definedName name="S17R1">#REF!</definedName>
    <definedName name="S17R10" localSheetId="10">#REF!</definedName>
    <definedName name="S17R10" localSheetId="4">#REF!</definedName>
    <definedName name="S17R10" localSheetId="11">#REF!</definedName>
    <definedName name="S17R10">#REF!</definedName>
    <definedName name="S17R11" localSheetId="10">#REF!</definedName>
    <definedName name="S17R11" localSheetId="4">#REF!</definedName>
    <definedName name="S17R11" localSheetId="11">#REF!</definedName>
    <definedName name="S17R11">#REF!</definedName>
    <definedName name="S17R12" localSheetId="10">#REF!</definedName>
    <definedName name="S17R12" localSheetId="4">#REF!</definedName>
    <definedName name="S17R12" localSheetId="11">#REF!</definedName>
    <definedName name="S17R12">#REF!</definedName>
    <definedName name="S17R13" localSheetId="10">#REF!</definedName>
    <definedName name="S17R13" localSheetId="4">#REF!</definedName>
    <definedName name="S17R13" localSheetId="11">#REF!</definedName>
    <definedName name="S17R13">#REF!</definedName>
    <definedName name="S17R14" localSheetId="10">#REF!</definedName>
    <definedName name="S17R14" localSheetId="4">#REF!</definedName>
    <definedName name="S17R14" localSheetId="11">#REF!</definedName>
    <definedName name="S17R14">#REF!</definedName>
    <definedName name="S17R15" localSheetId="10">#REF!</definedName>
    <definedName name="S17R15" localSheetId="4">#REF!</definedName>
    <definedName name="S17R15" localSheetId="11">#REF!</definedName>
    <definedName name="S17R15">#REF!</definedName>
    <definedName name="S17R16" localSheetId="10">#REF!</definedName>
    <definedName name="S17R16" localSheetId="4">#REF!</definedName>
    <definedName name="S17R16" localSheetId="11">#REF!</definedName>
    <definedName name="S17R16">#REF!</definedName>
    <definedName name="S17R17" localSheetId="10">#REF!</definedName>
    <definedName name="S17R17" localSheetId="4">#REF!</definedName>
    <definedName name="S17R17" localSheetId="11">#REF!</definedName>
    <definedName name="S17R17">#REF!</definedName>
    <definedName name="S17R18" localSheetId="10">#REF!</definedName>
    <definedName name="S17R18" localSheetId="4">#REF!</definedName>
    <definedName name="S17R18" localSheetId="11">#REF!</definedName>
    <definedName name="S17R18">#REF!</definedName>
    <definedName name="S17R19" localSheetId="10">#REF!</definedName>
    <definedName name="S17R19" localSheetId="4">#REF!</definedName>
    <definedName name="S17R19" localSheetId="11">#REF!</definedName>
    <definedName name="S17R19">#REF!</definedName>
    <definedName name="S17R2" localSheetId="10">#REF!</definedName>
    <definedName name="S17R2" localSheetId="4">#REF!</definedName>
    <definedName name="S17R2" localSheetId="11">#REF!</definedName>
    <definedName name="S17R2">#REF!</definedName>
    <definedName name="S17R20" localSheetId="10">#REF!</definedName>
    <definedName name="S17R20" localSheetId="4">#REF!</definedName>
    <definedName name="S17R20" localSheetId="11">#REF!</definedName>
    <definedName name="S17R20">#REF!</definedName>
    <definedName name="S17R21" localSheetId="10">#REF!</definedName>
    <definedName name="S17R21" localSheetId="4">#REF!</definedName>
    <definedName name="S17R21" localSheetId="11">#REF!</definedName>
    <definedName name="S17R21">#REF!</definedName>
    <definedName name="S17R22" localSheetId="10">#REF!</definedName>
    <definedName name="S17R22" localSheetId="4">#REF!</definedName>
    <definedName name="S17R22" localSheetId="11">#REF!</definedName>
    <definedName name="S17R22">#REF!</definedName>
    <definedName name="S17R23" localSheetId="10">#REF!</definedName>
    <definedName name="S17R23" localSheetId="4">#REF!</definedName>
    <definedName name="S17R23" localSheetId="11">#REF!</definedName>
    <definedName name="S17R23">#REF!</definedName>
    <definedName name="S17R24" localSheetId="10">#REF!</definedName>
    <definedName name="S17R24" localSheetId="4">#REF!</definedName>
    <definedName name="S17R24" localSheetId="11">#REF!</definedName>
    <definedName name="S17R24">#REF!</definedName>
    <definedName name="S17R3" localSheetId="10">#REF!</definedName>
    <definedName name="S17R3" localSheetId="4">#REF!</definedName>
    <definedName name="S17R3" localSheetId="11">#REF!</definedName>
    <definedName name="S17R3">#REF!</definedName>
    <definedName name="S17R4" localSheetId="10">#REF!</definedName>
    <definedName name="S17R4" localSheetId="4">#REF!</definedName>
    <definedName name="S17R4" localSheetId="11">#REF!</definedName>
    <definedName name="S17R4">#REF!</definedName>
    <definedName name="S17R5" localSheetId="10">#REF!</definedName>
    <definedName name="S17R5" localSheetId="4">#REF!</definedName>
    <definedName name="S17R5" localSheetId="11">#REF!</definedName>
    <definedName name="S17R5">#REF!</definedName>
    <definedName name="S17R6" localSheetId="10">#REF!</definedName>
    <definedName name="S17R6" localSheetId="4">#REF!</definedName>
    <definedName name="S17R6" localSheetId="11">#REF!</definedName>
    <definedName name="S17R6">#REF!</definedName>
    <definedName name="S17R7" localSheetId="10">#REF!</definedName>
    <definedName name="S17R7" localSheetId="4">#REF!</definedName>
    <definedName name="S17R7" localSheetId="11">#REF!</definedName>
    <definedName name="S17R7">#REF!</definedName>
    <definedName name="S17R8" localSheetId="10">#REF!</definedName>
    <definedName name="S17R8" localSheetId="4">#REF!</definedName>
    <definedName name="S17R8" localSheetId="11">#REF!</definedName>
    <definedName name="S17R8">#REF!</definedName>
    <definedName name="S17R9" localSheetId="10">#REF!</definedName>
    <definedName name="S17R9" localSheetId="4">#REF!</definedName>
    <definedName name="S17R9" localSheetId="11">#REF!</definedName>
    <definedName name="S17R9">#REF!</definedName>
    <definedName name="S18P1" localSheetId="10">#REF!</definedName>
    <definedName name="S18P1" localSheetId="4">#REF!</definedName>
    <definedName name="S18P1" localSheetId="11">#REF!</definedName>
    <definedName name="S18P1">#REF!</definedName>
    <definedName name="S18P10" localSheetId="10">#REF!</definedName>
    <definedName name="S18P10" localSheetId="4">#REF!</definedName>
    <definedName name="S18P10" localSheetId="11">#REF!</definedName>
    <definedName name="S18P10">#REF!</definedName>
    <definedName name="S18P11" localSheetId="10">#REF!</definedName>
    <definedName name="S18P11" localSheetId="4">#REF!</definedName>
    <definedName name="S18P11" localSheetId="11">#REF!</definedName>
    <definedName name="S18P11">#REF!</definedName>
    <definedName name="S18P12" localSheetId="10">#REF!</definedName>
    <definedName name="S18P12" localSheetId="4">#REF!</definedName>
    <definedName name="S18P12" localSheetId="11">#REF!</definedName>
    <definedName name="S18P12">#REF!</definedName>
    <definedName name="S18P13" localSheetId="10">#REF!</definedName>
    <definedName name="S18P13" localSheetId="4">#REF!</definedName>
    <definedName name="S18P13" localSheetId="11">#REF!</definedName>
    <definedName name="S18P13">#REF!</definedName>
    <definedName name="S18P14" localSheetId="10">#REF!</definedName>
    <definedName name="S18P14" localSheetId="4">#REF!</definedName>
    <definedName name="S18P14" localSheetId="11">#REF!</definedName>
    <definedName name="S18P14">#REF!</definedName>
    <definedName name="S18P15" localSheetId="10">#REF!</definedName>
    <definedName name="S18P15" localSheetId="4">#REF!</definedName>
    <definedName name="S18P15" localSheetId="11">#REF!</definedName>
    <definedName name="S18P15">#REF!</definedName>
    <definedName name="S18P16" localSheetId="10">#REF!</definedName>
    <definedName name="S18P16" localSheetId="4">#REF!</definedName>
    <definedName name="S18P16" localSheetId="11">#REF!</definedName>
    <definedName name="S18P16">#REF!</definedName>
    <definedName name="S18P17" localSheetId="10">#REF!</definedName>
    <definedName name="S18P17" localSheetId="4">#REF!</definedName>
    <definedName name="S18P17" localSheetId="11">#REF!</definedName>
    <definedName name="S18P17">#REF!</definedName>
    <definedName name="S18P18" localSheetId="10">#REF!</definedName>
    <definedName name="S18P18" localSheetId="4">#REF!</definedName>
    <definedName name="S18P18" localSheetId="11">#REF!</definedName>
    <definedName name="S18P18">#REF!</definedName>
    <definedName name="S18P19" localSheetId="10">#REF!</definedName>
    <definedName name="S18P19" localSheetId="4">#REF!</definedName>
    <definedName name="S18P19" localSheetId="11">#REF!</definedName>
    <definedName name="S18P19">#REF!</definedName>
    <definedName name="S18P2" localSheetId="10">#REF!</definedName>
    <definedName name="S18P2" localSheetId="4">#REF!</definedName>
    <definedName name="S18P2" localSheetId="11">#REF!</definedName>
    <definedName name="S18P2">#REF!</definedName>
    <definedName name="S18P20" localSheetId="10">#REF!</definedName>
    <definedName name="S18P20" localSheetId="4">#REF!</definedName>
    <definedName name="S18P20" localSheetId="11">#REF!</definedName>
    <definedName name="S18P20">#REF!</definedName>
    <definedName name="S18P21" localSheetId="10">#REF!</definedName>
    <definedName name="S18P21" localSheetId="4">#REF!</definedName>
    <definedName name="S18P21" localSheetId="11">#REF!</definedName>
    <definedName name="S18P21">#REF!</definedName>
    <definedName name="S18P22" localSheetId="10">#REF!</definedName>
    <definedName name="S18P22" localSheetId="4">#REF!</definedName>
    <definedName name="S18P22" localSheetId="11">#REF!</definedName>
    <definedName name="S18P22">#REF!</definedName>
    <definedName name="S18P23" localSheetId="10">#REF!</definedName>
    <definedName name="S18P23" localSheetId="4">#REF!</definedName>
    <definedName name="S18P23" localSheetId="11">#REF!</definedName>
    <definedName name="S18P23">#REF!</definedName>
    <definedName name="S18P24" localSheetId="10">#REF!</definedName>
    <definedName name="S18P24" localSheetId="4">#REF!</definedName>
    <definedName name="S18P24" localSheetId="11">#REF!</definedName>
    <definedName name="S18P24">#REF!</definedName>
    <definedName name="S18P3" localSheetId="10">#REF!</definedName>
    <definedName name="S18P3" localSheetId="4">#REF!</definedName>
    <definedName name="S18P3" localSheetId="11">#REF!</definedName>
    <definedName name="S18P3">#REF!</definedName>
    <definedName name="S18P4" localSheetId="10">#REF!</definedName>
    <definedName name="S18P4" localSheetId="4">#REF!</definedName>
    <definedName name="S18P4" localSheetId="11">#REF!</definedName>
    <definedName name="S18P4">#REF!</definedName>
    <definedName name="S18P5" localSheetId="10">#REF!</definedName>
    <definedName name="S18P5" localSheetId="4">#REF!</definedName>
    <definedName name="S18P5" localSheetId="11">#REF!</definedName>
    <definedName name="S18P5">#REF!</definedName>
    <definedName name="S18P6" localSheetId="10">#REF!</definedName>
    <definedName name="S18P6" localSheetId="4">#REF!</definedName>
    <definedName name="S18P6" localSheetId="11">#REF!</definedName>
    <definedName name="S18P6">#REF!</definedName>
    <definedName name="S18P7" localSheetId="10">#REF!</definedName>
    <definedName name="S18P7" localSheetId="4">#REF!</definedName>
    <definedName name="S18P7" localSheetId="11">#REF!</definedName>
    <definedName name="S18P7">#REF!</definedName>
    <definedName name="S18P8" localSheetId="10">#REF!</definedName>
    <definedName name="S18P8" localSheetId="4">#REF!</definedName>
    <definedName name="S18P8" localSheetId="11">#REF!</definedName>
    <definedName name="S18P8">#REF!</definedName>
    <definedName name="S18P9" localSheetId="10">#REF!</definedName>
    <definedName name="S18P9" localSheetId="4">#REF!</definedName>
    <definedName name="S18P9" localSheetId="11">#REF!</definedName>
    <definedName name="S18P9">#REF!</definedName>
    <definedName name="S18R1" localSheetId="10">#REF!</definedName>
    <definedName name="S18R1" localSheetId="4">#REF!</definedName>
    <definedName name="S18R1" localSheetId="11">#REF!</definedName>
    <definedName name="S18R1">#REF!</definedName>
    <definedName name="S18R10" localSheetId="10">#REF!</definedName>
    <definedName name="S18R10" localSheetId="4">#REF!</definedName>
    <definedName name="S18R10" localSheetId="11">#REF!</definedName>
    <definedName name="S18R10">#REF!</definedName>
    <definedName name="S18R11" localSheetId="10">#REF!</definedName>
    <definedName name="S18R11" localSheetId="4">#REF!</definedName>
    <definedName name="S18R11" localSheetId="11">#REF!</definedName>
    <definedName name="S18R11">#REF!</definedName>
    <definedName name="S18R12" localSheetId="10">#REF!</definedName>
    <definedName name="S18R12" localSheetId="4">#REF!</definedName>
    <definedName name="S18R12" localSheetId="11">#REF!</definedName>
    <definedName name="S18R12">#REF!</definedName>
    <definedName name="S18R13" localSheetId="10">#REF!</definedName>
    <definedName name="S18R13" localSheetId="4">#REF!</definedName>
    <definedName name="S18R13" localSheetId="11">#REF!</definedName>
    <definedName name="S18R13">#REF!</definedName>
    <definedName name="S18R14" localSheetId="10">#REF!</definedName>
    <definedName name="S18R14" localSheetId="4">#REF!</definedName>
    <definedName name="S18R14" localSheetId="11">#REF!</definedName>
    <definedName name="S18R14">#REF!</definedName>
    <definedName name="S18R15" localSheetId="10">#REF!</definedName>
    <definedName name="S18R15" localSheetId="4">#REF!</definedName>
    <definedName name="S18R15" localSheetId="11">#REF!</definedName>
    <definedName name="S18R15">#REF!</definedName>
    <definedName name="S18R16" localSheetId="10">#REF!</definedName>
    <definedName name="S18R16" localSheetId="4">#REF!</definedName>
    <definedName name="S18R16" localSheetId="11">#REF!</definedName>
    <definedName name="S18R16">#REF!</definedName>
    <definedName name="S18R17" localSheetId="10">#REF!</definedName>
    <definedName name="S18R17" localSheetId="4">#REF!</definedName>
    <definedName name="S18R17" localSheetId="11">#REF!</definedName>
    <definedName name="S18R17">#REF!</definedName>
    <definedName name="S18R18" localSheetId="10">#REF!</definedName>
    <definedName name="S18R18" localSheetId="4">#REF!</definedName>
    <definedName name="S18R18" localSheetId="11">#REF!</definedName>
    <definedName name="S18R18">#REF!</definedName>
    <definedName name="S18R19" localSheetId="10">#REF!</definedName>
    <definedName name="S18R19" localSheetId="4">#REF!</definedName>
    <definedName name="S18R19" localSheetId="11">#REF!</definedName>
    <definedName name="S18R19">#REF!</definedName>
    <definedName name="S18R2" localSheetId="10">#REF!</definedName>
    <definedName name="S18R2" localSheetId="4">#REF!</definedName>
    <definedName name="S18R2" localSheetId="11">#REF!</definedName>
    <definedName name="S18R2">#REF!</definedName>
    <definedName name="S18R20" localSheetId="10">#REF!</definedName>
    <definedName name="S18R20" localSheetId="4">#REF!</definedName>
    <definedName name="S18R20" localSheetId="11">#REF!</definedName>
    <definedName name="S18R20">#REF!</definedName>
    <definedName name="S18R21" localSheetId="10">#REF!</definedName>
    <definedName name="S18R21" localSheetId="4">#REF!</definedName>
    <definedName name="S18R21" localSheetId="11">#REF!</definedName>
    <definedName name="S18R21">#REF!</definedName>
    <definedName name="S18R22" localSheetId="10">#REF!</definedName>
    <definedName name="S18R22" localSheetId="4">#REF!</definedName>
    <definedName name="S18R22" localSheetId="11">#REF!</definedName>
    <definedName name="S18R22">#REF!</definedName>
    <definedName name="S18R23" localSheetId="10">#REF!</definedName>
    <definedName name="S18R23" localSheetId="4">#REF!</definedName>
    <definedName name="S18R23" localSheetId="11">#REF!</definedName>
    <definedName name="S18R23">#REF!</definedName>
    <definedName name="S18R24" localSheetId="10">#REF!</definedName>
    <definedName name="S18R24" localSheetId="4">#REF!</definedName>
    <definedName name="S18R24" localSheetId="11">#REF!</definedName>
    <definedName name="S18R24">#REF!</definedName>
    <definedName name="S18R3" localSheetId="10">#REF!</definedName>
    <definedName name="S18R3" localSheetId="4">#REF!</definedName>
    <definedName name="S18R3" localSheetId="11">#REF!</definedName>
    <definedName name="S18R3">#REF!</definedName>
    <definedName name="S18R4" localSheetId="10">#REF!</definedName>
    <definedName name="S18R4" localSheetId="4">#REF!</definedName>
    <definedName name="S18R4" localSheetId="11">#REF!</definedName>
    <definedName name="S18R4">#REF!</definedName>
    <definedName name="S18R5" localSheetId="10">#REF!</definedName>
    <definedName name="S18R5" localSheetId="4">#REF!</definedName>
    <definedName name="S18R5" localSheetId="11">#REF!</definedName>
    <definedName name="S18R5">#REF!</definedName>
    <definedName name="S18R6" localSheetId="10">#REF!</definedName>
    <definedName name="S18R6" localSheetId="4">#REF!</definedName>
    <definedName name="S18R6" localSheetId="11">#REF!</definedName>
    <definedName name="S18R6">#REF!</definedName>
    <definedName name="S18R7" localSheetId="10">#REF!</definedName>
    <definedName name="S18R7" localSheetId="4">#REF!</definedName>
    <definedName name="S18R7" localSheetId="11">#REF!</definedName>
    <definedName name="S18R7">#REF!</definedName>
    <definedName name="S18R8" localSheetId="10">#REF!</definedName>
    <definedName name="S18R8" localSheetId="4">#REF!</definedName>
    <definedName name="S18R8" localSheetId="11">#REF!</definedName>
    <definedName name="S18R8">#REF!</definedName>
    <definedName name="S18R9" localSheetId="10">#REF!</definedName>
    <definedName name="S18R9" localSheetId="4">#REF!</definedName>
    <definedName name="S18R9" localSheetId="11">#REF!</definedName>
    <definedName name="S18R9">#REF!</definedName>
    <definedName name="S19P1" localSheetId="10">#REF!</definedName>
    <definedName name="S19P1" localSheetId="4">#REF!</definedName>
    <definedName name="S19P1" localSheetId="11">#REF!</definedName>
    <definedName name="S19P1">#REF!</definedName>
    <definedName name="S19P10" localSheetId="10">#REF!</definedName>
    <definedName name="S19P10" localSheetId="4">#REF!</definedName>
    <definedName name="S19P10" localSheetId="11">#REF!</definedName>
    <definedName name="S19P10">#REF!</definedName>
    <definedName name="S19P11" localSheetId="10">#REF!</definedName>
    <definedName name="S19P11" localSheetId="4">#REF!</definedName>
    <definedName name="S19P11" localSheetId="11">#REF!</definedName>
    <definedName name="S19P11">#REF!</definedName>
    <definedName name="S19P12" localSheetId="10">#REF!</definedName>
    <definedName name="S19P12" localSheetId="4">#REF!</definedName>
    <definedName name="S19P12" localSheetId="11">#REF!</definedName>
    <definedName name="S19P12">#REF!</definedName>
    <definedName name="S19P13" localSheetId="10">#REF!</definedName>
    <definedName name="S19P13" localSheetId="4">#REF!</definedName>
    <definedName name="S19P13" localSheetId="11">#REF!</definedName>
    <definedName name="S19P13">#REF!</definedName>
    <definedName name="S19P14" localSheetId="10">#REF!</definedName>
    <definedName name="S19P14" localSheetId="4">#REF!</definedName>
    <definedName name="S19P14" localSheetId="11">#REF!</definedName>
    <definedName name="S19P14">#REF!</definedName>
    <definedName name="S19P15" localSheetId="10">#REF!</definedName>
    <definedName name="S19P15" localSheetId="4">#REF!</definedName>
    <definedName name="S19P15" localSheetId="11">#REF!</definedName>
    <definedName name="S19P15">#REF!</definedName>
    <definedName name="S19P16" localSheetId="10">#REF!</definedName>
    <definedName name="S19P16" localSheetId="4">#REF!</definedName>
    <definedName name="S19P16" localSheetId="11">#REF!</definedName>
    <definedName name="S19P16">#REF!</definedName>
    <definedName name="S19P17" localSheetId="10">#REF!</definedName>
    <definedName name="S19P17" localSheetId="4">#REF!</definedName>
    <definedName name="S19P17" localSheetId="11">#REF!</definedName>
    <definedName name="S19P17">#REF!</definedName>
    <definedName name="S19P18" localSheetId="10">#REF!</definedName>
    <definedName name="S19P18" localSheetId="4">#REF!</definedName>
    <definedName name="S19P18" localSheetId="11">#REF!</definedName>
    <definedName name="S19P18">#REF!</definedName>
    <definedName name="S19P19" localSheetId="10">#REF!</definedName>
    <definedName name="S19P19" localSheetId="4">#REF!</definedName>
    <definedName name="S19P19" localSheetId="11">#REF!</definedName>
    <definedName name="S19P19">#REF!</definedName>
    <definedName name="S19P2" localSheetId="10">#REF!</definedName>
    <definedName name="S19P2" localSheetId="4">#REF!</definedName>
    <definedName name="S19P2" localSheetId="11">#REF!</definedName>
    <definedName name="S19P2">#REF!</definedName>
    <definedName name="S19P20" localSheetId="10">#REF!</definedName>
    <definedName name="S19P20" localSheetId="4">#REF!</definedName>
    <definedName name="S19P20" localSheetId="11">#REF!</definedName>
    <definedName name="S19P20">#REF!</definedName>
    <definedName name="S19P21" localSheetId="10">#REF!</definedName>
    <definedName name="S19P21" localSheetId="4">#REF!</definedName>
    <definedName name="S19P21" localSheetId="11">#REF!</definedName>
    <definedName name="S19P21">#REF!</definedName>
    <definedName name="S19P22" localSheetId="10">#REF!</definedName>
    <definedName name="S19P22" localSheetId="4">#REF!</definedName>
    <definedName name="S19P22" localSheetId="11">#REF!</definedName>
    <definedName name="S19P22">#REF!</definedName>
    <definedName name="S19P23" localSheetId="10">#REF!</definedName>
    <definedName name="S19P23" localSheetId="4">#REF!</definedName>
    <definedName name="S19P23" localSheetId="11">#REF!</definedName>
    <definedName name="S19P23">#REF!</definedName>
    <definedName name="S19P24" localSheetId="10">#REF!</definedName>
    <definedName name="S19P24" localSheetId="4">#REF!</definedName>
    <definedName name="S19P24" localSheetId="11">#REF!</definedName>
    <definedName name="S19P24">#REF!</definedName>
    <definedName name="S19P3" localSheetId="10">#REF!</definedName>
    <definedName name="S19P3" localSheetId="4">#REF!</definedName>
    <definedName name="S19P3" localSheetId="11">#REF!</definedName>
    <definedName name="S19P3">#REF!</definedName>
    <definedName name="S19P4" localSheetId="10">#REF!</definedName>
    <definedName name="S19P4" localSheetId="4">#REF!</definedName>
    <definedName name="S19P4" localSheetId="11">#REF!</definedName>
    <definedName name="S19P4">#REF!</definedName>
    <definedName name="S19P5" localSheetId="10">#REF!</definedName>
    <definedName name="S19P5" localSheetId="4">#REF!</definedName>
    <definedName name="S19P5" localSheetId="11">#REF!</definedName>
    <definedName name="S19P5">#REF!</definedName>
    <definedName name="S19P6" localSheetId="10">#REF!</definedName>
    <definedName name="S19P6" localSheetId="4">#REF!</definedName>
    <definedName name="S19P6" localSheetId="11">#REF!</definedName>
    <definedName name="S19P6">#REF!</definedName>
    <definedName name="S19P7" localSheetId="10">#REF!</definedName>
    <definedName name="S19P7" localSheetId="4">#REF!</definedName>
    <definedName name="S19P7" localSheetId="11">#REF!</definedName>
    <definedName name="S19P7">#REF!</definedName>
    <definedName name="S19P8" localSheetId="10">#REF!</definedName>
    <definedName name="S19P8" localSheetId="4">#REF!</definedName>
    <definedName name="S19P8" localSheetId="11">#REF!</definedName>
    <definedName name="S19P8">#REF!</definedName>
    <definedName name="S19P9" localSheetId="10">#REF!</definedName>
    <definedName name="S19P9" localSheetId="4">#REF!</definedName>
    <definedName name="S19P9" localSheetId="11">#REF!</definedName>
    <definedName name="S19P9">#REF!</definedName>
    <definedName name="S19R1" localSheetId="10">#REF!</definedName>
    <definedName name="S19R1" localSheetId="4">#REF!</definedName>
    <definedName name="S19R1" localSheetId="11">#REF!</definedName>
    <definedName name="S19R1">#REF!</definedName>
    <definedName name="S19R10" localSheetId="10">#REF!</definedName>
    <definedName name="S19R10" localSheetId="4">#REF!</definedName>
    <definedName name="S19R10" localSheetId="11">#REF!</definedName>
    <definedName name="S19R10">#REF!</definedName>
    <definedName name="S19R11" localSheetId="10">#REF!</definedName>
    <definedName name="S19R11" localSheetId="4">#REF!</definedName>
    <definedName name="S19R11" localSheetId="11">#REF!</definedName>
    <definedName name="S19R11">#REF!</definedName>
    <definedName name="S19R12" localSheetId="10">#REF!</definedName>
    <definedName name="S19R12" localSheetId="4">#REF!</definedName>
    <definedName name="S19R12" localSheetId="11">#REF!</definedName>
    <definedName name="S19R12">#REF!</definedName>
    <definedName name="S19R13" localSheetId="10">#REF!</definedName>
    <definedName name="S19R13" localSheetId="4">#REF!</definedName>
    <definedName name="S19R13" localSheetId="11">#REF!</definedName>
    <definedName name="S19R13">#REF!</definedName>
    <definedName name="S19R14" localSheetId="10">#REF!</definedName>
    <definedName name="S19R14" localSheetId="4">#REF!</definedName>
    <definedName name="S19R14" localSheetId="11">#REF!</definedName>
    <definedName name="S19R14">#REF!</definedName>
    <definedName name="S19R15" localSheetId="10">#REF!</definedName>
    <definedName name="S19R15" localSheetId="4">#REF!</definedName>
    <definedName name="S19R15" localSheetId="11">#REF!</definedName>
    <definedName name="S19R15">#REF!</definedName>
    <definedName name="S19R16" localSheetId="10">#REF!</definedName>
    <definedName name="S19R16" localSheetId="4">#REF!</definedName>
    <definedName name="S19R16" localSheetId="11">#REF!</definedName>
    <definedName name="S19R16">#REF!</definedName>
    <definedName name="S19R17" localSheetId="10">#REF!</definedName>
    <definedName name="S19R17" localSheetId="4">#REF!</definedName>
    <definedName name="S19R17" localSheetId="11">#REF!</definedName>
    <definedName name="S19R17">#REF!</definedName>
    <definedName name="S19R18" localSheetId="10">#REF!</definedName>
    <definedName name="S19R18" localSheetId="4">#REF!</definedName>
    <definedName name="S19R18" localSheetId="11">#REF!</definedName>
    <definedName name="S19R18">#REF!</definedName>
    <definedName name="S19R19" localSheetId="10">#REF!</definedName>
    <definedName name="S19R19" localSheetId="4">#REF!</definedName>
    <definedName name="S19R19" localSheetId="11">#REF!</definedName>
    <definedName name="S19R19">#REF!</definedName>
    <definedName name="S19R2" localSheetId="10">#REF!</definedName>
    <definedName name="S19R2" localSheetId="4">#REF!</definedName>
    <definedName name="S19R2" localSheetId="11">#REF!</definedName>
    <definedName name="S19R2">#REF!</definedName>
    <definedName name="S19R20" localSheetId="10">#REF!</definedName>
    <definedName name="S19R20" localSheetId="4">#REF!</definedName>
    <definedName name="S19R20" localSheetId="11">#REF!</definedName>
    <definedName name="S19R20">#REF!</definedName>
    <definedName name="S19R21" localSheetId="10">#REF!</definedName>
    <definedName name="S19R21" localSheetId="4">#REF!</definedName>
    <definedName name="S19R21" localSheetId="11">#REF!</definedName>
    <definedName name="S19R21">#REF!</definedName>
    <definedName name="S19R22" localSheetId="10">#REF!</definedName>
    <definedName name="S19R22" localSheetId="4">#REF!</definedName>
    <definedName name="S19R22" localSheetId="11">#REF!</definedName>
    <definedName name="S19R22">#REF!</definedName>
    <definedName name="S19R23" localSheetId="10">#REF!</definedName>
    <definedName name="S19R23" localSheetId="4">#REF!</definedName>
    <definedName name="S19R23" localSheetId="11">#REF!</definedName>
    <definedName name="S19R23">#REF!</definedName>
    <definedName name="S19R24" localSheetId="10">#REF!</definedName>
    <definedName name="S19R24" localSheetId="4">#REF!</definedName>
    <definedName name="S19R24" localSheetId="11">#REF!</definedName>
    <definedName name="S19R24">#REF!</definedName>
    <definedName name="S19R3" localSheetId="10">#REF!</definedName>
    <definedName name="S19R3" localSheetId="4">#REF!</definedName>
    <definedName name="S19R3" localSheetId="11">#REF!</definedName>
    <definedName name="S19R3">#REF!</definedName>
    <definedName name="S19R4" localSheetId="10">#REF!</definedName>
    <definedName name="S19R4" localSheetId="4">#REF!</definedName>
    <definedName name="S19R4" localSheetId="11">#REF!</definedName>
    <definedName name="S19R4">#REF!</definedName>
    <definedName name="S19R5" localSheetId="10">#REF!</definedName>
    <definedName name="S19R5" localSheetId="4">#REF!</definedName>
    <definedName name="S19R5" localSheetId="11">#REF!</definedName>
    <definedName name="S19R5">#REF!</definedName>
    <definedName name="S19R6" localSheetId="10">#REF!</definedName>
    <definedName name="S19R6" localSheetId="4">#REF!</definedName>
    <definedName name="S19R6" localSheetId="11">#REF!</definedName>
    <definedName name="S19R6">#REF!</definedName>
    <definedName name="S19R7" localSheetId="10">#REF!</definedName>
    <definedName name="S19R7" localSheetId="4">#REF!</definedName>
    <definedName name="S19R7" localSheetId="11">#REF!</definedName>
    <definedName name="S19R7">#REF!</definedName>
    <definedName name="S19R8" localSheetId="10">#REF!</definedName>
    <definedName name="S19R8" localSheetId="4">#REF!</definedName>
    <definedName name="S19R8" localSheetId="11">#REF!</definedName>
    <definedName name="S19R8">#REF!</definedName>
    <definedName name="S19R9" localSheetId="10">#REF!</definedName>
    <definedName name="S19R9" localSheetId="4">#REF!</definedName>
    <definedName name="S19R9" localSheetId="11">#REF!</definedName>
    <definedName name="S19R9">#REF!</definedName>
    <definedName name="S1P1" localSheetId="10">#REF!</definedName>
    <definedName name="S1P1" localSheetId="4">#REF!</definedName>
    <definedName name="S1P1" localSheetId="11">#REF!</definedName>
    <definedName name="S1P1">#REF!</definedName>
    <definedName name="S1P10" localSheetId="10">#REF!</definedName>
    <definedName name="S1P10" localSheetId="4">#REF!</definedName>
    <definedName name="S1P10" localSheetId="11">#REF!</definedName>
    <definedName name="S1P10">#REF!</definedName>
    <definedName name="S1P11" localSheetId="10">#REF!</definedName>
    <definedName name="S1P11" localSheetId="4">#REF!</definedName>
    <definedName name="S1P11" localSheetId="11">#REF!</definedName>
    <definedName name="S1P11">#REF!</definedName>
    <definedName name="S1P12" localSheetId="10">#REF!</definedName>
    <definedName name="S1P12" localSheetId="4">#REF!</definedName>
    <definedName name="S1P12" localSheetId="11">#REF!</definedName>
    <definedName name="S1P12">#REF!</definedName>
    <definedName name="S1P13" localSheetId="10">#REF!</definedName>
    <definedName name="S1P13" localSheetId="4">#REF!</definedName>
    <definedName name="S1P13" localSheetId="11">#REF!</definedName>
    <definedName name="S1P13">#REF!</definedName>
    <definedName name="S1P14" localSheetId="10">#REF!</definedName>
    <definedName name="S1P14" localSheetId="4">#REF!</definedName>
    <definedName name="S1P14" localSheetId="11">#REF!</definedName>
    <definedName name="S1P14">#REF!</definedName>
    <definedName name="S1P15" localSheetId="10">#REF!</definedName>
    <definedName name="S1P15" localSheetId="4">#REF!</definedName>
    <definedName name="S1P15" localSheetId="11">#REF!</definedName>
    <definedName name="S1P15">#REF!</definedName>
    <definedName name="S1P16" localSheetId="10">#REF!</definedName>
    <definedName name="S1P16" localSheetId="4">#REF!</definedName>
    <definedName name="S1P16" localSheetId="11">#REF!</definedName>
    <definedName name="S1P16">#REF!</definedName>
    <definedName name="S1P17" localSheetId="10">#REF!</definedName>
    <definedName name="S1P17" localSheetId="4">#REF!</definedName>
    <definedName name="S1P17" localSheetId="11">#REF!</definedName>
    <definedName name="S1P17">#REF!</definedName>
    <definedName name="S1P18" localSheetId="10">#REF!</definedName>
    <definedName name="S1P18" localSheetId="4">#REF!</definedName>
    <definedName name="S1P18" localSheetId="11">#REF!</definedName>
    <definedName name="S1P18">#REF!</definedName>
    <definedName name="S1P19" localSheetId="10">#REF!</definedName>
    <definedName name="S1P19" localSheetId="4">#REF!</definedName>
    <definedName name="S1P19" localSheetId="11">#REF!</definedName>
    <definedName name="S1P19">#REF!</definedName>
    <definedName name="S1P2" localSheetId="10">#REF!</definedName>
    <definedName name="S1P2" localSheetId="4">#REF!</definedName>
    <definedName name="S1P2" localSheetId="11">#REF!</definedName>
    <definedName name="S1P2">#REF!</definedName>
    <definedName name="S1P20" localSheetId="10">#REF!</definedName>
    <definedName name="S1P20" localSheetId="4">#REF!</definedName>
    <definedName name="S1P20" localSheetId="11">#REF!</definedName>
    <definedName name="S1P20">#REF!</definedName>
    <definedName name="S1P21" localSheetId="10">#REF!</definedName>
    <definedName name="S1P21" localSheetId="4">#REF!</definedName>
    <definedName name="S1P21" localSheetId="11">#REF!</definedName>
    <definedName name="S1P21">#REF!</definedName>
    <definedName name="S1P22" localSheetId="10">#REF!</definedName>
    <definedName name="S1P22" localSheetId="4">#REF!</definedName>
    <definedName name="S1P22" localSheetId="11">#REF!</definedName>
    <definedName name="S1P22">#REF!</definedName>
    <definedName name="S1P23" localSheetId="10">#REF!</definedName>
    <definedName name="S1P23" localSheetId="4">#REF!</definedName>
    <definedName name="S1P23" localSheetId="11">#REF!</definedName>
    <definedName name="S1P23">#REF!</definedName>
    <definedName name="S1P24" localSheetId="10">#REF!</definedName>
    <definedName name="S1P24" localSheetId="4">#REF!</definedName>
    <definedName name="S1P24" localSheetId="11">#REF!</definedName>
    <definedName name="S1P24">#REF!</definedName>
    <definedName name="S1P3" localSheetId="10">#REF!</definedName>
    <definedName name="S1P3" localSheetId="4">#REF!</definedName>
    <definedName name="S1P3" localSheetId="11">#REF!</definedName>
    <definedName name="S1P3">#REF!</definedName>
    <definedName name="S1P4" localSheetId="10">#REF!</definedName>
    <definedName name="S1P4" localSheetId="4">#REF!</definedName>
    <definedName name="S1P4" localSheetId="11">#REF!</definedName>
    <definedName name="S1P4">#REF!</definedName>
    <definedName name="S1P5" localSheetId="10">#REF!</definedName>
    <definedName name="S1P5" localSheetId="4">#REF!</definedName>
    <definedName name="S1P5" localSheetId="11">#REF!</definedName>
    <definedName name="S1P5">#REF!</definedName>
    <definedName name="S1P6" localSheetId="10">#REF!</definedName>
    <definedName name="S1P6" localSheetId="4">#REF!</definedName>
    <definedName name="S1P6" localSheetId="11">#REF!</definedName>
    <definedName name="S1P6">#REF!</definedName>
    <definedName name="S1P7" localSheetId="10">#REF!</definedName>
    <definedName name="S1P7" localSheetId="4">#REF!</definedName>
    <definedName name="S1P7" localSheetId="11">#REF!</definedName>
    <definedName name="S1P7">#REF!</definedName>
    <definedName name="S1P8" localSheetId="10">#REF!</definedName>
    <definedName name="S1P8" localSheetId="4">#REF!</definedName>
    <definedName name="S1P8" localSheetId="11">#REF!</definedName>
    <definedName name="S1P8">#REF!</definedName>
    <definedName name="S1P9" localSheetId="10">#REF!</definedName>
    <definedName name="S1P9" localSheetId="4">#REF!</definedName>
    <definedName name="S1P9" localSheetId="11">#REF!</definedName>
    <definedName name="S1P9">#REF!</definedName>
    <definedName name="S1R1" localSheetId="10">#REF!</definedName>
    <definedName name="S1R1" localSheetId="4">#REF!</definedName>
    <definedName name="S1R1" localSheetId="11">#REF!</definedName>
    <definedName name="S1R1">#REF!</definedName>
    <definedName name="S1R10" localSheetId="10">#REF!</definedName>
    <definedName name="S1R10" localSheetId="4">#REF!</definedName>
    <definedName name="S1R10" localSheetId="11">#REF!</definedName>
    <definedName name="S1R10">#REF!</definedName>
    <definedName name="S1R11" localSheetId="10">#REF!</definedName>
    <definedName name="S1R11" localSheetId="4">#REF!</definedName>
    <definedName name="S1R11" localSheetId="11">#REF!</definedName>
    <definedName name="S1R11">#REF!</definedName>
    <definedName name="S1R12" localSheetId="10">#REF!</definedName>
    <definedName name="S1R12" localSheetId="4">#REF!</definedName>
    <definedName name="S1R12" localSheetId="11">#REF!</definedName>
    <definedName name="S1R12">#REF!</definedName>
    <definedName name="S1R13" localSheetId="10">#REF!</definedName>
    <definedName name="S1R13" localSheetId="4">#REF!</definedName>
    <definedName name="S1R13" localSheetId="11">#REF!</definedName>
    <definedName name="S1R13">#REF!</definedName>
    <definedName name="S1R14" localSheetId="10">#REF!</definedName>
    <definedName name="S1R14" localSheetId="4">#REF!</definedName>
    <definedName name="S1R14" localSheetId="11">#REF!</definedName>
    <definedName name="S1R14">#REF!</definedName>
    <definedName name="S1R15" localSheetId="10">#REF!</definedName>
    <definedName name="S1R15" localSheetId="4">#REF!</definedName>
    <definedName name="S1R15" localSheetId="11">#REF!</definedName>
    <definedName name="S1R15">#REF!</definedName>
    <definedName name="S1R16" localSheetId="10">#REF!</definedName>
    <definedName name="S1R16" localSheetId="4">#REF!</definedName>
    <definedName name="S1R16" localSheetId="11">#REF!</definedName>
    <definedName name="S1R16">#REF!</definedName>
    <definedName name="S1R17" localSheetId="10">#REF!</definedName>
    <definedName name="S1R17" localSheetId="4">#REF!</definedName>
    <definedName name="S1R17" localSheetId="11">#REF!</definedName>
    <definedName name="S1R17">#REF!</definedName>
    <definedName name="S1R18" localSheetId="10">#REF!</definedName>
    <definedName name="S1R18" localSheetId="4">#REF!</definedName>
    <definedName name="S1R18" localSheetId="11">#REF!</definedName>
    <definedName name="S1R18">#REF!</definedName>
    <definedName name="S1R19" localSheetId="10">#REF!</definedName>
    <definedName name="S1R19" localSheetId="4">#REF!</definedName>
    <definedName name="S1R19" localSheetId="11">#REF!</definedName>
    <definedName name="S1R19">#REF!</definedName>
    <definedName name="S1R2" localSheetId="10">#REF!</definedName>
    <definedName name="S1R2" localSheetId="4">#REF!</definedName>
    <definedName name="S1R2" localSheetId="11">#REF!</definedName>
    <definedName name="S1R2">#REF!</definedName>
    <definedName name="S1R20" localSheetId="10">#REF!</definedName>
    <definedName name="S1R20" localSheetId="4">#REF!</definedName>
    <definedName name="S1R20" localSheetId="11">#REF!</definedName>
    <definedName name="S1R20">#REF!</definedName>
    <definedName name="S1R21" localSheetId="10">#REF!</definedName>
    <definedName name="S1R21" localSheetId="4">#REF!</definedName>
    <definedName name="S1R21" localSheetId="11">#REF!</definedName>
    <definedName name="S1R21">#REF!</definedName>
    <definedName name="S1R22" localSheetId="10">#REF!</definedName>
    <definedName name="S1R22" localSheetId="4">#REF!</definedName>
    <definedName name="S1R22" localSheetId="11">#REF!</definedName>
    <definedName name="S1R22">#REF!</definedName>
    <definedName name="S1R23" localSheetId="10">#REF!</definedName>
    <definedName name="S1R23" localSheetId="4">#REF!</definedName>
    <definedName name="S1R23" localSheetId="11">#REF!</definedName>
    <definedName name="S1R23">#REF!</definedName>
    <definedName name="S1R24" localSheetId="10">#REF!</definedName>
    <definedName name="S1R24" localSheetId="4">#REF!</definedName>
    <definedName name="S1R24" localSheetId="11">#REF!</definedName>
    <definedName name="S1R24">#REF!</definedName>
    <definedName name="S1R3" localSheetId="10">#REF!</definedName>
    <definedName name="S1R3" localSheetId="4">#REF!</definedName>
    <definedName name="S1R3" localSheetId="11">#REF!</definedName>
    <definedName name="S1R3">#REF!</definedName>
    <definedName name="S1R4" localSheetId="10">#REF!</definedName>
    <definedName name="S1R4" localSheetId="4">#REF!</definedName>
    <definedName name="S1R4" localSheetId="11">#REF!</definedName>
    <definedName name="S1R4">#REF!</definedName>
    <definedName name="S1R5" localSheetId="10">#REF!</definedName>
    <definedName name="S1R5" localSheetId="4">#REF!</definedName>
    <definedName name="S1R5" localSheetId="11">#REF!</definedName>
    <definedName name="S1R5">#REF!</definedName>
    <definedName name="S1R6" localSheetId="10">#REF!</definedName>
    <definedName name="S1R6" localSheetId="4">#REF!</definedName>
    <definedName name="S1R6" localSheetId="11">#REF!</definedName>
    <definedName name="S1R6">#REF!</definedName>
    <definedName name="S1R7" localSheetId="10">#REF!</definedName>
    <definedName name="S1R7" localSheetId="4">#REF!</definedName>
    <definedName name="S1R7" localSheetId="11">#REF!</definedName>
    <definedName name="S1R7">#REF!</definedName>
    <definedName name="S1R8" localSheetId="10">#REF!</definedName>
    <definedName name="S1R8" localSheetId="4">#REF!</definedName>
    <definedName name="S1R8" localSheetId="11">#REF!</definedName>
    <definedName name="S1R8">#REF!</definedName>
    <definedName name="S1R9" localSheetId="10">#REF!</definedName>
    <definedName name="S1R9" localSheetId="4">#REF!</definedName>
    <definedName name="S1R9" localSheetId="11">#REF!</definedName>
    <definedName name="S1R9">#REF!</definedName>
    <definedName name="S20P1" localSheetId="10">#REF!</definedName>
    <definedName name="S20P1" localSheetId="4">#REF!</definedName>
    <definedName name="S20P1" localSheetId="11">#REF!</definedName>
    <definedName name="S20P1">#REF!</definedName>
    <definedName name="S20P10" localSheetId="10">#REF!</definedName>
    <definedName name="S20P10" localSheetId="4">#REF!</definedName>
    <definedName name="S20P10" localSheetId="11">#REF!</definedName>
    <definedName name="S20P10">#REF!</definedName>
    <definedName name="S20P11" localSheetId="10">#REF!</definedName>
    <definedName name="S20P11" localSheetId="4">#REF!</definedName>
    <definedName name="S20P11" localSheetId="11">#REF!</definedName>
    <definedName name="S20P11">#REF!</definedName>
    <definedName name="S20P12" localSheetId="10">#REF!</definedName>
    <definedName name="S20P12" localSheetId="4">#REF!</definedName>
    <definedName name="S20P12" localSheetId="11">#REF!</definedName>
    <definedName name="S20P12">#REF!</definedName>
    <definedName name="S20P13" localSheetId="10">#REF!</definedName>
    <definedName name="S20P13" localSheetId="4">#REF!</definedName>
    <definedName name="S20P13" localSheetId="11">#REF!</definedName>
    <definedName name="S20P13">#REF!</definedName>
    <definedName name="S20P14" localSheetId="10">#REF!</definedName>
    <definedName name="S20P14" localSheetId="4">#REF!</definedName>
    <definedName name="S20P14" localSheetId="11">#REF!</definedName>
    <definedName name="S20P14">#REF!</definedName>
    <definedName name="S20P15" localSheetId="10">#REF!</definedName>
    <definedName name="S20P15" localSheetId="4">#REF!</definedName>
    <definedName name="S20P15" localSheetId="11">#REF!</definedName>
    <definedName name="S20P15">#REF!</definedName>
    <definedName name="S20P16" localSheetId="10">#REF!</definedName>
    <definedName name="S20P16" localSheetId="4">#REF!</definedName>
    <definedName name="S20P16" localSheetId="11">#REF!</definedName>
    <definedName name="S20P16">#REF!</definedName>
    <definedName name="S20P17" localSheetId="10">#REF!</definedName>
    <definedName name="S20P17" localSheetId="4">#REF!</definedName>
    <definedName name="S20P17" localSheetId="11">#REF!</definedName>
    <definedName name="S20P17">#REF!</definedName>
    <definedName name="S20P18" localSheetId="10">#REF!</definedName>
    <definedName name="S20P18" localSheetId="4">#REF!</definedName>
    <definedName name="S20P18" localSheetId="11">#REF!</definedName>
    <definedName name="S20P18">#REF!</definedName>
    <definedName name="S20P19" localSheetId="10">#REF!</definedName>
    <definedName name="S20P19" localSheetId="4">#REF!</definedName>
    <definedName name="S20P19" localSheetId="11">#REF!</definedName>
    <definedName name="S20P19">#REF!</definedName>
    <definedName name="S20P2" localSheetId="10">#REF!</definedName>
    <definedName name="S20P2" localSheetId="4">#REF!</definedName>
    <definedName name="S20P2" localSheetId="11">#REF!</definedName>
    <definedName name="S20P2">#REF!</definedName>
    <definedName name="S20P20" localSheetId="10">#REF!</definedName>
    <definedName name="S20P20" localSheetId="4">#REF!</definedName>
    <definedName name="S20P20" localSheetId="11">#REF!</definedName>
    <definedName name="S20P20">#REF!</definedName>
    <definedName name="S20P21" localSheetId="10">#REF!</definedName>
    <definedName name="S20P21" localSheetId="4">#REF!</definedName>
    <definedName name="S20P21" localSheetId="11">#REF!</definedName>
    <definedName name="S20P21">#REF!</definedName>
    <definedName name="S20P22" localSheetId="10">#REF!</definedName>
    <definedName name="S20P22" localSheetId="4">#REF!</definedName>
    <definedName name="S20P22" localSheetId="11">#REF!</definedName>
    <definedName name="S20P22">#REF!</definedName>
    <definedName name="S20P23" localSheetId="10">#REF!</definedName>
    <definedName name="S20P23" localSheetId="4">#REF!</definedName>
    <definedName name="S20P23" localSheetId="11">#REF!</definedName>
    <definedName name="S20P23">#REF!</definedName>
    <definedName name="S20P24" localSheetId="10">#REF!</definedName>
    <definedName name="S20P24" localSheetId="4">#REF!</definedName>
    <definedName name="S20P24" localSheetId="11">#REF!</definedName>
    <definedName name="S20P24">#REF!</definedName>
    <definedName name="S20P3" localSheetId="10">#REF!</definedName>
    <definedName name="S20P3" localSheetId="4">#REF!</definedName>
    <definedName name="S20P3" localSheetId="11">#REF!</definedName>
    <definedName name="S20P3">#REF!</definedName>
    <definedName name="S20P4" localSheetId="10">#REF!</definedName>
    <definedName name="S20P4" localSheetId="4">#REF!</definedName>
    <definedName name="S20P4" localSheetId="11">#REF!</definedName>
    <definedName name="S20P4">#REF!</definedName>
    <definedName name="S20P5" localSheetId="10">#REF!</definedName>
    <definedName name="S20P5" localSheetId="4">#REF!</definedName>
    <definedName name="S20P5" localSheetId="11">#REF!</definedName>
    <definedName name="S20P5">#REF!</definedName>
    <definedName name="S20P6" localSheetId="10">#REF!</definedName>
    <definedName name="S20P6" localSheetId="4">#REF!</definedName>
    <definedName name="S20P6" localSheetId="11">#REF!</definedName>
    <definedName name="S20P6">#REF!</definedName>
    <definedName name="S20P7" localSheetId="10">#REF!</definedName>
    <definedName name="S20P7" localSheetId="4">#REF!</definedName>
    <definedName name="S20P7" localSheetId="11">#REF!</definedName>
    <definedName name="S20P7">#REF!</definedName>
    <definedName name="S20P8" localSheetId="10">#REF!</definedName>
    <definedName name="S20P8" localSheetId="4">#REF!</definedName>
    <definedName name="S20P8" localSheetId="11">#REF!</definedName>
    <definedName name="S20P8">#REF!</definedName>
    <definedName name="S20P9" localSheetId="10">#REF!</definedName>
    <definedName name="S20P9" localSheetId="4">#REF!</definedName>
    <definedName name="S20P9" localSheetId="11">#REF!</definedName>
    <definedName name="S20P9">#REF!</definedName>
    <definedName name="S20R1" localSheetId="10">#REF!</definedName>
    <definedName name="S20R1" localSheetId="4">#REF!</definedName>
    <definedName name="S20R1" localSheetId="11">#REF!</definedName>
    <definedName name="S20R1">#REF!</definedName>
    <definedName name="S20R10" localSheetId="10">#REF!</definedName>
    <definedName name="S20R10" localSheetId="4">#REF!</definedName>
    <definedName name="S20R10" localSheetId="11">#REF!</definedName>
    <definedName name="S20R10">#REF!</definedName>
    <definedName name="S20R11" localSheetId="10">#REF!</definedName>
    <definedName name="S20R11" localSheetId="4">#REF!</definedName>
    <definedName name="S20R11" localSheetId="11">#REF!</definedName>
    <definedName name="S20R11">#REF!</definedName>
    <definedName name="S20R12" localSheetId="10">#REF!</definedName>
    <definedName name="S20R12" localSheetId="4">#REF!</definedName>
    <definedName name="S20R12" localSheetId="11">#REF!</definedName>
    <definedName name="S20R12">#REF!</definedName>
    <definedName name="S20R13" localSheetId="10">#REF!</definedName>
    <definedName name="S20R13" localSheetId="4">#REF!</definedName>
    <definedName name="S20R13" localSheetId="11">#REF!</definedName>
    <definedName name="S20R13">#REF!</definedName>
    <definedName name="S20R14" localSheetId="10">#REF!</definedName>
    <definedName name="S20R14" localSheetId="4">#REF!</definedName>
    <definedName name="S20R14" localSheetId="11">#REF!</definedName>
    <definedName name="S20R14">#REF!</definedName>
    <definedName name="S20R15" localSheetId="10">#REF!</definedName>
    <definedName name="S20R15" localSheetId="4">#REF!</definedName>
    <definedName name="S20R15" localSheetId="11">#REF!</definedName>
    <definedName name="S20R15">#REF!</definedName>
    <definedName name="S20R16" localSheetId="10">#REF!</definedName>
    <definedName name="S20R16" localSheetId="4">#REF!</definedName>
    <definedName name="S20R16" localSheetId="11">#REF!</definedName>
    <definedName name="S20R16">#REF!</definedName>
    <definedName name="S20R17" localSheetId="10">#REF!</definedName>
    <definedName name="S20R17" localSheetId="4">#REF!</definedName>
    <definedName name="S20R17" localSheetId="11">#REF!</definedName>
    <definedName name="S20R17">#REF!</definedName>
    <definedName name="S20R18" localSheetId="10">#REF!</definedName>
    <definedName name="S20R18" localSheetId="4">#REF!</definedName>
    <definedName name="S20R18" localSheetId="11">#REF!</definedName>
    <definedName name="S20R18">#REF!</definedName>
    <definedName name="S20R19" localSheetId="10">#REF!</definedName>
    <definedName name="S20R19" localSheetId="4">#REF!</definedName>
    <definedName name="S20R19" localSheetId="11">#REF!</definedName>
    <definedName name="S20R19">#REF!</definedName>
    <definedName name="S20R2" localSheetId="10">#REF!</definedName>
    <definedName name="S20R2" localSheetId="4">#REF!</definedName>
    <definedName name="S20R2" localSheetId="11">#REF!</definedName>
    <definedName name="S20R2">#REF!</definedName>
    <definedName name="S20R20" localSheetId="10">#REF!</definedName>
    <definedName name="S20R20" localSheetId="4">#REF!</definedName>
    <definedName name="S20R20" localSheetId="11">#REF!</definedName>
    <definedName name="S20R20">#REF!</definedName>
    <definedName name="S20R21" localSheetId="10">#REF!</definedName>
    <definedName name="S20R21" localSheetId="4">#REF!</definedName>
    <definedName name="S20R21" localSheetId="11">#REF!</definedName>
    <definedName name="S20R21">#REF!</definedName>
    <definedName name="S20R22" localSheetId="10">#REF!</definedName>
    <definedName name="S20R22" localSheetId="4">#REF!</definedName>
    <definedName name="S20R22" localSheetId="11">#REF!</definedName>
    <definedName name="S20R22">#REF!</definedName>
    <definedName name="S20R23" localSheetId="10">#REF!</definedName>
    <definedName name="S20R23" localSheetId="4">#REF!</definedName>
    <definedName name="S20R23" localSheetId="11">#REF!</definedName>
    <definedName name="S20R23">#REF!</definedName>
    <definedName name="S20R24" localSheetId="10">#REF!</definedName>
    <definedName name="S20R24" localSheetId="4">#REF!</definedName>
    <definedName name="S20R24" localSheetId="11">#REF!</definedName>
    <definedName name="S20R24">#REF!</definedName>
    <definedName name="S20R3" localSheetId="10">#REF!</definedName>
    <definedName name="S20R3" localSheetId="4">#REF!</definedName>
    <definedName name="S20R3" localSheetId="11">#REF!</definedName>
    <definedName name="S20R3">#REF!</definedName>
    <definedName name="S20R4" localSheetId="10">#REF!</definedName>
    <definedName name="S20R4" localSheetId="4">#REF!</definedName>
    <definedName name="S20R4" localSheetId="11">#REF!</definedName>
    <definedName name="S20R4">#REF!</definedName>
    <definedName name="S20R5" localSheetId="10">#REF!</definedName>
    <definedName name="S20R5" localSheetId="4">#REF!</definedName>
    <definedName name="S20R5" localSheetId="11">#REF!</definedName>
    <definedName name="S20R5">#REF!</definedName>
    <definedName name="S20R6" localSheetId="10">#REF!</definedName>
    <definedName name="S20R6" localSheetId="4">#REF!</definedName>
    <definedName name="S20R6" localSheetId="11">#REF!</definedName>
    <definedName name="S20R6">#REF!</definedName>
    <definedName name="S20R7" localSheetId="10">#REF!</definedName>
    <definedName name="S20R7" localSheetId="4">#REF!</definedName>
    <definedName name="S20R7" localSheetId="11">#REF!</definedName>
    <definedName name="S20R7">#REF!</definedName>
    <definedName name="S20R8" localSheetId="10">#REF!</definedName>
    <definedName name="S20R8" localSheetId="4">#REF!</definedName>
    <definedName name="S20R8" localSheetId="11">#REF!</definedName>
    <definedName name="S20R8">#REF!</definedName>
    <definedName name="S20R9" localSheetId="10">#REF!</definedName>
    <definedName name="S20R9" localSheetId="4">#REF!</definedName>
    <definedName name="S20R9" localSheetId="11">#REF!</definedName>
    <definedName name="S20R9">#REF!</definedName>
    <definedName name="S21P1" localSheetId="10">#REF!</definedName>
    <definedName name="S21P1" localSheetId="4">#REF!</definedName>
    <definedName name="S21P1" localSheetId="11">#REF!</definedName>
    <definedName name="S21P1">#REF!</definedName>
    <definedName name="S21P10" localSheetId="10">#REF!</definedName>
    <definedName name="S21P10" localSheetId="4">#REF!</definedName>
    <definedName name="S21P10" localSheetId="11">#REF!</definedName>
    <definedName name="S21P10">#REF!</definedName>
    <definedName name="S21P11" localSheetId="10">#REF!</definedName>
    <definedName name="S21P11" localSheetId="4">#REF!</definedName>
    <definedName name="S21P11" localSheetId="11">#REF!</definedName>
    <definedName name="S21P11">#REF!</definedName>
    <definedName name="S21P12" localSheetId="10">#REF!</definedName>
    <definedName name="S21P12" localSheetId="4">#REF!</definedName>
    <definedName name="S21P12" localSheetId="11">#REF!</definedName>
    <definedName name="S21P12">#REF!</definedName>
    <definedName name="S21P13" localSheetId="10">#REF!</definedName>
    <definedName name="S21P13" localSheetId="4">#REF!</definedName>
    <definedName name="S21P13" localSheetId="11">#REF!</definedName>
    <definedName name="S21P13">#REF!</definedName>
    <definedName name="S21P14" localSheetId="10">#REF!</definedName>
    <definedName name="S21P14" localSheetId="4">#REF!</definedName>
    <definedName name="S21P14" localSheetId="11">#REF!</definedName>
    <definedName name="S21P14">#REF!</definedName>
    <definedName name="S21P15" localSheetId="10">#REF!</definedName>
    <definedName name="S21P15" localSheetId="4">#REF!</definedName>
    <definedName name="S21P15" localSheetId="11">#REF!</definedName>
    <definedName name="S21P15">#REF!</definedName>
    <definedName name="S21P16" localSheetId="10">#REF!</definedName>
    <definedName name="S21P16" localSheetId="4">#REF!</definedName>
    <definedName name="S21P16" localSheetId="11">#REF!</definedName>
    <definedName name="S21P16">#REF!</definedName>
    <definedName name="S21P17" localSheetId="10">#REF!</definedName>
    <definedName name="S21P17" localSheetId="4">#REF!</definedName>
    <definedName name="S21P17" localSheetId="11">#REF!</definedName>
    <definedName name="S21P17">#REF!</definedName>
    <definedName name="S21P18" localSheetId="10">#REF!</definedName>
    <definedName name="S21P18" localSheetId="4">#REF!</definedName>
    <definedName name="S21P18" localSheetId="11">#REF!</definedName>
    <definedName name="S21P18">#REF!</definedName>
    <definedName name="S21P19" localSheetId="10">#REF!</definedName>
    <definedName name="S21P19" localSheetId="4">#REF!</definedName>
    <definedName name="S21P19" localSheetId="11">#REF!</definedName>
    <definedName name="S21P19">#REF!</definedName>
    <definedName name="S21P2" localSheetId="10">#REF!</definedName>
    <definedName name="S21P2" localSheetId="4">#REF!</definedName>
    <definedName name="S21P2" localSheetId="11">#REF!</definedName>
    <definedName name="S21P2">#REF!</definedName>
    <definedName name="S21P20" localSheetId="10">#REF!</definedName>
    <definedName name="S21P20" localSheetId="4">#REF!</definedName>
    <definedName name="S21P20" localSheetId="11">#REF!</definedName>
    <definedName name="S21P20">#REF!</definedName>
    <definedName name="S21P21" localSheetId="10">#REF!</definedName>
    <definedName name="S21P21" localSheetId="4">#REF!</definedName>
    <definedName name="S21P21" localSheetId="11">#REF!</definedName>
    <definedName name="S21P21">#REF!</definedName>
    <definedName name="S21P22" localSheetId="10">#REF!</definedName>
    <definedName name="S21P22" localSheetId="4">#REF!</definedName>
    <definedName name="S21P22" localSheetId="11">#REF!</definedName>
    <definedName name="S21P22">#REF!</definedName>
    <definedName name="S21P23" localSheetId="10">#REF!</definedName>
    <definedName name="S21P23" localSheetId="4">#REF!</definedName>
    <definedName name="S21P23" localSheetId="11">#REF!</definedName>
    <definedName name="S21P23">#REF!</definedName>
    <definedName name="S21P24" localSheetId="10">#REF!</definedName>
    <definedName name="S21P24" localSheetId="4">#REF!</definedName>
    <definedName name="S21P24" localSheetId="11">#REF!</definedName>
    <definedName name="S21P24">#REF!</definedName>
    <definedName name="S21P3" localSheetId="10">#REF!</definedName>
    <definedName name="S21P3" localSheetId="4">#REF!</definedName>
    <definedName name="S21P3" localSheetId="11">#REF!</definedName>
    <definedName name="S21P3">#REF!</definedName>
    <definedName name="S21P4" localSheetId="10">#REF!</definedName>
    <definedName name="S21P4" localSheetId="4">#REF!</definedName>
    <definedName name="S21P4" localSheetId="11">#REF!</definedName>
    <definedName name="S21P4">#REF!</definedName>
    <definedName name="S21P5" localSheetId="10">#REF!</definedName>
    <definedName name="S21P5" localSheetId="4">#REF!</definedName>
    <definedName name="S21P5" localSheetId="11">#REF!</definedName>
    <definedName name="S21P5">#REF!</definedName>
    <definedName name="S21P6" localSheetId="10">#REF!</definedName>
    <definedName name="S21P6" localSheetId="4">#REF!</definedName>
    <definedName name="S21P6" localSheetId="11">#REF!</definedName>
    <definedName name="S21P6">#REF!</definedName>
    <definedName name="S21P7" localSheetId="10">#REF!</definedName>
    <definedName name="S21P7" localSheetId="4">#REF!</definedName>
    <definedName name="S21P7" localSheetId="11">#REF!</definedName>
    <definedName name="S21P7">#REF!</definedName>
    <definedName name="S21P8" localSheetId="10">#REF!</definedName>
    <definedName name="S21P8" localSheetId="4">#REF!</definedName>
    <definedName name="S21P8" localSheetId="11">#REF!</definedName>
    <definedName name="S21P8">#REF!</definedName>
    <definedName name="S21P9" localSheetId="10">#REF!</definedName>
    <definedName name="S21P9" localSheetId="4">#REF!</definedName>
    <definedName name="S21P9" localSheetId="11">#REF!</definedName>
    <definedName name="S21P9">#REF!</definedName>
    <definedName name="S21R1" localSheetId="10">#REF!</definedName>
    <definedName name="S21R1" localSheetId="4">#REF!</definedName>
    <definedName name="S21R1" localSheetId="11">#REF!</definedName>
    <definedName name="S21R1">#REF!</definedName>
    <definedName name="S21R10" localSheetId="10">#REF!</definedName>
    <definedName name="S21R10" localSheetId="4">#REF!</definedName>
    <definedName name="S21R10" localSheetId="11">#REF!</definedName>
    <definedName name="S21R10">#REF!</definedName>
    <definedName name="S21R11" localSheetId="10">#REF!</definedName>
    <definedName name="S21R11" localSheetId="4">#REF!</definedName>
    <definedName name="S21R11" localSheetId="11">#REF!</definedName>
    <definedName name="S21R11">#REF!</definedName>
    <definedName name="S21R12" localSheetId="10">#REF!</definedName>
    <definedName name="S21R12" localSheetId="4">#REF!</definedName>
    <definedName name="S21R12" localSheetId="11">#REF!</definedName>
    <definedName name="S21R12">#REF!</definedName>
    <definedName name="S21R13" localSheetId="10">#REF!</definedName>
    <definedName name="S21R13" localSheetId="4">#REF!</definedName>
    <definedName name="S21R13" localSheetId="11">#REF!</definedName>
    <definedName name="S21R13">#REF!</definedName>
    <definedName name="S21R14" localSheetId="10">#REF!</definedName>
    <definedName name="S21R14" localSheetId="4">#REF!</definedName>
    <definedName name="S21R14" localSheetId="11">#REF!</definedName>
    <definedName name="S21R14">#REF!</definedName>
    <definedName name="S21R15" localSheetId="10">#REF!</definedName>
    <definedName name="S21R15" localSheetId="4">#REF!</definedName>
    <definedName name="S21R15" localSheetId="11">#REF!</definedName>
    <definedName name="S21R15">#REF!</definedName>
    <definedName name="S21R16" localSheetId="10">#REF!</definedName>
    <definedName name="S21R16" localSheetId="4">#REF!</definedName>
    <definedName name="S21R16" localSheetId="11">#REF!</definedName>
    <definedName name="S21R16">#REF!</definedName>
    <definedName name="S21R17" localSheetId="10">#REF!</definedName>
    <definedName name="S21R17" localSheetId="4">#REF!</definedName>
    <definedName name="S21R17" localSheetId="11">#REF!</definedName>
    <definedName name="S21R17">#REF!</definedName>
    <definedName name="S21R18" localSheetId="10">#REF!</definedName>
    <definedName name="S21R18" localSheetId="4">#REF!</definedName>
    <definedName name="S21R18" localSheetId="11">#REF!</definedName>
    <definedName name="S21R18">#REF!</definedName>
    <definedName name="S21R19" localSheetId="10">#REF!</definedName>
    <definedName name="S21R19" localSheetId="4">#REF!</definedName>
    <definedName name="S21R19" localSheetId="11">#REF!</definedName>
    <definedName name="S21R19">#REF!</definedName>
    <definedName name="S21R2" localSheetId="10">#REF!</definedName>
    <definedName name="S21R2" localSheetId="4">#REF!</definedName>
    <definedName name="S21R2" localSheetId="11">#REF!</definedName>
    <definedName name="S21R2">#REF!</definedName>
    <definedName name="S21R20" localSheetId="10">#REF!</definedName>
    <definedName name="S21R20" localSheetId="4">#REF!</definedName>
    <definedName name="S21R20" localSheetId="11">#REF!</definedName>
    <definedName name="S21R20">#REF!</definedName>
    <definedName name="S21R21" localSheetId="10">#REF!</definedName>
    <definedName name="S21R21" localSheetId="4">#REF!</definedName>
    <definedName name="S21R21" localSheetId="11">#REF!</definedName>
    <definedName name="S21R21">#REF!</definedName>
    <definedName name="S21R22" localSheetId="10">#REF!</definedName>
    <definedName name="S21R22" localSheetId="4">#REF!</definedName>
    <definedName name="S21R22" localSheetId="11">#REF!</definedName>
    <definedName name="S21R22">#REF!</definedName>
    <definedName name="S21R23" localSheetId="10">#REF!</definedName>
    <definedName name="S21R23" localSheetId="4">#REF!</definedName>
    <definedName name="S21R23" localSheetId="11">#REF!</definedName>
    <definedName name="S21R23">#REF!</definedName>
    <definedName name="S21R24" localSheetId="10">#REF!</definedName>
    <definedName name="S21R24" localSheetId="4">#REF!</definedName>
    <definedName name="S21R24" localSheetId="11">#REF!</definedName>
    <definedName name="S21R24">#REF!</definedName>
    <definedName name="S21R3" localSheetId="10">#REF!</definedName>
    <definedName name="S21R3" localSheetId="4">#REF!</definedName>
    <definedName name="S21R3" localSheetId="11">#REF!</definedName>
    <definedName name="S21R3">#REF!</definedName>
    <definedName name="S21R4" localSheetId="10">#REF!</definedName>
    <definedName name="S21R4" localSheetId="4">#REF!</definedName>
    <definedName name="S21R4" localSheetId="11">#REF!</definedName>
    <definedName name="S21R4">#REF!</definedName>
    <definedName name="S21R5" localSheetId="10">#REF!</definedName>
    <definedName name="S21R5" localSheetId="4">#REF!</definedName>
    <definedName name="S21R5" localSheetId="11">#REF!</definedName>
    <definedName name="S21R5">#REF!</definedName>
    <definedName name="S21R6" localSheetId="10">#REF!</definedName>
    <definedName name="S21R6" localSheetId="4">#REF!</definedName>
    <definedName name="S21R6" localSheetId="11">#REF!</definedName>
    <definedName name="S21R6">#REF!</definedName>
    <definedName name="S21R7" localSheetId="10">#REF!</definedName>
    <definedName name="S21R7" localSheetId="4">#REF!</definedName>
    <definedName name="S21R7" localSheetId="11">#REF!</definedName>
    <definedName name="S21R7">#REF!</definedName>
    <definedName name="S21R8" localSheetId="10">#REF!</definedName>
    <definedName name="S21R8" localSheetId="4">#REF!</definedName>
    <definedName name="S21R8" localSheetId="11">#REF!</definedName>
    <definedName name="S21R8">#REF!</definedName>
    <definedName name="S21R9" localSheetId="10">#REF!</definedName>
    <definedName name="S21R9" localSheetId="4">#REF!</definedName>
    <definedName name="S21R9" localSheetId="11">#REF!</definedName>
    <definedName name="S21R9">#REF!</definedName>
    <definedName name="S22P1" localSheetId="10">#REF!</definedName>
    <definedName name="S22P1" localSheetId="4">#REF!</definedName>
    <definedName name="S22P1" localSheetId="11">#REF!</definedName>
    <definedName name="S22P1">#REF!</definedName>
    <definedName name="S22P10" localSheetId="10">#REF!</definedName>
    <definedName name="S22P10" localSheetId="4">#REF!</definedName>
    <definedName name="S22P10" localSheetId="11">#REF!</definedName>
    <definedName name="S22P10">#REF!</definedName>
    <definedName name="S22P11" localSheetId="10">#REF!</definedName>
    <definedName name="S22P11" localSheetId="4">#REF!</definedName>
    <definedName name="S22P11" localSheetId="11">#REF!</definedName>
    <definedName name="S22P11">#REF!</definedName>
    <definedName name="S22P12" localSheetId="10">#REF!</definedName>
    <definedName name="S22P12" localSheetId="4">#REF!</definedName>
    <definedName name="S22P12" localSheetId="11">#REF!</definedName>
    <definedName name="S22P12">#REF!</definedName>
    <definedName name="S22P13" localSheetId="10">#REF!</definedName>
    <definedName name="S22P13" localSheetId="4">#REF!</definedName>
    <definedName name="S22P13" localSheetId="11">#REF!</definedName>
    <definedName name="S22P13">#REF!</definedName>
    <definedName name="S22P14" localSheetId="10">#REF!</definedName>
    <definedName name="S22P14" localSheetId="4">#REF!</definedName>
    <definedName name="S22P14" localSheetId="11">#REF!</definedName>
    <definedName name="S22P14">#REF!</definedName>
    <definedName name="S22P15" localSheetId="10">#REF!</definedName>
    <definedName name="S22P15" localSheetId="4">#REF!</definedName>
    <definedName name="S22P15" localSheetId="11">#REF!</definedName>
    <definedName name="S22P15">#REF!</definedName>
    <definedName name="S22P16" localSheetId="10">#REF!</definedName>
    <definedName name="S22P16" localSheetId="4">#REF!</definedName>
    <definedName name="S22P16" localSheetId="11">#REF!</definedName>
    <definedName name="S22P16">#REF!</definedName>
    <definedName name="S22P17" localSheetId="10">#REF!</definedName>
    <definedName name="S22P17" localSheetId="4">#REF!</definedName>
    <definedName name="S22P17" localSheetId="11">#REF!</definedName>
    <definedName name="S22P17">#REF!</definedName>
    <definedName name="S22P18" localSheetId="10">#REF!</definedName>
    <definedName name="S22P18" localSheetId="4">#REF!</definedName>
    <definedName name="S22P18" localSheetId="11">#REF!</definedName>
    <definedName name="S22P18">#REF!</definedName>
    <definedName name="S22P19" localSheetId="10">#REF!</definedName>
    <definedName name="S22P19" localSheetId="4">#REF!</definedName>
    <definedName name="S22P19" localSheetId="11">#REF!</definedName>
    <definedName name="S22P19">#REF!</definedName>
    <definedName name="S22P2" localSheetId="10">#REF!</definedName>
    <definedName name="S22P2" localSheetId="4">#REF!</definedName>
    <definedName name="S22P2" localSheetId="11">#REF!</definedName>
    <definedName name="S22P2">#REF!</definedName>
    <definedName name="S22P20" localSheetId="10">#REF!</definedName>
    <definedName name="S22P20" localSheetId="4">#REF!</definedName>
    <definedName name="S22P20" localSheetId="11">#REF!</definedName>
    <definedName name="S22P20">#REF!</definedName>
    <definedName name="S22P21" localSheetId="10">#REF!</definedName>
    <definedName name="S22P21" localSheetId="4">#REF!</definedName>
    <definedName name="S22P21" localSheetId="11">#REF!</definedName>
    <definedName name="S22P21">#REF!</definedName>
    <definedName name="S22P22" localSheetId="10">#REF!</definedName>
    <definedName name="S22P22" localSheetId="4">#REF!</definedName>
    <definedName name="S22P22" localSheetId="11">#REF!</definedName>
    <definedName name="S22P22">#REF!</definedName>
    <definedName name="S22P23" localSheetId="10">#REF!</definedName>
    <definedName name="S22P23" localSheetId="4">#REF!</definedName>
    <definedName name="S22P23" localSheetId="11">#REF!</definedName>
    <definedName name="S22P23">#REF!</definedName>
    <definedName name="S22P24" localSheetId="10">#REF!</definedName>
    <definedName name="S22P24" localSheetId="4">#REF!</definedName>
    <definedName name="S22P24" localSheetId="11">#REF!</definedName>
    <definedName name="S22P24">#REF!</definedName>
    <definedName name="S22P3" localSheetId="10">#REF!</definedName>
    <definedName name="S22P3" localSheetId="4">#REF!</definedName>
    <definedName name="S22P3" localSheetId="11">#REF!</definedName>
    <definedName name="S22P3">#REF!</definedName>
    <definedName name="S22P4" localSheetId="10">#REF!</definedName>
    <definedName name="S22P4" localSheetId="4">#REF!</definedName>
    <definedName name="S22P4" localSheetId="11">#REF!</definedName>
    <definedName name="S22P4">#REF!</definedName>
    <definedName name="S22P5" localSheetId="10">#REF!</definedName>
    <definedName name="S22P5" localSheetId="4">#REF!</definedName>
    <definedName name="S22P5" localSheetId="11">#REF!</definedName>
    <definedName name="S22P5">#REF!</definedName>
    <definedName name="S22P6" localSheetId="10">#REF!</definedName>
    <definedName name="S22P6" localSheetId="4">#REF!</definedName>
    <definedName name="S22P6" localSheetId="11">#REF!</definedName>
    <definedName name="S22P6">#REF!</definedName>
    <definedName name="S22P7" localSheetId="10">#REF!</definedName>
    <definedName name="S22P7" localSheetId="4">#REF!</definedName>
    <definedName name="S22P7" localSheetId="11">#REF!</definedName>
    <definedName name="S22P7">#REF!</definedName>
    <definedName name="S22P8" localSheetId="10">#REF!</definedName>
    <definedName name="S22P8" localSheetId="4">#REF!</definedName>
    <definedName name="S22P8" localSheetId="11">#REF!</definedName>
    <definedName name="S22P8">#REF!</definedName>
    <definedName name="S22P9" localSheetId="10">#REF!</definedName>
    <definedName name="S22P9" localSheetId="4">#REF!</definedName>
    <definedName name="S22P9" localSheetId="11">#REF!</definedName>
    <definedName name="S22P9">#REF!</definedName>
    <definedName name="S22R1" localSheetId="10">#REF!</definedName>
    <definedName name="S22R1" localSheetId="4">#REF!</definedName>
    <definedName name="S22R1" localSheetId="11">#REF!</definedName>
    <definedName name="S22R1">#REF!</definedName>
    <definedName name="S22R10" localSheetId="10">#REF!</definedName>
    <definedName name="S22R10" localSheetId="4">#REF!</definedName>
    <definedName name="S22R10" localSheetId="11">#REF!</definedName>
    <definedName name="S22R10">#REF!</definedName>
    <definedName name="S22R11" localSheetId="10">#REF!</definedName>
    <definedName name="S22R11" localSheetId="4">#REF!</definedName>
    <definedName name="S22R11" localSheetId="11">#REF!</definedName>
    <definedName name="S22R11">#REF!</definedName>
    <definedName name="S22R12" localSheetId="10">#REF!</definedName>
    <definedName name="S22R12" localSheetId="4">#REF!</definedName>
    <definedName name="S22R12" localSheetId="11">#REF!</definedName>
    <definedName name="S22R12">#REF!</definedName>
    <definedName name="S22R13" localSheetId="10">#REF!</definedName>
    <definedName name="S22R13" localSheetId="4">#REF!</definedName>
    <definedName name="S22R13" localSheetId="11">#REF!</definedName>
    <definedName name="S22R13">#REF!</definedName>
    <definedName name="S22R14" localSheetId="10">#REF!</definedName>
    <definedName name="S22R14" localSheetId="4">#REF!</definedName>
    <definedName name="S22R14" localSheetId="11">#REF!</definedName>
    <definedName name="S22R14">#REF!</definedName>
    <definedName name="S22R15" localSheetId="10">#REF!</definedName>
    <definedName name="S22R15" localSheetId="4">#REF!</definedName>
    <definedName name="S22R15" localSheetId="11">#REF!</definedName>
    <definedName name="S22R15">#REF!</definedName>
    <definedName name="S22R16" localSheetId="10">#REF!</definedName>
    <definedName name="S22R16" localSheetId="4">#REF!</definedName>
    <definedName name="S22R16" localSheetId="11">#REF!</definedName>
    <definedName name="S22R16">#REF!</definedName>
    <definedName name="S22R17" localSheetId="10">#REF!</definedName>
    <definedName name="S22R17" localSheetId="4">#REF!</definedName>
    <definedName name="S22R17" localSheetId="11">#REF!</definedName>
    <definedName name="S22R17">#REF!</definedName>
    <definedName name="S22R18" localSheetId="10">#REF!</definedName>
    <definedName name="S22R18" localSheetId="4">#REF!</definedName>
    <definedName name="S22R18" localSheetId="11">#REF!</definedName>
    <definedName name="S22R18">#REF!</definedName>
    <definedName name="S22R19" localSheetId="10">#REF!</definedName>
    <definedName name="S22R19" localSheetId="4">#REF!</definedName>
    <definedName name="S22R19" localSheetId="11">#REF!</definedName>
    <definedName name="S22R19">#REF!</definedName>
    <definedName name="S22R2" localSheetId="10">#REF!</definedName>
    <definedName name="S22R2" localSheetId="4">#REF!</definedName>
    <definedName name="S22R2" localSheetId="11">#REF!</definedName>
    <definedName name="S22R2">#REF!</definedName>
    <definedName name="S22R20" localSheetId="10">#REF!</definedName>
    <definedName name="S22R20" localSheetId="4">#REF!</definedName>
    <definedName name="S22R20" localSheetId="11">#REF!</definedName>
    <definedName name="S22R20">#REF!</definedName>
    <definedName name="S22R21" localSheetId="10">#REF!</definedName>
    <definedName name="S22R21" localSheetId="4">#REF!</definedName>
    <definedName name="S22R21" localSheetId="11">#REF!</definedName>
    <definedName name="S22R21">#REF!</definedName>
    <definedName name="S22R22" localSheetId="10">#REF!</definedName>
    <definedName name="S22R22" localSheetId="4">#REF!</definedName>
    <definedName name="S22R22" localSheetId="11">#REF!</definedName>
    <definedName name="S22R22">#REF!</definedName>
    <definedName name="S22R23" localSheetId="10">#REF!</definedName>
    <definedName name="S22R23" localSheetId="4">#REF!</definedName>
    <definedName name="S22R23" localSheetId="11">#REF!</definedName>
    <definedName name="S22R23">#REF!</definedName>
    <definedName name="S22R24" localSheetId="10">#REF!</definedName>
    <definedName name="S22R24" localSheetId="4">#REF!</definedName>
    <definedName name="S22R24" localSheetId="11">#REF!</definedName>
    <definedName name="S22R24">#REF!</definedName>
    <definedName name="S22R3" localSheetId="10">#REF!</definedName>
    <definedName name="S22R3" localSheetId="4">#REF!</definedName>
    <definedName name="S22R3" localSheetId="11">#REF!</definedName>
    <definedName name="S22R3">#REF!</definedName>
    <definedName name="S22R4" localSheetId="10">#REF!</definedName>
    <definedName name="S22R4" localSheetId="4">#REF!</definedName>
    <definedName name="S22R4" localSheetId="11">#REF!</definedName>
    <definedName name="S22R4">#REF!</definedName>
    <definedName name="S22R5" localSheetId="10">#REF!</definedName>
    <definedName name="S22R5" localSheetId="4">#REF!</definedName>
    <definedName name="S22R5" localSheetId="11">#REF!</definedName>
    <definedName name="S22R5">#REF!</definedName>
    <definedName name="S22R6" localSheetId="10">#REF!</definedName>
    <definedName name="S22R6" localSheetId="4">#REF!</definedName>
    <definedName name="S22R6" localSheetId="11">#REF!</definedName>
    <definedName name="S22R6">#REF!</definedName>
    <definedName name="S22R7" localSheetId="10">#REF!</definedName>
    <definedName name="S22R7" localSheetId="4">#REF!</definedName>
    <definedName name="S22R7" localSheetId="11">#REF!</definedName>
    <definedName name="S22R7">#REF!</definedName>
    <definedName name="S22R8" localSheetId="10">#REF!</definedName>
    <definedName name="S22R8" localSheetId="4">#REF!</definedName>
    <definedName name="S22R8" localSheetId="11">#REF!</definedName>
    <definedName name="S22R8">#REF!</definedName>
    <definedName name="S22R9" localSheetId="10">#REF!</definedName>
    <definedName name="S22R9" localSheetId="4">#REF!</definedName>
    <definedName name="S22R9" localSheetId="11">#REF!</definedName>
    <definedName name="S22R9">#REF!</definedName>
    <definedName name="S23P1" localSheetId="10">#REF!</definedName>
    <definedName name="S23P1" localSheetId="4">#REF!</definedName>
    <definedName name="S23P1" localSheetId="11">#REF!</definedName>
    <definedName name="S23P1">#REF!</definedName>
    <definedName name="S23P10" localSheetId="10">#REF!</definedName>
    <definedName name="S23P10" localSheetId="4">#REF!</definedName>
    <definedName name="S23P10" localSheetId="11">#REF!</definedName>
    <definedName name="S23P10">#REF!</definedName>
    <definedName name="S23P11" localSheetId="10">#REF!</definedName>
    <definedName name="S23P11" localSheetId="4">#REF!</definedName>
    <definedName name="S23P11" localSheetId="11">#REF!</definedName>
    <definedName name="S23P11">#REF!</definedName>
    <definedName name="S23P12" localSheetId="10">#REF!</definedName>
    <definedName name="S23P12" localSheetId="4">#REF!</definedName>
    <definedName name="S23P12" localSheetId="11">#REF!</definedName>
    <definedName name="S23P12">#REF!</definedName>
    <definedName name="S23P13" localSheetId="10">#REF!</definedName>
    <definedName name="S23P13" localSheetId="4">#REF!</definedName>
    <definedName name="S23P13" localSheetId="11">#REF!</definedName>
    <definedName name="S23P13">#REF!</definedName>
    <definedName name="S23P14" localSheetId="10">#REF!</definedName>
    <definedName name="S23P14" localSheetId="4">#REF!</definedName>
    <definedName name="S23P14" localSheetId="11">#REF!</definedName>
    <definedName name="S23P14">#REF!</definedName>
    <definedName name="S23P15" localSheetId="10">#REF!</definedName>
    <definedName name="S23P15" localSheetId="4">#REF!</definedName>
    <definedName name="S23P15" localSheetId="11">#REF!</definedName>
    <definedName name="S23P15">#REF!</definedName>
    <definedName name="S23P16" localSheetId="10">#REF!</definedName>
    <definedName name="S23P16" localSheetId="4">#REF!</definedName>
    <definedName name="S23P16" localSheetId="11">#REF!</definedName>
    <definedName name="S23P16">#REF!</definedName>
    <definedName name="S23P17" localSheetId="10">#REF!</definedName>
    <definedName name="S23P17" localSheetId="4">#REF!</definedName>
    <definedName name="S23P17" localSheetId="11">#REF!</definedName>
    <definedName name="S23P17">#REF!</definedName>
    <definedName name="S23P18" localSheetId="10">#REF!</definedName>
    <definedName name="S23P18" localSheetId="4">#REF!</definedName>
    <definedName name="S23P18" localSheetId="11">#REF!</definedName>
    <definedName name="S23P18">#REF!</definedName>
    <definedName name="S23P19" localSheetId="10">#REF!</definedName>
    <definedName name="S23P19" localSheetId="4">#REF!</definedName>
    <definedName name="S23P19" localSheetId="11">#REF!</definedName>
    <definedName name="S23P19">#REF!</definedName>
    <definedName name="S23P2" localSheetId="10">#REF!</definedName>
    <definedName name="S23P2" localSheetId="4">#REF!</definedName>
    <definedName name="S23P2" localSheetId="11">#REF!</definedName>
    <definedName name="S23P2">#REF!</definedName>
    <definedName name="S23P20" localSheetId="10">#REF!</definedName>
    <definedName name="S23P20" localSheetId="4">#REF!</definedName>
    <definedName name="S23P20" localSheetId="11">#REF!</definedName>
    <definedName name="S23P20">#REF!</definedName>
    <definedName name="S23P21" localSheetId="10">#REF!</definedName>
    <definedName name="S23P21" localSheetId="4">#REF!</definedName>
    <definedName name="S23P21" localSheetId="11">#REF!</definedName>
    <definedName name="S23P21">#REF!</definedName>
    <definedName name="S23P22" localSheetId="10">#REF!</definedName>
    <definedName name="S23P22" localSheetId="4">#REF!</definedName>
    <definedName name="S23P22" localSheetId="11">#REF!</definedName>
    <definedName name="S23P22">#REF!</definedName>
    <definedName name="S23P23" localSheetId="10">#REF!</definedName>
    <definedName name="S23P23" localSheetId="4">#REF!</definedName>
    <definedName name="S23P23" localSheetId="11">#REF!</definedName>
    <definedName name="S23P23">#REF!</definedName>
    <definedName name="S23P24" localSheetId="10">#REF!</definedName>
    <definedName name="S23P24" localSheetId="4">#REF!</definedName>
    <definedName name="S23P24" localSheetId="11">#REF!</definedName>
    <definedName name="S23P24">#REF!</definedName>
    <definedName name="S23P3" localSheetId="10">#REF!</definedName>
    <definedName name="S23P3" localSheetId="4">#REF!</definedName>
    <definedName name="S23P3" localSheetId="11">#REF!</definedName>
    <definedName name="S23P3">#REF!</definedName>
    <definedName name="S23P4" localSheetId="10">#REF!</definedName>
    <definedName name="S23P4" localSheetId="4">#REF!</definedName>
    <definedName name="S23P4" localSheetId="11">#REF!</definedName>
    <definedName name="S23P4">#REF!</definedName>
    <definedName name="S23P5" localSheetId="10">#REF!</definedName>
    <definedName name="S23P5" localSheetId="4">#REF!</definedName>
    <definedName name="S23P5" localSheetId="11">#REF!</definedName>
    <definedName name="S23P5">#REF!</definedName>
    <definedName name="S23P6" localSheetId="10">#REF!</definedName>
    <definedName name="S23P6" localSheetId="4">#REF!</definedName>
    <definedName name="S23P6" localSheetId="11">#REF!</definedName>
    <definedName name="S23P6">#REF!</definedName>
    <definedName name="S23P7" localSheetId="10">#REF!</definedName>
    <definedName name="S23P7" localSheetId="4">#REF!</definedName>
    <definedName name="S23P7" localSheetId="11">#REF!</definedName>
    <definedName name="S23P7">#REF!</definedName>
    <definedName name="S23P8" localSheetId="10">#REF!</definedName>
    <definedName name="S23P8" localSheetId="4">#REF!</definedName>
    <definedName name="S23P8" localSheetId="11">#REF!</definedName>
    <definedName name="S23P8">#REF!</definedName>
    <definedName name="S23P9" localSheetId="10">#REF!</definedName>
    <definedName name="S23P9" localSheetId="4">#REF!</definedName>
    <definedName name="S23P9" localSheetId="11">#REF!</definedName>
    <definedName name="S23P9">#REF!</definedName>
    <definedName name="S23R1" localSheetId="10">#REF!</definedName>
    <definedName name="S23R1" localSheetId="4">#REF!</definedName>
    <definedName name="S23R1" localSheetId="11">#REF!</definedName>
    <definedName name="S23R1">#REF!</definedName>
    <definedName name="S23R10" localSheetId="10">#REF!</definedName>
    <definedName name="S23R10" localSheetId="4">#REF!</definedName>
    <definedName name="S23R10" localSheetId="11">#REF!</definedName>
    <definedName name="S23R10">#REF!</definedName>
    <definedName name="S23R11" localSheetId="10">#REF!</definedName>
    <definedName name="S23R11" localSheetId="4">#REF!</definedName>
    <definedName name="S23R11" localSheetId="11">#REF!</definedName>
    <definedName name="S23R11">#REF!</definedName>
    <definedName name="S23R12" localSheetId="10">#REF!</definedName>
    <definedName name="S23R12" localSheetId="4">#REF!</definedName>
    <definedName name="S23R12" localSheetId="11">#REF!</definedName>
    <definedName name="S23R12">#REF!</definedName>
    <definedName name="S23R13" localSheetId="10">#REF!</definedName>
    <definedName name="S23R13" localSheetId="4">#REF!</definedName>
    <definedName name="S23R13" localSheetId="11">#REF!</definedName>
    <definedName name="S23R13">#REF!</definedName>
    <definedName name="S23R14" localSheetId="10">#REF!</definedName>
    <definedName name="S23R14" localSheetId="4">#REF!</definedName>
    <definedName name="S23R14" localSheetId="11">#REF!</definedName>
    <definedName name="S23R14">#REF!</definedName>
    <definedName name="S23R15" localSheetId="10">#REF!</definedName>
    <definedName name="S23R15" localSheetId="4">#REF!</definedName>
    <definedName name="S23R15" localSheetId="11">#REF!</definedName>
    <definedName name="S23R15">#REF!</definedName>
    <definedName name="S23R16" localSheetId="10">#REF!</definedName>
    <definedName name="S23R16" localSheetId="4">#REF!</definedName>
    <definedName name="S23R16" localSheetId="11">#REF!</definedName>
    <definedName name="S23R16">#REF!</definedName>
    <definedName name="S23R17" localSheetId="10">#REF!</definedName>
    <definedName name="S23R17" localSheetId="4">#REF!</definedName>
    <definedName name="S23R17" localSheetId="11">#REF!</definedName>
    <definedName name="S23R17">#REF!</definedName>
    <definedName name="S23R18" localSheetId="10">#REF!</definedName>
    <definedName name="S23R18" localSheetId="4">#REF!</definedName>
    <definedName name="S23R18" localSheetId="11">#REF!</definedName>
    <definedName name="S23R18">#REF!</definedName>
    <definedName name="S23R19" localSheetId="10">#REF!</definedName>
    <definedName name="S23R19" localSheetId="4">#REF!</definedName>
    <definedName name="S23R19" localSheetId="11">#REF!</definedName>
    <definedName name="S23R19">#REF!</definedName>
    <definedName name="S23R2" localSheetId="10">#REF!</definedName>
    <definedName name="S23R2" localSheetId="4">#REF!</definedName>
    <definedName name="S23R2" localSheetId="11">#REF!</definedName>
    <definedName name="S23R2">#REF!</definedName>
    <definedName name="S23R20" localSheetId="10">#REF!</definedName>
    <definedName name="S23R20" localSheetId="4">#REF!</definedName>
    <definedName name="S23R20" localSheetId="11">#REF!</definedName>
    <definedName name="S23R20">#REF!</definedName>
    <definedName name="S23R21" localSheetId="10">#REF!</definedName>
    <definedName name="S23R21" localSheetId="4">#REF!</definedName>
    <definedName name="S23R21" localSheetId="11">#REF!</definedName>
    <definedName name="S23R21">#REF!</definedName>
    <definedName name="S23R22" localSheetId="10">#REF!</definedName>
    <definedName name="S23R22" localSheetId="4">#REF!</definedName>
    <definedName name="S23R22" localSheetId="11">#REF!</definedName>
    <definedName name="S23R22">#REF!</definedName>
    <definedName name="S23R23" localSheetId="10">#REF!</definedName>
    <definedName name="S23R23" localSheetId="4">#REF!</definedName>
    <definedName name="S23R23" localSheetId="11">#REF!</definedName>
    <definedName name="S23R23">#REF!</definedName>
    <definedName name="S23R24" localSheetId="10">#REF!</definedName>
    <definedName name="S23R24" localSheetId="4">#REF!</definedName>
    <definedName name="S23R24" localSheetId="11">#REF!</definedName>
    <definedName name="S23R24">#REF!</definedName>
    <definedName name="S23R3" localSheetId="10">#REF!</definedName>
    <definedName name="S23R3" localSheetId="4">#REF!</definedName>
    <definedName name="S23R3" localSheetId="11">#REF!</definedName>
    <definedName name="S23R3">#REF!</definedName>
    <definedName name="S23R4" localSheetId="10">#REF!</definedName>
    <definedName name="S23R4" localSheetId="4">#REF!</definedName>
    <definedName name="S23R4" localSheetId="11">#REF!</definedName>
    <definedName name="S23R4">#REF!</definedName>
    <definedName name="S23R5" localSheetId="10">#REF!</definedName>
    <definedName name="S23R5" localSheetId="4">#REF!</definedName>
    <definedName name="S23R5" localSheetId="11">#REF!</definedName>
    <definedName name="S23R5">#REF!</definedName>
    <definedName name="S23R6" localSheetId="10">#REF!</definedName>
    <definedName name="S23R6" localSheetId="4">#REF!</definedName>
    <definedName name="S23R6" localSheetId="11">#REF!</definedName>
    <definedName name="S23R6">#REF!</definedName>
    <definedName name="S23R7" localSheetId="10">#REF!</definedName>
    <definedName name="S23R7" localSheetId="4">#REF!</definedName>
    <definedName name="S23R7" localSheetId="11">#REF!</definedName>
    <definedName name="S23R7">#REF!</definedName>
    <definedName name="S23R8" localSheetId="10">#REF!</definedName>
    <definedName name="S23R8" localSheetId="4">#REF!</definedName>
    <definedName name="S23R8" localSheetId="11">#REF!</definedName>
    <definedName name="S23R8">#REF!</definedName>
    <definedName name="S23R9" localSheetId="10">#REF!</definedName>
    <definedName name="S23R9" localSheetId="4">#REF!</definedName>
    <definedName name="S23R9" localSheetId="11">#REF!</definedName>
    <definedName name="S23R9">#REF!</definedName>
    <definedName name="S24P1" localSheetId="10">#REF!</definedName>
    <definedName name="S24P1" localSheetId="4">#REF!</definedName>
    <definedName name="S24P1" localSheetId="11">#REF!</definedName>
    <definedName name="S24P1">#REF!</definedName>
    <definedName name="S24P10" localSheetId="10">#REF!</definedName>
    <definedName name="S24P10" localSheetId="4">#REF!</definedName>
    <definedName name="S24P10" localSheetId="11">#REF!</definedName>
    <definedName name="S24P10">#REF!</definedName>
    <definedName name="S24P11" localSheetId="10">#REF!</definedName>
    <definedName name="S24P11" localSheetId="4">#REF!</definedName>
    <definedName name="S24P11" localSheetId="11">#REF!</definedName>
    <definedName name="S24P11">#REF!</definedName>
    <definedName name="S24P12" localSheetId="10">#REF!</definedName>
    <definedName name="S24P12" localSheetId="4">#REF!</definedName>
    <definedName name="S24P12" localSheetId="11">#REF!</definedName>
    <definedName name="S24P12">#REF!</definedName>
    <definedName name="S24P13" localSheetId="10">#REF!</definedName>
    <definedName name="S24P13" localSheetId="4">#REF!</definedName>
    <definedName name="S24P13" localSheetId="11">#REF!</definedName>
    <definedName name="S24P13">#REF!</definedName>
    <definedName name="S24P14" localSheetId="10">#REF!</definedName>
    <definedName name="S24P14" localSheetId="4">#REF!</definedName>
    <definedName name="S24P14" localSheetId="11">#REF!</definedName>
    <definedName name="S24P14">#REF!</definedName>
    <definedName name="S24P15" localSheetId="10">#REF!</definedName>
    <definedName name="S24P15" localSheetId="4">#REF!</definedName>
    <definedName name="S24P15" localSheetId="11">#REF!</definedName>
    <definedName name="S24P15">#REF!</definedName>
    <definedName name="S24P16" localSheetId="10">#REF!</definedName>
    <definedName name="S24P16" localSheetId="4">#REF!</definedName>
    <definedName name="S24P16" localSheetId="11">#REF!</definedName>
    <definedName name="S24P16">#REF!</definedName>
    <definedName name="S24P17" localSheetId="10">#REF!</definedName>
    <definedName name="S24P17" localSheetId="4">#REF!</definedName>
    <definedName name="S24P17" localSheetId="11">#REF!</definedName>
    <definedName name="S24P17">#REF!</definedName>
    <definedName name="S24P18" localSheetId="10">#REF!</definedName>
    <definedName name="S24P18" localSheetId="4">#REF!</definedName>
    <definedName name="S24P18" localSheetId="11">#REF!</definedName>
    <definedName name="S24P18">#REF!</definedName>
    <definedName name="S24P19" localSheetId="10">#REF!</definedName>
    <definedName name="S24P19" localSheetId="4">#REF!</definedName>
    <definedName name="S24P19" localSheetId="11">#REF!</definedName>
    <definedName name="S24P19">#REF!</definedName>
    <definedName name="S24P2" localSheetId="10">#REF!</definedName>
    <definedName name="S24P2" localSheetId="4">#REF!</definedName>
    <definedName name="S24P2" localSheetId="11">#REF!</definedName>
    <definedName name="S24P2">#REF!</definedName>
    <definedName name="S24P20" localSheetId="10">#REF!</definedName>
    <definedName name="S24P20" localSheetId="4">#REF!</definedName>
    <definedName name="S24P20" localSheetId="11">#REF!</definedName>
    <definedName name="S24P20">#REF!</definedName>
    <definedName name="S24P21" localSheetId="10">#REF!</definedName>
    <definedName name="S24P21" localSheetId="4">#REF!</definedName>
    <definedName name="S24P21" localSheetId="11">#REF!</definedName>
    <definedName name="S24P21">#REF!</definedName>
    <definedName name="S24P22" localSheetId="10">#REF!</definedName>
    <definedName name="S24P22" localSheetId="4">#REF!</definedName>
    <definedName name="S24P22" localSheetId="11">#REF!</definedName>
    <definedName name="S24P22">#REF!</definedName>
    <definedName name="S24P23" localSheetId="10">#REF!</definedName>
    <definedName name="S24P23" localSheetId="4">#REF!</definedName>
    <definedName name="S24P23" localSheetId="11">#REF!</definedName>
    <definedName name="S24P23">#REF!</definedName>
    <definedName name="S24P24" localSheetId="10">#REF!</definedName>
    <definedName name="S24P24" localSheetId="4">#REF!</definedName>
    <definedName name="S24P24" localSheetId="11">#REF!</definedName>
    <definedName name="S24P24">#REF!</definedName>
    <definedName name="S24P3" localSheetId="10">#REF!</definedName>
    <definedName name="S24P3" localSheetId="4">#REF!</definedName>
    <definedName name="S24P3" localSheetId="11">#REF!</definedName>
    <definedName name="S24P3">#REF!</definedName>
    <definedName name="S24P4" localSheetId="10">#REF!</definedName>
    <definedName name="S24P4" localSheetId="4">#REF!</definedName>
    <definedName name="S24P4" localSheetId="11">#REF!</definedName>
    <definedName name="S24P4">#REF!</definedName>
    <definedName name="S24P5" localSheetId="10">#REF!</definedName>
    <definedName name="S24P5" localSheetId="4">#REF!</definedName>
    <definedName name="S24P5" localSheetId="11">#REF!</definedName>
    <definedName name="S24P5">#REF!</definedName>
    <definedName name="S24P6" localSheetId="10">#REF!</definedName>
    <definedName name="S24P6" localSheetId="4">#REF!</definedName>
    <definedName name="S24P6" localSheetId="11">#REF!</definedName>
    <definedName name="S24P6">#REF!</definedName>
    <definedName name="S24P7" localSheetId="10">#REF!</definedName>
    <definedName name="S24P7" localSheetId="4">#REF!</definedName>
    <definedName name="S24P7" localSheetId="11">#REF!</definedName>
    <definedName name="S24P7">#REF!</definedName>
    <definedName name="S24P8" localSheetId="10">#REF!</definedName>
    <definedName name="S24P8" localSheetId="4">#REF!</definedName>
    <definedName name="S24P8" localSheetId="11">#REF!</definedName>
    <definedName name="S24P8">#REF!</definedName>
    <definedName name="S24P9" localSheetId="10">#REF!</definedName>
    <definedName name="S24P9" localSheetId="4">#REF!</definedName>
    <definedName name="S24P9" localSheetId="11">#REF!</definedName>
    <definedName name="S24P9">#REF!</definedName>
    <definedName name="S24R1" localSheetId="10">#REF!</definedName>
    <definedName name="S24R1" localSheetId="4">#REF!</definedName>
    <definedName name="S24R1" localSheetId="11">#REF!</definedName>
    <definedName name="S24R1">#REF!</definedName>
    <definedName name="S24R10" localSheetId="10">#REF!</definedName>
    <definedName name="S24R10" localSheetId="4">#REF!</definedName>
    <definedName name="S24R10" localSheetId="11">#REF!</definedName>
    <definedName name="S24R10">#REF!</definedName>
    <definedName name="S24R11" localSheetId="10">#REF!</definedName>
    <definedName name="S24R11" localSheetId="4">#REF!</definedName>
    <definedName name="S24R11" localSheetId="11">#REF!</definedName>
    <definedName name="S24R11">#REF!</definedName>
    <definedName name="S24R12" localSheetId="10">#REF!</definedName>
    <definedName name="S24R12" localSheetId="4">#REF!</definedName>
    <definedName name="S24R12" localSheetId="11">#REF!</definedName>
    <definedName name="S24R12">#REF!</definedName>
    <definedName name="S24R13" localSheetId="10">#REF!</definedName>
    <definedName name="S24R13" localSheetId="4">#REF!</definedName>
    <definedName name="S24R13" localSheetId="11">#REF!</definedName>
    <definedName name="S24R13">#REF!</definedName>
    <definedName name="S24R14" localSheetId="10">#REF!</definedName>
    <definedName name="S24R14" localSheetId="4">#REF!</definedName>
    <definedName name="S24R14" localSheetId="11">#REF!</definedName>
    <definedName name="S24R14">#REF!</definedName>
    <definedName name="S24R15" localSheetId="10">#REF!</definedName>
    <definedName name="S24R15" localSheetId="4">#REF!</definedName>
    <definedName name="S24R15" localSheetId="11">#REF!</definedName>
    <definedName name="S24R15">#REF!</definedName>
    <definedName name="S24R16" localSheetId="10">#REF!</definedName>
    <definedName name="S24R16" localSheetId="4">#REF!</definedName>
    <definedName name="S24R16" localSheetId="11">#REF!</definedName>
    <definedName name="S24R16">#REF!</definedName>
    <definedName name="S24R17" localSheetId="10">#REF!</definedName>
    <definedName name="S24R17" localSheetId="4">#REF!</definedName>
    <definedName name="S24R17" localSheetId="11">#REF!</definedName>
    <definedName name="S24R17">#REF!</definedName>
    <definedName name="S24R18" localSheetId="10">#REF!</definedName>
    <definedName name="S24R18" localSheetId="4">#REF!</definedName>
    <definedName name="S24R18" localSheetId="11">#REF!</definedName>
    <definedName name="S24R18">#REF!</definedName>
    <definedName name="S24R19" localSheetId="10">#REF!</definedName>
    <definedName name="S24R19" localSheetId="4">#REF!</definedName>
    <definedName name="S24R19" localSheetId="11">#REF!</definedName>
    <definedName name="S24R19">#REF!</definedName>
    <definedName name="S24R2" localSheetId="10">#REF!</definedName>
    <definedName name="S24R2" localSheetId="4">#REF!</definedName>
    <definedName name="S24R2" localSheetId="11">#REF!</definedName>
    <definedName name="S24R2">#REF!</definedName>
    <definedName name="S24R20" localSheetId="10">#REF!</definedName>
    <definedName name="S24R20" localSheetId="4">#REF!</definedName>
    <definedName name="S24R20" localSheetId="11">#REF!</definedName>
    <definedName name="S24R20">#REF!</definedName>
    <definedName name="S24R21" localSheetId="10">#REF!</definedName>
    <definedName name="S24R21" localSheetId="4">#REF!</definedName>
    <definedName name="S24R21" localSheetId="11">#REF!</definedName>
    <definedName name="S24R21">#REF!</definedName>
    <definedName name="S24R22" localSheetId="10">#REF!</definedName>
    <definedName name="S24R22" localSheetId="4">#REF!</definedName>
    <definedName name="S24R22" localSheetId="11">#REF!</definedName>
    <definedName name="S24R22">#REF!</definedName>
    <definedName name="S24R23" localSheetId="10">#REF!</definedName>
    <definedName name="S24R23" localSheetId="4">#REF!</definedName>
    <definedName name="S24R23" localSheetId="11">#REF!</definedName>
    <definedName name="S24R23">#REF!</definedName>
    <definedName name="S24R24" localSheetId="10">#REF!</definedName>
    <definedName name="S24R24" localSheetId="4">#REF!</definedName>
    <definedName name="S24R24" localSheetId="11">#REF!</definedName>
    <definedName name="S24R24">#REF!</definedName>
    <definedName name="S24R3" localSheetId="10">#REF!</definedName>
    <definedName name="S24R3" localSheetId="4">#REF!</definedName>
    <definedName name="S24R3" localSheetId="11">#REF!</definedName>
    <definedName name="S24R3">#REF!</definedName>
    <definedName name="S24R4" localSheetId="10">#REF!</definedName>
    <definedName name="S24R4" localSheetId="4">#REF!</definedName>
    <definedName name="S24R4" localSheetId="11">#REF!</definedName>
    <definedName name="S24R4">#REF!</definedName>
    <definedName name="S24R5" localSheetId="10">#REF!</definedName>
    <definedName name="S24R5" localSheetId="4">#REF!</definedName>
    <definedName name="S24R5" localSheetId="11">#REF!</definedName>
    <definedName name="S24R5">#REF!</definedName>
    <definedName name="S24R6" localSheetId="10">#REF!</definedName>
    <definedName name="S24R6" localSheetId="4">#REF!</definedName>
    <definedName name="S24R6" localSheetId="11">#REF!</definedName>
    <definedName name="S24R6">#REF!</definedName>
    <definedName name="S24R7" localSheetId="10">#REF!</definedName>
    <definedName name="S24R7" localSheetId="4">#REF!</definedName>
    <definedName name="S24R7" localSheetId="11">#REF!</definedName>
    <definedName name="S24R7">#REF!</definedName>
    <definedName name="S24R8" localSheetId="10">#REF!</definedName>
    <definedName name="S24R8" localSheetId="4">#REF!</definedName>
    <definedName name="S24R8" localSheetId="11">#REF!</definedName>
    <definedName name="S24R8">#REF!</definedName>
    <definedName name="S24R9" localSheetId="10">#REF!</definedName>
    <definedName name="S24R9" localSheetId="4">#REF!</definedName>
    <definedName name="S24R9" localSheetId="11">#REF!</definedName>
    <definedName name="S24R9">#REF!</definedName>
    <definedName name="S25P1" localSheetId="10">#REF!</definedName>
    <definedName name="S25P1" localSheetId="4">#REF!</definedName>
    <definedName name="S25P1" localSheetId="11">#REF!</definedName>
    <definedName name="S25P1">#REF!</definedName>
    <definedName name="S25P10" localSheetId="10">#REF!</definedName>
    <definedName name="S25P10" localSheetId="4">#REF!</definedName>
    <definedName name="S25P10" localSheetId="11">#REF!</definedName>
    <definedName name="S25P10">#REF!</definedName>
    <definedName name="S25P11" localSheetId="10">#REF!</definedName>
    <definedName name="S25P11" localSheetId="4">#REF!</definedName>
    <definedName name="S25P11" localSheetId="11">#REF!</definedName>
    <definedName name="S25P11">#REF!</definedName>
    <definedName name="S25P12" localSheetId="10">#REF!</definedName>
    <definedName name="S25P12" localSheetId="4">#REF!</definedName>
    <definedName name="S25P12" localSheetId="11">#REF!</definedName>
    <definedName name="S25P12">#REF!</definedName>
    <definedName name="S25P13" localSheetId="10">#REF!</definedName>
    <definedName name="S25P13" localSheetId="4">#REF!</definedName>
    <definedName name="S25P13" localSheetId="11">#REF!</definedName>
    <definedName name="S25P13">#REF!</definedName>
    <definedName name="S25P14" localSheetId="10">#REF!</definedName>
    <definedName name="S25P14" localSheetId="4">#REF!</definedName>
    <definedName name="S25P14" localSheetId="11">#REF!</definedName>
    <definedName name="S25P14">#REF!</definedName>
    <definedName name="S25P15" localSheetId="10">#REF!</definedName>
    <definedName name="S25P15" localSheetId="4">#REF!</definedName>
    <definedName name="S25P15" localSheetId="11">#REF!</definedName>
    <definedName name="S25P15">#REF!</definedName>
    <definedName name="S25P16" localSheetId="10">#REF!</definedName>
    <definedName name="S25P16" localSheetId="4">#REF!</definedName>
    <definedName name="S25P16" localSheetId="11">#REF!</definedName>
    <definedName name="S25P16">#REF!</definedName>
    <definedName name="S25P17" localSheetId="10">#REF!</definedName>
    <definedName name="S25P17" localSheetId="4">#REF!</definedName>
    <definedName name="S25P17" localSheetId="11">#REF!</definedName>
    <definedName name="S25P17">#REF!</definedName>
    <definedName name="S25P18" localSheetId="10">#REF!</definedName>
    <definedName name="S25P18" localSheetId="4">#REF!</definedName>
    <definedName name="S25P18" localSheetId="11">#REF!</definedName>
    <definedName name="S25P18">#REF!</definedName>
    <definedName name="S25P19" localSheetId="10">#REF!</definedName>
    <definedName name="S25P19" localSheetId="4">#REF!</definedName>
    <definedName name="S25P19" localSheetId="11">#REF!</definedName>
    <definedName name="S25P19">#REF!</definedName>
    <definedName name="S25P2" localSheetId="10">#REF!</definedName>
    <definedName name="S25P2" localSheetId="4">#REF!</definedName>
    <definedName name="S25P2" localSheetId="11">#REF!</definedName>
    <definedName name="S25P2">#REF!</definedName>
    <definedName name="S25P20" localSheetId="10">#REF!</definedName>
    <definedName name="S25P20" localSheetId="4">#REF!</definedName>
    <definedName name="S25P20" localSheetId="11">#REF!</definedName>
    <definedName name="S25P20">#REF!</definedName>
    <definedName name="S25P21" localSheetId="10">#REF!</definedName>
    <definedName name="S25P21" localSheetId="4">#REF!</definedName>
    <definedName name="S25P21" localSheetId="11">#REF!</definedName>
    <definedName name="S25P21">#REF!</definedName>
    <definedName name="S25P22" localSheetId="10">#REF!</definedName>
    <definedName name="S25P22" localSheetId="4">#REF!</definedName>
    <definedName name="S25P22" localSheetId="11">#REF!</definedName>
    <definedName name="S25P22">#REF!</definedName>
    <definedName name="S25P23" localSheetId="10">#REF!</definedName>
    <definedName name="S25P23" localSheetId="4">#REF!</definedName>
    <definedName name="S25P23" localSheetId="11">#REF!</definedName>
    <definedName name="S25P23">#REF!</definedName>
    <definedName name="S25P24" localSheetId="10">#REF!</definedName>
    <definedName name="S25P24" localSheetId="4">#REF!</definedName>
    <definedName name="S25P24" localSheetId="11">#REF!</definedName>
    <definedName name="S25P24">#REF!</definedName>
    <definedName name="S25P3" localSheetId="10">#REF!</definedName>
    <definedName name="S25P3" localSheetId="4">#REF!</definedName>
    <definedName name="S25P3" localSheetId="11">#REF!</definedName>
    <definedName name="S25P3">#REF!</definedName>
    <definedName name="S25P4" localSheetId="10">#REF!</definedName>
    <definedName name="S25P4" localSheetId="4">#REF!</definedName>
    <definedName name="S25P4" localSheetId="11">#REF!</definedName>
    <definedName name="S25P4">#REF!</definedName>
    <definedName name="S25P5" localSheetId="10">#REF!</definedName>
    <definedName name="S25P5" localSheetId="4">#REF!</definedName>
    <definedName name="S25P5" localSheetId="11">#REF!</definedName>
    <definedName name="S25P5">#REF!</definedName>
    <definedName name="S25P6" localSheetId="10">#REF!</definedName>
    <definedName name="S25P6" localSheetId="4">#REF!</definedName>
    <definedName name="S25P6" localSheetId="11">#REF!</definedName>
    <definedName name="S25P6">#REF!</definedName>
    <definedName name="S25P7" localSheetId="10">#REF!</definedName>
    <definedName name="S25P7" localSheetId="4">#REF!</definedName>
    <definedName name="S25P7" localSheetId="11">#REF!</definedName>
    <definedName name="S25P7">#REF!</definedName>
    <definedName name="S25P8" localSheetId="10">#REF!</definedName>
    <definedName name="S25P8" localSheetId="4">#REF!</definedName>
    <definedName name="S25P8" localSheetId="11">#REF!</definedName>
    <definedName name="S25P8">#REF!</definedName>
    <definedName name="S25P9" localSheetId="10">#REF!</definedName>
    <definedName name="S25P9" localSheetId="4">#REF!</definedName>
    <definedName name="S25P9" localSheetId="11">#REF!</definedName>
    <definedName name="S25P9">#REF!</definedName>
    <definedName name="S25R1" localSheetId="10">#REF!</definedName>
    <definedName name="S25R1" localSheetId="4">#REF!</definedName>
    <definedName name="S25R1" localSheetId="11">#REF!</definedName>
    <definedName name="S25R1">#REF!</definedName>
    <definedName name="S25R10" localSheetId="10">#REF!</definedName>
    <definedName name="S25R10" localSheetId="4">#REF!</definedName>
    <definedName name="S25R10" localSheetId="11">#REF!</definedName>
    <definedName name="S25R10">#REF!</definedName>
    <definedName name="S25R11" localSheetId="10">#REF!</definedName>
    <definedName name="S25R11" localSheetId="4">#REF!</definedName>
    <definedName name="S25R11" localSheetId="11">#REF!</definedName>
    <definedName name="S25R11">#REF!</definedName>
    <definedName name="S25R12" localSheetId="10">#REF!</definedName>
    <definedName name="S25R12" localSheetId="4">#REF!</definedName>
    <definedName name="S25R12" localSheetId="11">#REF!</definedName>
    <definedName name="S25R12">#REF!</definedName>
    <definedName name="S25R13" localSheetId="10">#REF!</definedName>
    <definedName name="S25R13" localSheetId="4">#REF!</definedName>
    <definedName name="S25R13" localSheetId="11">#REF!</definedName>
    <definedName name="S25R13">#REF!</definedName>
    <definedName name="S25R14" localSheetId="10">#REF!</definedName>
    <definedName name="S25R14" localSheetId="4">#REF!</definedName>
    <definedName name="S25R14" localSheetId="11">#REF!</definedName>
    <definedName name="S25R14">#REF!</definedName>
    <definedName name="S25R15" localSheetId="10">#REF!</definedName>
    <definedName name="S25R15" localSheetId="4">#REF!</definedName>
    <definedName name="S25R15" localSheetId="11">#REF!</definedName>
    <definedName name="S25R15">#REF!</definedName>
    <definedName name="S25R16" localSheetId="10">#REF!</definedName>
    <definedName name="S25R16" localSheetId="4">#REF!</definedName>
    <definedName name="S25R16" localSheetId="11">#REF!</definedName>
    <definedName name="S25R16">#REF!</definedName>
    <definedName name="S25R17" localSheetId="10">#REF!</definedName>
    <definedName name="S25R17" localSheetId="4">#REF!</definedName>
    <definedName name="S25R17" localSheetId="11">#REF!</definedName>
    <definedName name="S25R17">#REF!</definedName>
    <definedName name="S25R18" localSheetId="10">#REF!</definedName>
    <definedName name="S25R18" localSheetId="4">#REF!</definedName>
    <definedName name="S25R18" localSheetId="11">#REF!</definedName>
    <definedName name="S25R18">#REF!</definedName>
    <definedName name="S25R19" localSheetId="10">#REF!</definedName>
    <definedName name="S25R19" localSheetId="4">#REF!</definedName>
    <definedName name="S25R19" localSheetId="11">#REF!</definedName>
    <definedName name="S25R19">#REF!</definedName>
    <definedName name="S25R2" localSheetId="10">#REF!</definedName>
    <definedName name="S25R2" localSheetId="4">#REF!</definedName>
    <definedName name="S25R2" localSheetId="11">#REF!</definedName>
    <definedName name="S25R2">#REF!</definedName>
    <definedName name="S25R20" localSheetId="10">#REF!</definedName>
    <definedName name="S25R20" localSheetId="4">#REF!</definedName>
    <definedName name="S25R20" localSheetId="11">#REF!</definedName>
    <definedName name="S25R20">#REF!</definedName>
    <definedName name="S25R21" localSheetId="10">#REF!</definedName>
    <definedName name="S25R21" localSheetId="4">#REF!</definedName>
    <definedName name="S25R21" localSheetId="11">#REF!</definedName>
    <definedName name="S25R21">#REF!</definedName>
    <definedName name="S25R22" localSheetId="10">#REF!</definedName>
    <definedName name="S25R22" localSheetId="4">#REF!</definedName>
    <definedName name="S25R22" localSheetId="11">#REF!</definedName>
    <definedName name="S25R22">#REF!</definedName>
    <definedName name="S25R23" localSheetId="10">#REF!</definedName>
    <definedName name="S25R23" localSheetId="4">#REF!</definedName>
    <definedName name="S25R23" localSheetId="11">#REF!</definedName>
    <definedName name="S25R23">#REF!</definedName>
    <definedName name="S25R24" localSheetId="10">#REF!</definedName>
    <definedName name="S25R24" localSheetId="4">#REF!</definedName>
    <definedName name="S25R24" localSheetId="11">#REF!</definedName>
    <definedName name="S25R24">#REF!</definedName>
    <definedName name="S25R3" localSheetId="10">#REF!</definedName>
    <definedName name="S25R3" localSheetId="4">#REF!</definedName>
    <definedName name="S25R3" localSheetId="11">#REF!</definedName>
    <definedName name="S25R3">#REF!</definedName>
    <definedName name="S25R4" localSheetId="10">#REF!</definedName>
    <definedName name="S25R4" localSheetId="4">#REF!</definedName>
    <definedName name="S25R4" localSheetId="11">#REF!</definedName>
    <definedName name="S25R4">#REF!</definedName>
    <definedName name="S25R5" localSheetId="10">#REF!</definedName>
    <definedName name="S25R5" localSheetId="4">#REF!</definedName>
    <definedName name="S25R5" localSheetId="11">#REF!</definedName>
    <definedName name="S25R5">#REF!</definedName>
    <definedName name="S25R6" localSheetId="10">#REF!</definedName>
    <definedName name="S25R6" localSheetId="4">#REF!</definedName>
    <definedName name="S25R6" localSheetId="11">#REF!</definedName>
    <definedName name="S25R6">#REF!</definedName>
    <definedName name="S25R7" localSheetId="10">#REF!</definedName>
    <definedName name="S25R7" localSheetId="4">#REF!</definedName>
    <definedName name="S25R7" localSheetId="11">#REF!</definedName>
    <definedName name="S25R7">#REF!</definedName>
    <definedName name="S25R8" localSheetId="10">#REF!</definedName>
    <definedName name="S25R8" localSheetId="4">#REF!</definedName>
    <definedName name="S25R8" localSheetId="11">#REF!</definedName>
    <definedName name="S25R8">#REF!</definedName>
    <definedName name="S25R9" localSheetId="10">#REF!</definedName>
    <definedName name="S25R9" localSheetId="4">#REF!</definedName>
    <definedName name="S25R9" localSheetId="11">#REF!</definedName>
    <definedName name="S25R9">#REF!</definedName>
    <definedName name="S26P1" localSheetId="10">#REF!</definedName>
    <definedName name="S26P1" localSheetId="4">#REF!</definedName>
    <definedName name="S26P1" localSheetId="11">#REF!</definedName>
    <definedName name="S26P1">#REF!</definedName>
    <definedName name="S26P10" localSheetId="10">#REF!</definedName>
    <definedName name="S26P10" localSheetId="4">#REF!</definedName>
    <definedName name="S26P10" localSheetId="11">#REF!</definedName>
    <definedName name="S26P10">#REF!</definedName>
    <definedName name="S26P11" localSheetId="10">#REF!</definedName>
    <definedName name="S26P11" localSheetId="4">#REF!</definedName>
    <definedName name="S26P11" localSheetId="11">#REF!</definedName>
    <definedName name="S26P11">#REF!</definedName>
    <definedName name="S26P12" localSheetId="10">#REF!</definedName>
    <definedName name="S26P12" localSheetId="4">#REF!</definedName>
    <definedName name="S26P12" localSheetId="11">#REF!</definedName>
    <definedName name="S26P12">#REF!</definedName>
    <definedName name="S26P13" localSheetId="10">#REF!</definedName>
    <definedName name="S26P13" localSheetId="4">#REF!</definedName>
    <definedName name="S26P13" localSheetId="11">#REF!</definedName>
    <definedName name="S26P13">#REF!</definedName>
    <definedName name="S26P14" localSheetId="10">#REF!</definedName>
    <definedName name="S26P14" localSheetId="4">#REF!</definedName>
    <definedName name="S26P14" localSheetId="11">#REF!</definedName>
    <definedName name="S26P14">#REF!</definedName>
    <definedName name="S26P15" localSheetId="10">#REF!</definedName>
    <definedName name="S26P15" localSheetId="4">#REF!</definedName>
    <definedName name="S26P15" localSheetId="11">#REF!</definedName>
    <definedName name="S26P15">#REF!</definedName>
    <definedName name="S26P16" localSheetId="10">#REF!</definedName>
    <definedName name="S26P16" localSheetId="4">#REF!</definedName>
    <definedName name="S26P16" localSheetId="11">#REF!</definedName>
    <definedName name="S26P16">#REF!</definedName>
    <definedName name="S26P17" localSheetId="10">#REF!</definedName>
    <definedName name="S26P17" localSheetId="4">#REF!</definedName>
    <definedName name="S26P17" localSheetId="11">#REF!</definedName>
    <definedName name="S26P17">#REF!</definedName>
    <definedName name="S26P18" localSheetId="10">#REF!</definedName>
    <definedName name="S26P18" localSheetId="4">#REF!</definedName>
    <definedName name="S26P18" localSheetId="11">#REF!</definedName>
    <definedName name="S26P18">#REF!</definedName>
    <definedName name="S26P19" localSheetId="10">#REF!</definedName>
    <definedName name="S26P19" localSheetId="4">#REF!</definedName>
    <definedName name="S26P19" localSheetId="11">#REF!</definedName>
    <definedName name="S26P19">#REF!</definedName>
    <definedName name="S26P2" localSheetId="10">#REF!</definedName>
    <definedName name="S26P2" localSheetId="4">#REF!</definedName>
    <definedName name="S26P2" localSheetId="11">#REF!</definedName>
    <definedName name="S26P2">#REF!</definedName>
    <definedName name="S26P20" localSheetId="10">#REF!</definedName>
    <definedName name="S26P20" localSheetId="4">#REF!</definedName>
    <definedName name="S26P20" localSheetId="11">#REF!</definedName>
    <definedName name="S26P20">#REF!</definedName>
    <definedName name="S26P21" localSheetId="10">#REF!</definedName>
    <definedName name="S26P21" localSheetId="4">#REF!</definedName>
    <definedName name="S26P21" localSheetId="11">#REF!</definedName>
    <definedName name="S26P21">#REF!</definedName>
    <definedName name="S26P22" localSheetId="10">#REF!</definedName>
    <definedName name="S26P22" localSheetId="4">#REF!</definedName>
    <definedName name="S26P22" localSheetId="11">#REF!</definedName>
    <definedName name="S26P22">#REF!</definedName>
    <definedName name="S26P23" localSheetId="10">#REF!</definedName>
    <definedName name="S26P23" localSheetId="4">#REF!</definedName>
    <definedName name="S26P23" localSheetId="11">#REF!</definedName>
    <definedName name="S26P23">#REF!</definedName>
    <definedName name="S26P24" localSheetId="10">#REF!</definedName>
    <definedName name="S26P24" localSheetId="4">#REF!</definedName>
    <definedName name="S26P24" localSheetId="11">#REF!</definedName>
    <definedName name="S26P24">#REF!</definedName>
    <definedName name="S26P3" localSheetId="10">#REF!</definedName>
    <definedName name="S26P3" localSheetId="4">#REF!</definedName>
    <definedName name="S26P3" localSheetId="11">#REF!</definedName>
    <definedName name="S26P3">#REF!</definedName>
    <definedName name="S26P4" localSheetId="10">#REF!</definedName>
    <definedName name="S26P4" localSheetId="4">#REF!</definedName>
    <definedName name="S26P4" localSheetId="11">#REF!</definedName>
    <definedName name="S26P4">#REF!</definedName>
    <definedName name="S26P5" localSheetId="10">#REF!</definedName>
    <definedName name="S26P5" localSheetId="4">#REF!</definedName>
    <definedName name="S26P5" localSheetId="11">#REF!</definedName>
    <definedName name="S26P5">#REF!</definedName>
    <definedName name="S26P6" localSheetId="10">#REF!</definedName>
    <definedName name="S26P6" localSheetId="4">#REF!</definedName>
    <definedName name="S26P6" localSheetId="11">#REF!</definedName>
    <definedName name="S26P6">#REF!</definedName>
    <definedName name="S26P7" localSheetId="10">#REF!</definedName>
    <definedName name="S26P7" localSheetId="4">#REF!</definedName>
    <definedName name="S26P7" localSheetId="11">#REF!</definedName>
    <definedName name="S26P7">#REF!</definedName>
    <definedName name="S26P8" localSheetId="10">#REF!</definedName>
    <definedName name="S26P8" localSheetId="4">#REF!</definedName>
    <definedName name="S26P8" localSheetId="11">#REF!</definedName>
    <definedName name="S26P8">#REF!</definedName>
    <definedName name="S26P9" localSheetId="10">#REF!</definedName>
    <definedName name="S26P9" localSheetId="4">#REF!</definedName>
    <definedName name="S26P9" localSheetId="11">#REF!</definedName>
    <definedName name="S26P9">#REF!</definedName>
    <definedName name="S26R1" localSheetId="10">#REF!</definedName>
    <definedName name="S26R1" localSheetId="4">#REF!</definedName>
    <definedName name="S26R1" localSheetId="11">#REF!</definedName>
    <definedName name="S26R1">#REF!</definedName>
    <definedName name="S26R10" localSheetId="10">#REF!</definedName>
    <definedName name="S26R10" localSheetId="4">#REF!</definedName>
    <definedName name="S26R10" localSheetId="11">#REF!</definedName>
    <definedName name="S26R10">#REF!</definedName>
    <definedName name="S26R11" localSheetId="10">#REF!</definedName>
    <definedName name="S26R11" localSheetId="4">#REF!</definedName>
    <definedName name="S26R11" localSheetId="11">#REF!</definedName>
    <definedName name="S26R11">#REF!</definedName>
    <definedName name="S26R12" localSheetId="10">#REF!</definedName>
    <definedName name="S26R12" localSheetId="4">#REF!</definedName>
    <definedName name="S26R12" localSheetId="11">#REF!</definedName>
    <definedName name="S26R12">#REF!</definedName>
    <definedName name="S26R13" localSheetId="10">#REF!</definedName>
    <definedName name="S26R13" localSheetId="4">#REF!</definedName>
    <definedName name="S26R13" localSheetId="11">#REF!</definedName>
    <definedName name="S26R13">#REF!</definedName>
    <definedName name="S26R14" localSheetId="10">#REF!</definedName>
    <definedName name="S26R14" localSheetId="4">#REF!</definedName>
    <definedName name="S26R14" localSheetId="11">#REF!</definedName>
    <definedName name="S26R14">#REF!</definedName>
    <definedName name="S26R15" localSheetId="10">#REF!</definedName>
    <definedName name="S26R15" localSheetId="4">#REF!</definedName>
    <definedName name="S26R15" localSheetId="11">#REF!</definedName>
    <definedName name="S26R15">#REF!</definedName>
    <definedName name="S26R16" localSheetId="10">#REF!</definedName>
    <definedName name="S26R16" localSheetId="4">#REF!</definedName>
    <definedName name="S26R16" localSheetId="11">#REF!</definedName>
    <definedName name="S26R16">#REF!</definedName>
    <definedName name="S26R17" localSheetId="10">#REF!</definedName>
    <definedName name="S26R17" localSheetId="4">#REF!</definedName>
    <definedName name="S26R17" localSheetId="11">#REF!</definedName>
    <definedName name="S26R17">#REF!</definedName>
    <definedName name="S26R18" localSheetId="10">#REF!</definedName>
    <definedName name="S26R18" localSheetId="4">#REF!</definedName>
    <definedName name="S26R18" localSheetId="11">#REF!</definedName>
    <definedName name="S26R18">#REF!</definedName>
    <definedName name="S26R19" localSheetId="10">#REF!</definedName>
    <definedName name="S26R19" localSheetId="4">#REF!</definedName>
    <definedName name="S26R19" localSheetId="11">#REF!</definedName>
    <definedName name="S26R19">#REF!</definedName>
    <definedName name="S26R2" localSheetId="10">#REF!</definedName>
    <definedName name="S26R2" localSheetId="4">#REF!</definedName>
    <definedName name="S26R2" localSheetId="11">#REF!</definedName>
    <definedName name="S26R2">#REF!</definedName>
    <definedName name="S26R20" localSheetId="10">#REF!</definedName>
    <definedName name="S26R20" localSheetId="4">#REF!</definedName>
    <definedName name="S26R20" localSheetId="11">#REF!</definedName>
    <definedName name="S26R20">#REF!</definedName>
    <definedName name="S26R21" localSheetId="10">#REF!</definedName>
    <definedName name="S26R21" localSheetId="4">#REF!</definedName>
    <definedName name="S26R21" localSheetId="11">#REF!</definedName>
    <definedName name="S26R21">#REF!</definedName>
    <definedName name="S26R22" localSheetId="10">#REF!</definedName>
    <definedName name="S26R22" localSheetId="4">#REF!</definedName>
    <definedName name="S26R22" localSheetId="11">#REF!</definedName>
    <definedName name="S26R22">#REF!</definedName>
    <definedName name="S26R23" localSheetId="10">#REF!</definedName>
    <definedName name="S26R23" localSheetId="4">#REF!</definedName>
    <definedName name="S26R23" localSheetId="11">#REF!</definedName>
    <definedName name="S26R23">#REF!</definedName>
    <definedName name="S26R24" localSheetId="10">#REF!</definedName>
    <definedName name="S26R24" localSheetId="4">#REF!</definedName>
    <definedName name="S26R24" localSheetId="11">#REF!</definedName>
    <definedName name="S26R24">#REF!</definedName>
    <definedName name="S26R3" localSheetId="10">#REF!</definedName>
    <definedName name="S26R3" localSheetId="4">#REF!</definedName>
    <definedName name="S26R3" localSheetId="11">#REF!</definedName>
    <definedName name="S26R3">#REF!</definedName>
    <definedName name="S26R4" localSheetId="10">#REF!</definedName>
    <definedName name="S26R4" localSheetId="4">#REF!</definedName>
    <definedName name="S26R4" localSheetId="11">#REF!</definedName>
    <definedName name="S26R4">#REF!</definedName>
    <definedName name="S26R5" localSheetId="10">#REF!</definedName>
    <definedName name="S26R5" localSheetId="4">#REF!</definedName>
    <definedName name="S26R5" localSheetId="11">#REF!</definedName>
    <definedName name="S26R5">#REF!</definedName>
    <definedName name="S26R6" localSheetId="10">#REF!</definedName>
    <definedName name="S26R6" localSheetId="4">#REF!</definedName>
    <definedName name="S26R6" localSheetId="11">#REF!</definedName>
    <definedName name="S26R6">#REF!</definedName>
    <definedName name="S26R7" localSheetId="10">#REF!</definedName>
    <definedName name="S26R7" localSheetId="4">#REF!</definedName>
    <definedName name="S26R7" localSheetId="11">#REF!</definedName>
    <definedName name="S26R7">#REF!</definedName>
    <definedName name="S26R8" localSheetId="10">#REF!</definedName>
    <definedName name="S26R8" localSheetId="4">#REF!</definedName>
    <definedName name="S26R8" localSheetId="11">#REF!</definedName>
    <definedName name="S26R8">#REF!</definedName>
    <definedName name="S26R9" localSheetId="10">#REF!</definedName>
    <definedName name="S26R9" localSheetId="4">#REF!</definedName>
    <definedName name="S26R9" localSheetId="11">#REF!</definedName>
    <definedName name="S26R9">#REF!</definedName>
    <definedName name="S27P1" localSheetId="10">#REF!</definedName>
    <definedName name="S27P1" localSheetId="4">#REF!</definedName>
    <definedName name="S27P1" localSheetId="11">#REF!</definedName>
    <definedName name="S27P1">#REF!</definedName>
    <definedName name="S27P10" localSheetId="10">#REF!</definedName>
    <definedName name="S27P10" localSheetId="4">#REF!</definedName>
    <definedName name="S27P10" localSheetId="11">#REF!</definedName>
    <definedName name="S27P10">#REF!</definedName>
    <definedName name="S27P11" localSheetId="10">#REF!</definedName>
    <definedName name="S27P11" localSheetId="4">#REF!</definedName>
    <definedName name="S27P11" localSheetId="11">#REF!</definedName>
    <definedName name="S27P11">#REF!</definedName>
    <definedName name="S27P12" localSheetId="10">#REF!</definedName>
    <definedName name="S27P12" localSheetId="4">#REF!</definedName>
    <definedName name="S27P12" localSheetId="11">#REF!</definedName>
    <definedName name="S27P12">#REF!</definedName>
    <definedName name="S27P13" localSheetId="10">#REF!</definedName>
    <definedName name="S27P13" localSheetId="4">#REF!</definedName>
    <definedName name="S27P13" localSheetId="11">#REF!</definedName>
    <definedName name="S27P13">#REF!</definedName>
    <definedName name="S27P14" localSheetId="10">#REF!</definedName>
    <definedName name="S27P14" localSheetId="4">#REF!</definedName>
    <definedName name="S27P14" localSheetId="11">#REF!</definedName>
    <definedName name="S27P14">#REF!</definedName>
    <definedName name="S27P15" localSheetId="10">#REF!</definedName>
    <definedName name="S27P15" localSheetId="4">#REF!</definedName>
    <definedName name="S27P15" localSheetId="11">#REF!</definedName>
    <definedName name="S27P15">#REF!</definedName>
    <definedName name="S27P16" localSheetId="10">#REF!</definedName>
    <definedName name="S27P16" localSheetId="4">#REF!</definedName>
    <definedName name="S27P16" localSheetId="11">#REF!</definedName>
    <definedName name="S27P16">#REF!</definedName>
    <definedName name="S27P17" localSheetId="10">#REF!</definedName>
    <definedName name="S27P17" localSheetId="4">#REF!</definedName>
    <definedName name="S27P17" localSheetId="11">#REF!</definedName>
    <definedName name="S27P17">#REF!</definedName>
    <definedName name="S27P18" localSheetId="10">#REF!</definedName>
    <definedName name="S27P18" localSheetId="4">#REF!</definedName>
    <definedName name="S27P18" localSheetId="11">#REF!</definedName>
    <definedName name="S27P18">#REF!</definedName>
    <definedName name="S27P19" localSheetId="10">#REF!</definedName>
    <definedName name="S27P19" localSheetId="4">#REF!</definedName>
    <definedName name="S27P19" localSheetId="11">#REF!</definedName>
    <definedName name="S27P19">#REF!</definedName>
    <definedName name="S27P2" localSheetId="10">#REF!</definedName>
    <definedName name="S27P2" localSheetId="4">#REF!</definedName>
    <definedName name="S27P2" localSheetId="11">#REF!</definedName>
    <definedName name="S27P2">#REF!</definedName>
    <definedName name="S27P20" localSheetId="10">#REF!</definedName>
    <definedName name="S27P20" localSheetId="4">#REF!</definedName>
    <definedName name="S27P20" localSheetId="11">#REF!</definedName>
    <definedName name="S27P20">#REF!</definedName>
    <definedName name="S27P21" localSheetId="10">#REF!</definedName>
    <definedName name="S27P21" localSheetId="4">#REF!</definedName>
    <definedName name="S27P21" localSheetId="11">#REF!</definedName>
    <definedName name="S27P21">#REF!</definedName>
    <definedName name="S27P22" localSheetId="10">#REF!</definedName>
    <definedName name="S27P22" localSheetId="4">#REF!</definedName>
    <definedName name="S27P22" localSheetId="11">#REF!</definedName>
    <definedName name="S27P22">#REF!</definedName>
    <definedName name="S27P23" localSheetId="10">#REF!</definedName>
    <definedName name="S27P23" localSheetId="4">#REF!</definedName>
    <definedName name="S27P23" localSheetId="11">#REF!</definedName>
    <definedName name="S27P23">#REF!</definedName>
    <definedName name="S27P24" localSheetId="10">#REF!</definedName>
    <definedName name="S27P24" localSheetId="4">#REF!</definedName>
    <definedName name="S27P24" localSheetId="11">#REF!</definedName>
    <definedName name="S27P24">#REF!</definedName>
    <definedName name="S27P3" localSheetId="10">#REF!</definedName>
    <definedName name="S27P3" localSheetId="4">#REF!</definedName>
    <definedName name="S27P3" localSheetId="11">#REF!</definedName>
    <definedName name="S27P3">#REF!</definedName>
    <definedName name="S27P4" localSheetId="10">#REF!</definedName>
    <definedName name="S27P4" localSheetId="4">#REF!</definedName>
    <definedName name="S27P4" localSheetId="11">#REF!</definedName>
    <definedName name="S27P4">#REF!</definedName>
    <definedName name="S27P5" localSheetId="10">#REF!</definedName>
    <definedName name="S27P5" localSheetId="4">#REF!</definedName>
    <definedName name="S27P5" localSheetId="11">#REF!</definedName>
    <definedName name="S27P5">#REF!</definedName>
    <definedName name="S27P6" localSheetId="10">#REF!</definedName>
    <definedName name="S27P6" localSheetId="4">#REF!</definedName>
    <definedName name="S27P6" localSheetId="11">#REF!</definedName>
    <definedName name="S27P6">#REF!</definedName>
    <definedName name="S27P7" localSheetId="10">#REF!</definedName>
    <definedName name="S27P7" localSheetId="4">#REF!</definedName>
    <definedName name="S27P7" localSheetId="11">#REF!</definedName>
    <definedName name="S27P7">#REF!</definedName>
    <definedName name="S27P8" localSheetId="10">#REF!</definedName>
    <definedName name="S27P8" localSheetId="4">#REF!</definedName>
    <definedName name="S27P8" localSheetId="11">#REF!</definedName>
    <definedName name="S27P8">#REF!</definedName>
    <definedName name="S27P9" localSheetId="10">#REF!</definedName>
    <definedName name="S27P9" localSheetId="4">#REF!</definedName>
    <definedName name="S27P9" localSheetId="11">#REF!</definedName>
    <definedName name="S27P9">#REF!</definedName>
    <definedName name="S27R1" localSheetId="10">#REF!</definedName>
    <definedName name="S27R1" localSheetId="4">#REF!</definedName>
    <definedName name="S27R1" localSheetId="11">#REF!</definedName>
    <definedName name="S27R1">#REF!</definedName>
    <definedName name="S27R10" localSheetId="10">#REF!</definedName>
    <definedName name="S27R10" localSheetId="4">#REF!</definedName>
    <definedName name="S27R10" localSheetId="11">#REF!</definedName>
    <definedName name="S27R10">#REF!</definedName>
    <definedName name="S27R11" localSheetId="10">#REF!</definedName>
    <definedName name="S27R11" localSheetId="4">#REF!</definedName>
    <definedName name="S27R11" localSheetId="11">#REF!</definedName>
    <definedName name="S27R11">#REF!</definedName>
    <definedName name="S27R12" localSheetId="10">#REF!</definedName>
    <definedName name="S27R12" localSheetId="4">#REF!</definedName>
    <definedName name="S27R12" localSheetId="11">#REF!</definedName>
    <definedName name="S27R12">#REF!</definedName>
    <definedName name="S27R13" localSheetId="10">#REF!</definedName>
    <definedName name="S27R13" localSheetId="4">#REF!</definedName>
    <definedName name="S27R13" localSheetId="11">#REF!</definedName>
    <definedName name="S27R13">#REF!</definedName>
    <definedName name="S27R14" localSheetId="10">#REF!</definedName>
    <definedName name="S27R14" localSheetId="4">#REF!</definedName>
    <definedName name="S27R14" localSheetId="11">#REF!</definedName>
    <definedName name="S27R14">#REF!</definedName>
    <definedName name="S27R15" localSheetId="10">#REF!</definedName>
    <definedName name="S27R15" localSheetId="4">#REF!</definedName>
    <definedName name="S27R15" localSheetId="11">#REF!</definedName>
    <definedName name="S27R15">#REF!</definedName>
    <definedName name="S27R16" localSheetId="10">#REF!</definedName>
    <definedName name="S27R16" localSheetId="4">#REF!</definedName>
    <definedName name="S27R16" localSheetId="11">#REF!</definedName>
    <definedName name="S27R16">#REF!</definedName>
    <definedName name="S27R17" localSheetId="10">#REF!</definedName>
    <definedName name="S27R17" localSheetId="4">#REF!</definedName>
    <definedName name="S27R17" localSheetId="11">#REF!</definedName>
    <definedName name="S27R17">#REF!</definedName>
    <definedName name="S27R18" localSheetId="10">#REF!</definedName>
    <definedName name="S27R18" localSheetId="4">#REF!</definedName>
    <definedName name="S27R18" localSheetId="11">#REF!</definedName>
    <definedName name="S27R18">#REF!</definedName>
    <definedName name="S27R19" localSheetId="10">#REF!</definedName>
    <definedName name="S27R19" localSheetId="4">#REF!</definedName>
    <definedName name="S27R19" localSheetId="11">#REF!</definedName>
    <definedName name="S27R19">#REF!</definedName>
    <definedName name="S27R2" localSheetId="10">#REF!</definedName>
    <definedName name="S27R2" localSheetId="4">#REF!</definedName>
    <definedName name="S27R2" localSheetId="11">#REF!</definedName>
    <definedName name="S27R2">#REF!</definedName>
    <definedName name="S27R20" localSheetId="10">#REF!</definedName>
    <definedName name="S27R20" localSheetId="4">#REF!</definedName>
    <definedName name="S27R20" localSheetId="11">#REF!</definedName>
    <definedName name="S27R20">#REF!</definedName>
    <definedName name="S27R21" localSheetId="10">#REF!</definedName>
    <definedName name="S27R21" localSheetId="4">#REF!</definedName>
    <definedName name="S27R21" localSheetId="11">#REF!</definedName>
    <definedName name="S27R21">#REF!</definedName>
    <definedName name="S27R22" localSheetId="10">#REF!</definedName>
    <definedName name="S27R22" localSheetId="4">#REF!</definedName>
    <definedName name="S27R22" localSheetId="11">#REF!</definedName>
    <definedName name="S27R22">#REF!</definedName>
    <definedName name="S27R23" localSheetId="10">#REF!</definedName>
    <definedName name="S27R23" localSheetId="4">#REF!</definedName>
    <definedName name="S27R23" localSheetId="11">#REF!</definedName>
    <definedName name="S27R23">#REF!</definedName>
    <definedName name="S27R24" localSheetId="10">#REF!</definedName>
    <definedName name="S27R24" localSheetId="4">#REF!</definedName>
    <definedName name="S27R24" localSheetId="11">#REF!</definedName>
    <definedName name="S27R24">#REF!</definedName>
    <definedName name="S27R3" localSheetId="10">#REF!</definedName>
    <definedName name="S27R3" localSheetId="4">#REF!</definedName>
    <definedName name="S27R3" localSheetId="11">#REF!</definedName>
    <definedName name="S27R3">#REF!</definedName>
    <definedName name="S27R4" localSheetId="10">#REF!</definedName>
    <definedName name="S27R4" localSheetId="4">#REF!</definedName>
    <definedName name="S27R4" localSheetId="11">#REF!</definedName>
    <definedName name="S27R4">#REF!</definedName>
    <definedName name="S27R5" localSheetId="10">#REF!</definedName>
    <definedName name="S27R5" localSheetId="4">#REF!</definedName>
    <definedName name="S27R5" localSheetId="11">#REF!</definedName>
    <definedName name="S27R5">#REF!</definedName>
    <definedName name="S27R6" localSheetId="10">#REF!</definedName>
    <definedName name="S27R6" localSheetId="4">#REF!</definedName>
    <definedName name="S27R6" localSheetId="11">#REF!</definedName>
    <definedName name="S27R6">#REF!</definedName>
    <definedName name="S27R7" localSheetId="10">#REF!</definedName>
    <definedName name="S27R7" localSheetId="4">#REF!</definedName>
    <definedName name="S27R7" localSheetId="11">#REF!</definedName>
    <definedName name="S27R7">#REF!</definedName>
    <definedName name="S27R8" localSheetId="10">#REF!</definedName>
    <definedName name="S27R8" localSheetId="4">#REF!</definedName>
    <definedName name="S27R8" localSheetId="11">#REF!</definedName>
    <definedName name="S27R8">#REF!</definedName>
    <definedName name="S27R9" localSheetId="10">#REF!</definedName>
    <definedName name="S27R9" localSheetId="4">#REF!</definedName>
    <definedName name="S27R9" localSheetId="11">#REF!</definedName>
    <definedName name="S27R9">#REF!</definedName>
    <definedName name="S28P1" localSheetId="10">#REF!</definedName>
    <definedName name="S28P1" localSheetId="4">#REF!</definedName>
    <definedName name="S28P1" localSheetId="11">#REF!</definedName>
    <definedName name="S28P1">#REF!</definedName>
    <definedName name="S28P10" localSheetId="10">#REF!</definedName>
    <definedName name="S28P10" localSheetId="4">#REF!</definedName>
    <definedName name="S28P10" localSheetId="11">#REF!</definedName>
    <definedName name="S28P10">#REF!</definedName>
    <definedName name="S28P11" localSheetId="10">#REF!</definedName>
    <definedName name="S28P11" localSheetId="4">#REF!</definedName>
    <definedName name="S28P11" localSheetId="11">#REF!</definedName>
    <definedName name="S28P11">#REF!</definedName>
    <definedName name="S28P12" localSheetId="10">#REF!</definedName>
    <definedName name="S28P12" localSheetId="4">#REF!</definedName>
    <definedName name="S28P12" localSheetId="11">#REF!</definedName>
    <definedName name="S28P12">#REF!</definedName>
    <definedName name="S28P13" localSheetId="10">#REF!</definedName>
    <definedName name="S28P13" localSheetId="4">#REF!</definedName>
    <definedName name="S28P13" localSheetId="11">#REF!</definedName>
    <definedName name="S28P13">#REF!</definedName>
    <definedName name="S28P14" localSheetId="10">#REF!</definedName>
    <definedName name="S28P14" localSheetId="4">#REF!</definedName>
    <definedName name="S28P14" localSheetId="11">#REF!</definedName>
    <definedName name="S28P14">#REF!</definedName>
    <definedName name="S28P15" localSheetId="10">#REF!</definedName>
    <definedName name="S28P15" localSheetId="4">#REF!</definedName>
    <definedName name="S28P15" localSheetId="11">#REF!</definedName>
    <definedName name="S28P15">#REF!</definedName>
    <definedName name="S28P16" localSheetId="10">#REF!</definedName>
    <definedName name="S28P16" localSheetId="4">#REF!</definedName>
    <definedName name="S28P16" localSheetId="11">#REF!</definedName>
    <definedName name="S28P16">#REF!</definedName>
    <definedName name="S28P17" localSheetId="10">#REF!</definedName>
    <definedName name="S28P17" localSheetId="4">#REF!</definedName>
    <definedName name="S28P17" localSheetId="11">#REF!</definedName>
    <definedName name="S28P17">#REF!</definedName>
    <definedName name="S28P18" localSheetId="10">#REF!</definedName>
    <definedName name="S28P18" localSheetId="4">#REF!</definedName>
    <definedName name="S28P18" localSheetId="11">#REF!</definedName>
    <definedName name="S28P18">#REF!</definedName>
    <definedName name="S28P19" localSheetId="10">#REF!</definedName>
    <definedName name="S28P19" localSheetId="4">#REF!</definedName>
    <definedName name="S28P19" localSheetId="11">#REF!</definedName>
    <definedName name="S28P19">#REF!</definedName>
    <definedName name="S28P2" localSheetId="10">#REF!</definedName>
    <definedName name="S28P2" localSheetId="4">#REF!</definedName>
    <definedName name="S28P2" localSheetId="11">#REF!</definedName>
    <definedName name="S28P2">#REF!</definedName>
    <definedName name="S28P20" localSheetId="10">#REF!</definedName>
    <definedName name="S28P20" localSheetId="4">#REF!</definedName>
    <definedName name="S28P20" localSheetId="11">#REF!</definedName>
    <definedName name="S28P20">#REF!</definedName>
    <definedName name="S28P21" localSheetId="10">#REF!</definedName>
    <definedName name="S28P21" localSheetId="4">#REF!</definedName>
    <definedName name="S28P21" localSheetId="11">#REF!</definedName>
    <definedName name="S28P21">#REF!</definedName>
    <definedName name="S28P22" localSheetId="10">#REF!</definedName>
    <definedName name="S28P22" localSheetId="4">#REF!</definedName>
    <definedName name="S28P22" localSheetId="11">#REF!</definedName>
    <definedName name="S28P22">#REF!</definedName>
    <definedName name="S28P23" localSheetId="10">#REF!</definedName>
    <definedName name="S28P23" localSheetId="4">#REF!</definedName>
    <definedName name="S28P23" localSheetId="11">#REF!</definedName>
    <definedName name="S28P23">#REF!</definedName>
    <definedName name="S28P24" localSheetId="10">#REF!</definedName>
    <definedName name="S28P24" localSheetId="4">#REF!</definedName>
    <definedName name="S28P24" localSheetId="11">#REF!</definedName>
    <definedName name="S28P24">#REF!</definedName>
    <definedName name="S28P3" localSheetId="10">#REF!</definedName>
    <definedName name="S28P3" localSheetId="4">#REF!</definedName>
    <definedName name="S28P3" localSheetId="11">#REF!</definedName>
    <definedName name="S28P3">#REF!</definedName>
    <definedName name="S28P4" localSheetId="10">#REF!</definedName>
    <definedName name="S28P4" localSheetId="4">#REF!</definedName>
    <definedName name="S28P4" localSheetId="11">#REF!</definedName>
    <definedName name="S28P4">#REF!</definedName>
    <definedName name="S28P5" localSheetId="10">#REF!</definedName>
    <definedName name="S28P5" localSheetId="4">#REF!</definedName>
    <definedName name="S28P5" localSheetId="11">#REF!</definedName>
    <definedName name="S28P5">#REF!</definedName>
    <definedName name="S28P6" localSheetId="10">#REF!</definedName>
    <definedName name="S28P6" localSheetId="4">#REF!</definedName>
    <definedName name="S28P6" localSheetId="11">#REF!</definedName>
    <definedName name="S28P6">#REF!</definedName>
    <definedName name="S28P7" localSheetId="10">#REF!</definedName>
    <definedName name="S28P7" localSheetId="4">#REF!</definedName>
    <definedName name="S28P7" localSheetId="11">#REF!</definedName>
    <definedName name="S28P7">#REF!</definedName>
    <definedName name="S28P8" localSheetId="10">#REF!</definedName>
    <definedName name="S28P8" localSheetId="4">#REF!</definedName>
    <definedName name="S28P8" localSheetId="11">#REF!</definedName>
    <definedName name="S28P8">#REF!</definedName>
    <definedName name="S28P9" localSheetId="10">#REF!</definedName>
    <definedName name="S28P9" localSheetId="4">#REF!</definedName>
    <definedName name="S28P9" localSheetId="11">#REF!</definedName>
    <definedName name="S28P9">#REF!</definedName>
    <definedName name="S28R1" localSheetId="10">#REF!</definedName>
    <definedName name="S28R1" localSheetId="4">#REF!</definedName>
    <definedName name="S28R1" localSheetId="11">#REF!</definedName>
    <definedName name="S28R1">#REF!</definedName>
    <definedName name="S28R10" localSheetId="10">#REF!</definedName>
    <definedName name="S28R10" localSheetId="4">#REF!</definedName>
    <definedName name="S28R10" localSheetId="11">#REF!</definedName>
    <definedName name="S28R10">#REF!</definedName>
    <definedName name="S28R11" localSheetId="10">#REF!</definedName>
    <definedName name="S28R11" localSheetId="4">#REF!</definedName>
    <definedName name="S28R11" localSheetId="11">#REF!</definedName>
    <definedName name="S28R11">#REF!</definedName>
    <definedName name="S28R12" localSheetId="10">#REF!</definedName>
    <definedName name="S28R12" localSheetId="4">#REF!</definedName>
    <definedName name="S28R12" localSheetId="11">#REF!</definedName>
    <definedName name="S28R12">#REF!</definedName>
    <definedName name="S28R13" localSheetId="10">#REF!</definedName>
    <definedName name="S28R13" localSheetId="4">#REF!</definedName>
    <definedName name="S28R13" localSheetId="11">#REF!</definedName>
    <definedName name="S28R13">#REF!</definedName>
    <definedName name="S28R14" localSheetId="10">#REF!</definedName>
    <definedName name="S28R14" localSheetId="4">#REF!</definedName>
    <definedName name="S28R14" localSheetId="11">#REF!</definedName>
    <definedName name="S28R14">#REF!</definedName>
    <definedName name="S28R15" localSheetId="10">#REF!</definedName>
    <definedName name="S28R15" localSheetId="4">#REF!</definedName>
    <definedName name="S28R15" localSheetId="11">#REF!</definedName>
    <definedName name="S28R15">#REF!</definedName>
    <definedName name="S28R16" localSheetId="10">#REF!</definedName>
    <definedName name="S28R16" localSheetId="4">#REF!</definedName>
    <definedName name="S28R16" localSheetId="11">#REF!</definedName>
    <definedName name="S28R16">#REF!</definedName>
    <definedName name="S28R17" localSheetId="10">#REF!</definedName>
    <definedName name="S28R17" localSheetId="4">#REF!</definedName>
    <definedName name="S28R17" localSheetId="11">#REF!</definedName>
    <definedName name="S28R17">#REF!</definedName>
    <definedName name="S28R18" localSheetId="10">#REF!</definedName>
    <definedName name="S28R18" localSheetId="4">#REF!</definedName>
    <definedName name="S28R18" localSheetId="11">#REF!</definedName>
    <definedName name="S28R18">#REF!</definedName>
    <definedName name="S28R19" localSheetId="10">#REF!</definedName>
    <definedName name="S28R19" localSheetId="4">#REF!</definedName>
    <definedName name="S28R19" localSheetId="11">#REF!</definedName>
    <definedName name="S28R19">#REF!</definedName>
    <definedName name="S28R2" localSheetId="10">#REF!</definedName>
    <definedName name="S28R2" localSheetId="4">#REF!</definedName>
    <definedName name="S28R2" localSheetId="11">#REF!</definedName>
    <definedName name="S28R2">#REF!</definedName>
    <definedName name="S28R20" localSheetId="10">#REF!</definedName>
    <definedName name="S28R20" localSheetId="4">#REF!</definedName>
    <definedName name="S28R20" localSheetId="11">#REF!</definedName>
    <definedName name="S28R20">#REF!</definedName>
    <definedName name="S28R21" localSheetId="10">#REF!</definedName>
    <definedName name="S28R21" localSheetId="4">#REF!</definedName>
    <definedName name="S28R21" localSheetId="11">#REF!</definedName>
    <definedName name="S28R21">#REF!</definedName>
    <definedName name="S28R22" localSheetId="10">#REF!</definedName>
    <definedName name="S28R22" localSheetId="4">#REF!</definedName>
    <definedName name="S28R22" localSheetId="11">#REF!</definedName>
    <definedName name="S28R22">#REF!</definedName>
    <definedName name="S28R23" localSheetId="10">#REF!</definedName>
    <definedName name="S28R23" localSheetId="4">#REF!</definedName>
    <definedName name="S28R23" localSheetId="11">#REF!</definedName>
    <definedName name="S28R23">#REF!</definedName>
    <definedName name="S28R24" localSheetId="10">#REF!</definedName>
    <definedName name="S28R24" localSheetId="4">#REF!</definedName>
    <definedName name="S28R24" localSheetId="11">#REF!</definedName>
    <definedName name="S28R24">#REF!</definedName>
    <definedName name="S28R3" localSheetId="10">#REF!</definedName>
    <definedName name="S28R3" localSheetId="4">#REF!</definedName>
    <definedName name="S28R3" localSheetId="11">#REF!</definedName>
    <definedName name="S28R3">#REF!</definedName>
    <definedName name="S28R4" localSheetId="10">#REF!</definedName>
    <definedName name="S28R4" localSheetId="4">#REF!</definedName>
    <definedName name="S28R4" localSheetId="11">#REF!</definedName>
    <definedName name="S28R4">#REF!</definedName>
    <definedName name="S28R5" localSheetId="10">#REF!</definedName>
    <definedName name="S28R5" localSheetId="4">#REF!</definedName>
    <definedName name="S28R5" localSheetId="11">#REF!</definedName>
    <definedName name="S28R5">#REF!</definedName>
    <definedName name="S28R6" localSheetId="10">#REF!</definedName>
    <definedName name="S28R6" localSheetId="4">#REF!</definedName>
    <definedName name="S28R6" localSheetId="11">#REF!</definedName>
    <definedName name="S28R6">#REF!</definedName>
    <definedName name="S28R7" localSheetId="10">#REF!</definedName>
    <definedName name="S28R7" localSheetId="4">#REF!</definedName>
    <definedName name="S28R7" localSheetId="11">#REF!</definedName>
    <definedName name="S28R7">#REF!</definedName>
    <definedName name="S28R8" localSheetId="10">#REF!</definedName>
    <definedName name="S28R8" localSheetId="4">#REF!</definedName>
    <definedName name="S28R8" localSheetId="11">#REF!</definedName>
    <definedName name="S28R8">#REF!</definedName>
    <definedName name="S28R9" localSheetId="10">#REF!</definedName>
    <definedName name="S28R9" localSheetId="4">#REF!</definedName>
    <definedName name="S28R9" localSheetId="11">#REF!</definedName>
    <definedName name="S28R9">#REF!</definedName>
    <definedName name="S29P1" localSheetId="10">#REF!</definedName>
    <definedName name="S29P1" localSheetId="4">#REF!</definedName>
    <definedName name="S29P1" localSheetId="11">#REF!</definedName>
    <definedName name="S29P1">#REF!</definedName>
    <definedName name="S29P10" localSheetId="10">#REF!</definedName>
    <definedName name="S29P10" localSheetId="4">#REF!</definedName>
    <definedName name="S29P10" localSheetId="11">#REF!</definedName>
    <definedName name="S29P10">#REF!</definedName>
    <definedName name="S29P11" localSheetId="10">#REF!</definedName>
    <definedName name="S29P11" localSheetId="4">#REF!</definedName>
    <definedName name="S29P11" localSheetId="11">#REF!</definedName>
    <definedName name="S29P11">#REF!</definedName>
    <definedName name="S29P12" localSheetId="10">#REF!</definedName>
    <definedName name="S29P12" localSheetId="4">#REF!</definedName>
    <definedName name="S29P12" localSheetId="11">#REF!</definedName>
    <definedName name="S29P12">#REF!</definedName>
    <definedName name="S29P13" localSheetId="10">#REF!</definedName>
    <definedName name="S29P13" localSheetId="4">#REF!</definedName>
    <definedName name="S29P13" localSheetId="11">#REF!</definedName>
    <definedName name="S29P13">#REF!</definedName>
    <definedName name="S29P14" localSheetId="10">#REF!</definedName>
    <definedName name="S29P14" localSheetId="4">#REF!</definedName>
    <definedName name="S29P14" localSheetId="11">#REF!</definedName>
    <definedName name="S29P14">#REF!</definedName>
    <definedName name="S29P15" localSheetId="10">#REF!</definedName>
    <definedName name="S29P15" localSheetId="4">#REF!</definedName>
    <definedName name="S29P15" localSheetId="11">#REF!</definedName>
    <definedName name="S29P15">#REF!</definedName>
    <definedName name="S29P16" localSheetId="10">#REF!</definedName>
    <definedName name="S29P16" localSheetId="4">#REF!</definedName>
    <definedName name="S29P16" localSheetId="11">#REF!</definedName>
    <definedName name="S29P16">#REF!</definedName>
    <definedName name="S29P17" localSheetId="10">#REF!</definedName>
    <definedName name="S29P17" localSheetId="4">#REF!</definedName>
    <definedName name="S29P17" localSheetId="11">#REF!</definedName>
    <definedName name="S29P17">#REF!</definedName>
    <definedName name="S29P18" localSheetId="10">#REF!</definedName>
    <definedName name="S29P18" localSheetId="4">#REF!</definedName>
    <definedName name="S29P18" localSheetId="11">#REF!</definedName>
    <definedName name="S29P18">#REF!</definedName>
    <definedName name="S29P19" localSheetId="10">#REF!</definedName>
    <definedName name="S29P19" localSheetId="4">#REF!</definedName>
    <definedName name="S29P19" localSheetId="11">#REF!</definedName>
    <definedName name="S29P19">#REF!</definedName>
    <definedName name="S29P2" localSheetId="10">#REF!</definedName>
    <definedName name="S29P2" localSheetId="4">#REF!</definedName>
    <definedName name="S29P2" localSheetId="11">#REF!</definedName>
    <definedName name="S29P2">#REF!</definedName>
    <definedName name="S29P20" localSheetId="10">#REF!</definedName>
    <definedName name="S29P20" localSheetId="4">#REF!</definedName>
    <definedName name="S29P20" localSheetId="11">#REF!</definedName>
    <definedName name="S29P20">#REF!</definedName>
    <definedName name="S29P21" localSheetId="10">#REF!</definedName>
    <definedName name="S29P21" localSheetId="4">#REF!</definedName>
    <definedName name="S29P21" localSheetId="11">#REF!</definedName>
    <definedName name="S29P21">#REF!</definedName>
    <definedName name="S29P22" localSheetId="10">#REF!</definedName>
    <definedName name="S29P22" localSheetId="4">#REF!</definedName>
    <definedName name="S29P22" localSheetId="11">#REF!</definedName>
    <definedName name="S29P22">#REF!</definedName>
    <definedName name="S29P23" localSheetId="10">#REF!</definedName>
    <definedName name="S29P23" localSheetId="4">#REF!</definedName>
    <definedName name="S29P23" localSheetId="11">#REF!</definedName>
    <definedName name="S29P23">#REF!</definedName>
    <definedName name="S29P24" localSheetId="10">#REF!</definedName>
    <definedName name="S29P24" localSheetId="4">#REF!</definedName>
    <definedName name="S29P24" localSheetId="11">#REF!</definedName>
    <definedName name="S29P24">#REF!</definedName>
    <definedName name="S29P3" localSheetId="10">#REF!</definedName>
    <definedName name="S29P3" localSheetId="4">#REF!</definedName>
    <definedName name="S29P3" localSheetId="11">#REF!</definedName>
    <definedName name="S29P3">#REF!</definedName>
    <definedName name="S29P4" localSheetId="10">#REF!</definedName>
    <definedName name="S29P4" localSheetId="4">#REF!</definedName>
    <definedName name="S29P4" localSheetId="11">#REF!</definedName>
    <definedName name="S29P4">#REF!</definedName>
    <definedName name="S29P5" localSheetId="10">#REF!</definedName>
    <definedName name="S29P5" localSheetId="4">#REF!</definedName>
    <definedName name="S29P5" localSheetId="11">#REF!</definedName>
    <definedName name="S29P5">#REF!</definedName>
    <definedName name="S29P6" localSheetId="10">#REF!</definedName>
    <definedName name="S29P6" localSheetId="4">#REF!</definedName>
    <definedName name="S29P6" localSheetId="11">#REF!</definedName>
    <definedName name="S29P6">#REF!</definedName>
    <definedName name="S29P7" localSheetId="10">#REF!</definedName>
    <definedName name="S29P7" localSheetId="4">#REF!</definedName>
    <definedName name="S29P7" localSheetId="11">#REF!</definedName>
    <definedName name="S29P7">#REF!</definedName>
    <definedName name="S29P8" localSheetId="10">#REF!</definedName>
    <definedName name="S29P8" localSheetId="4">#REF!</definedName>
    <definedName name="S29P8" localSheetId="11">#REF!</definedName>
    <definedName name="S29P8">#REF!</definedName>
    <definedName name="S29P9" localSheetId="10">#REF!</definedName>
    <definedName name="S29P9" localSheetId="4">#REF!</definedName>
    <definedName name="S29P9" localSheetId="11">#REF!</definedName>
    <definedName name="S29P9">#REF!</definedName>
    <definedName name="S29R1" localSheetId="10">#REF!</definedName>
    <definedName name="S29R1" localSheetId="4">#REF!</definedName>
    <definedName name="S29R1" localSheetId="11">#REF!</definedName>
    <definedName name="S29R1">#REF!</definedName>
    <definedName name="S29R10" localSheetId="10">#REF!</definedName>
    <definedName name="S29R10" localSheetId="4">#REF!</definedName>
    <definedName name="S29R10" localSheetId="11">#REF!</definedName>
    <definedName name="S29R10">#REF!</definedName>
    <definedName name="S29R11" localSheetId="10">#REF!</definedName>
    <definedName name="S29R11" localSheetId="4">#REF!</definedName>
    <definedName name="S29R11" localSheetId="11">#REF!</definedName>
    <definedName name="S29R11">#REF!</definedName>
    <definedName name="S29R12" localSheetId="10">#REF!</definedName>
    <definedName name="S29R12" localSheetId="4">#REF!</definedName>
    <definedName name="S29R12" localSheetId="11">#REF!</definedName>
    <definedName name="S29R12">#REF!</definedName>
    <definedName name="S29R13" localSheetId="10">#REF!</definedName>
    <definedName name="S29R13" localSheetId="4">#REF!</definedName>
    <definedName name="S29R13" localSheetId="11">#REF!</definedName>
    <definedName name="S29R13">#REF!</definedName>
    <definedName name="S29R14" localSheetId="10">#REF!</definedName>
    <definedName name="S29R14" localSheetId="4">#REF!</definedName>
    <definedName name="S29R14" localSheetId="11">#REF!</definedName>
    <definedName name="S29R14">#REF!</definedName>
    <definedName name="S29R15" localSheetId="10">#REF!</definedName>
    <definedName name="S29R15" localSheetId="4">#REF!</definedName>
    <definedName name="S29R15" localSheetId="11">#REF!</definedName>
    <definedName name="S29R15">#REF!</definedName>
    <definedName name="S29R16" localSheetId="10">#REF!</definedName>
    <definedName name="S29R16" localSheetId="4">#REF!</definedName>
    <definedName name="S29R16" localSheetId="11">#REF!</definedName>
    <definedName name="S29R16">#REF!</definedName>
    <definedName name="S29R17" localSheetId="10">#REF!</definedName>
    <definedName name="S29R17" localSheetId="4">#REF!</definedName>
    <definedName name="S29R17" localSheetId="11">#REF!</definedName>
    <definedName name="S29R17">#REF!</definedName>
    <definedName name="S29R18" localSheetId="10">#REF!</definedName>
    <definedName name="S29R18" localSheetId="4">#REF!</definedName>
    <definedName name="S29R18" localSheetId="11">#REF!</definedName>
    <definedName name="S29R18">#REF!</definedName>
    <definedName name="S29R19" localSheetId="10">#REF!</definedName>
    <definedName name="S29R19" localSheetId="4">#REF!</definedName>
    <definedName name="S29R19" localSheetId="11">#REF!</definedName>
    <definedName name="S29R19">#REF!</definedName>
    <definedName name="S29R2" localSheetId="10">#REF!</definedName>
    <definedName name="S29R2" localSheetId="4">#REF!</definedName>
    <definedName name="S29R2" localSheetId="11">#REF!</definedName>
    <definedName name="S29R2">#REF!</definedName>
    <definedName name="S29R20" localSheetId="10">#REF!</definedName>
    <definedName name="S29R20" localSheetId="4">#REF!</definedName>
    <definedName name="S29R20" localSheetId="11">#REF!</definedName>
    <definedName name="S29R20">#REF!</definedName>
    <definedName name="S29R21" localSheetId="10">#REF!</definedName>
    <definedName name="S29R21" localSheetId="4">#REF!</definedName>
    <definedName name="S29R21" localSheetId="11">#REF!</definedName>
    <definedName name="S29R21">#REF!</definedName>
    <definedName name="S29R22" localSheetId="10">#REF!</definedName>
    <definedName name="S29R22" localSheetId="4">#REF!</definedName>
    <definedName name="S29R22" localSheetId="11">#REF!</definedName>
    <definedName name="S29R22">#REF!</definedName>
    <definedName name="S29R23" localSheetId="10">#REF!</definedName>
    <definedName name="S29R23" localSheetId="4">#REF!</definedName>
    <definedName name="S29R23" localSheetId="11">#REF!</definedName>
    <definedName name="S29R23">#REF!</definedName>
    <definedName name="S29R24" localSheetId="10">#REF!</definedName>
    <definedName name="S29R24" localSheetId="4">#REF!</definedName>
    <definedName name="S29R24" localSheetId="11">#REF!</definedName>
    <definedName name="S29R24">#REF!</definedName>
    <definedName name="S29R3" localSheetId="10">#REF!</definedName>
    <definedName name="S29R3" localSheetId="4">#REF!</definedName>
    <definedName name="S29R3" localSheetId="11">#REF!</definedName>
    <definedName name="S29R3">#REF!</definedName>
    <definedName name="S29R4" localSheetId="10">#REF!</definedName>
    <definedName name="S29R4" localSheetId="4">#REF!</definedName>
    <definedName name="S29R4" localSheetId="11">#REF!</definedName>
    <definedName name="S29R4">#REF!</definedName>
    <definedName name="S29R5" localSheetId="10">#REF!</definedName>
    <definedName name="S29R5" localSheetId="4">#REF!</definedName>
    <definedName name="S29R5" localSheetId="11">#REF!</definedName>
    <definedName name="S29R5">#REF!</definedName>
    <definedName name="S29R6" localSheetId="10">#REF!</definedName>
    <definedName name="S29R6" localSheetId="4">#REF!</definedName>
    <definedName name="S29R6" localSheetId="11">#REF!</definedName>
    <definedName name="S29R6">#REF!</definedName>
    <definedName name="S29R7" localSheetId="10">#REF!</definedName>
    <definedName name="S29R7" localSheetId="4">#REF!</definedName>
    <definedName name="S29R7" localSheetId="11">#REF!</definedName>
    <definedName name="S29R7">#REF!</definedName>
    <definedName name="S29R8" localSheetId="10">#REF!</definedName>
    <definedName name="S29R8" localSheetId="4">#REF!</definedName>
    <definedName name="S29R8" localSheetId="11">#REF!</definedName>
    <definedName name="S29R8">#REF!</definedName>
    <definedName name="S29R9" localSheetId="10">#REF!</definedName>
    <definedName name="S29R9" localSheetId="4">#REF!</definedName>
    <definedName name="S29R9" localSheetId="11">#REF!</definedName>
    <definedName name="S29R9">#REF!</definedName>
    <definedName name="S2P1" localSheetId="10">#REF!</definedName>
    <definedName name="S2P1" localSheetId="4">#REF!</definedName>
    <definedName name="S2P1" localSheetId="11">#REF!</definedName>
    <definedName name="S2P1">#REF!</definedName>
    <definedName name="S2P10" localSheetId="10">#REF!</definedName>
    <definedName name="S2P10" localSheetId="4">#REF!</definedName>
    <definedName name="S2P10" localSheetId="11">#REF!</definedName>
    <definedName name="S2P10">#REF!</definedName>
    <definedName name="S2P11" localSheetId="10">#REF!</definedName>
    <definedName name="S2P11" localSheetId="4">#REF!</definedName>
    <definedName name="S2P11" localSheetId="11">#REF!</definedName>
    <definedName name="S2P11">#REF!</definedName>
    <definedName name="S2P12" localSheetId="10">#REF!</definedName>
    <definedName name="S2P12" localSheetId="4">#REF!</definedName>
    <definedName name="S2P12" localSheetId="11">#REF!</definedName>
    <definedName name="S2P12">#REF!</definedName>
    <definedName name="S2P13" localSheetId="10">#REF!</definedName>
    <definedName name="S2P13" localSheetId="4">#REF!</definedName>
    <definedName name="S2P13" localSheetId="11">#REF!</definedName>
    <definedName name="S2P13">#REF!</definedName>
    <definedName name="S2P14" localSheetId="10">#REF!</definedName>
    <definedName name="S2P14" localSheetId="4">#REF!</definedName>
    <definedName name="S2P14" localSheetId="11">#REF!</definedName>
    <definedName name="S2P14">#REF!</definedName>
    <definedName name="S2P15" localSheetId="10">#REF!</definedName>
    <definedName name="S2P15" localSheetId="4">#REF!</definedName>
    <definedName name="S2P15" localSheetId="11">#REF!</definedName>
    <definedName name="S2P15">#REF!</definedName>
    <definedName name="S2P16" localSheetId="10">#REF!</definedName>
    <definedName name="S2P16" localSheetId="4">#REF!</definedName>
    <definedName name="S2P16" localSheetId="11">#REF!</definedName>
    <definedName name="S2P16">#REF!</definedName>
    <definedName name="S2P17" localSheetId="10">#REF!</definedName>
    <definedName name="S2P17" localSheetId="4">#REF!</definedName>
    <definedName name="S2P17" localSheetId="11">#REF!</definedName>
    <definedName name="S2P17">#REF!</definedName>
    <definedName name="S2P18" localSheetId="10">#REF!</definedName>
    <definedName name="S2P18" localSheetId="4">#REF!</definedName>
    <definedName name="S2P18" localSheetId="11">#REF!</definedName>
    <definedName name="S2P18">#REF!</definedName>
    <definedName name="S2P19" localSheetId="10">#REF!</definedName>
    <definedName name="S2P19" localSheetId="4">#REF!</definedName>
    <definedName name="S2P19" localSheetId="11">#REF!</definedName>
    <definedName name="S2P19">#REF!</definedName>
    <definedName name="S2P2" localSheetId="10">#REF!</definedName>
    <definedName name="S2P2" localSheetId="4">#REF!</definedName>
    <definedName name="S2P2" localSheetId="11">#REF!</definedName>
    <definedName name="S2P2">#REF!</definedName>
    <definedName name="S2P20" localSheetId="10">#REF!</definedName>
    <definedName name="S2P20" localSheetId="4">#REF!</definedName>
    <definedName name="S2P20" localSheetId="11">#REF!</definedName>
    <definedName name="S2P20">#REF!</definedName>
    <definedName name="S2P21" localSheetId="10">#REF!</definedName>
    <definedName name="S2P21" localSheetId="4">#REF!</definedName>
    <definedName name="S2P21" localSheetId="11">#REF!</definedName>
    <definedName name="S2P21">#REF!</definedName>
    <definedName name="S2P22" localSheetId="10">#REF!</definedName>
    <definedName name="S2P22" localSheetId="4">#REF!</definedName>
    <definedName name="S2P22" localSheetId="11">#REF!</definedName>
    <definedName name="S2P22">#REF!</definedName>
    <definedName name="S2P23" localSheetId="10">#REF!</definedName>
    <definedName name="S2P23" localSheetId="4">#REF!</definedName>
    <definedName name="S2P23" localSheetId="11">#REF!</definedName>
    <definedName name="S2P23">#REF!</definedName>
    <definedName name="S2P24" localSheetId="10">#REF!</definedName>
    <definedName name="S2P24" localSheetId="4">#REF!</definedName>
    <definedName name="S2P24" localSheetId="11">#REF!</definedName>
    <definedName name="S2P24">#REF!</definedName>
    <definedName name="S2P3" localSheetId="10">#REF!</definedName>
    <definedName name="S2P3" localSheetId="4">#REF!</definedName>
    <definedName name="S2P3" localSheetId="11">#REF!</definedName>
    <definedName name="S2P3">#REF!</definedName>
    <definedName name="S2P4" localSheetId="10">#REF!</definedName>
    <definedName name="S2P4" localSheetId="4">#REF!</definedName>
    <definedName name="S2P4" localSheetId="11">#REF!</definedName>
    <definedName name="S2P4">#REF!</definedName>
    <definedName name="S2P5" localSheetId="10">#REF!</definedName>
    <definedName name="S2P5" localSheetId="4">#REF!</definedName>
    <definedName name="S2P5" localSheetId="11">#REF!</definedName>
    <definedName name="S2P5">#REF!</definedName>
    <definedName name="S2P6" localSheetId="10">#REF!</definedName>
    <definedName name="S2P6" localSheetId="4">#REF!</definedName>
    <definedName name="S2P6" localSheetId="11">#REF!</definedName>
    <definedName name="S2P6">#REF!</definedName>
    <definedName name="S2P7" localSheetId="10">#REF!</definedName>
    <definedName name="S2P7" localSheetId="4">#REF!</definedName>
    <definedName name="S2P7" localSheetId="11">#REF!</definedName>
    <definedName name="S2P7">#REF!</definedName>
    <definedName name="S2P8" localSheetId="10">#REF!</definedName>
    <definedName name="S2P8" localSheetId="4">#REF!</definedName>
    <definedName name="S2P8" localSheetId="11">#REF!</definedName>
    <definedName name="S2P8">#REF!</definedName>
    <definedName name="S2P9" localSheetId="10">#REF!</definedName>
    <definedName name="S2P9" localSheetId="4">#REF!</definedName>
    <definedName name="S2P9" localSheetId="11">#REF!</definedName>
    <definedName name="S2P9">#REF!</definedName>
    <definedName name="S2PP4" localSheetId="10">#REF!</definedName>
    <definedName name="S2PP4" localSheetId="4">#REF!</definedName>
    <definedName name="S2PP4" localSheetId="11">#REF!</definedName>
    <definedName name="S2PP4">#REF!</definedName>
    <definedName name="S2R1" localSheetId="10">#REF!</definedName>
    <definedName name="S2R1" localSheetId="4">#REF!</definedName>
    <definedName name="S2R1" localSheetId="11">#REF!</definedName>
    <definedName name="S2R1">#REF!</definedName>
    <definedName name="S2R10" localSheetId="10">#REF!</definedName>
    <definedName name="S2R10" localSheetId="4">#REF!</definedName>
    <definedName name="S2R10" localSheetId="11">#REF!</definedName>
    <definedName name="S2R10">#REF!</definedName>
    <definedName name="S2R11" localSheetId="10">#REF!</definedName>
    <definedName name="S2R11" localSheetId="4">#REF!</definedName>
    <definedName name="S2R11" localSheetId="11">#REF!</definedName>
    <definedName name="S2R11">#REF!</definedName>
    <definedName name="S2R12" localSheetId="10">#REF!</definedName>
    <definedName name="S2R12" localSheetId="4">#REF!</definedName>
    <definedName name="S2R12" localSheetId="11">#REF!</definedName>
    <definedName name="S2R12">#REF!</definedName>
    <definedName name="S2R13" localSheetId="10">#REF!</definedName>
    <definedName name="S2R13" localSheetId="4">#REF!</definedName>
    <definedName name="S2R13" localSheetId="11">#REF!</definedName>
    <definedName name="S2R13">#REF!</definedName>
    <definedName name="S2R14" localSheetId="10">#REF!</definedName>
    <definedName name="S2R14" localSheetId="4">#REF!</definedName>
    <definedName name="S2R14" localSheetId="11">#REF!</definedName>
    <definedName name="S2R14">#REF!</definedName>
    <definedName name="S2R15" localSheetId="10">#REF!</definedName>
    <definedName name="S2R15" localSheetId="4">#REF!</definedName>
    <definedName name="S2R15" localSheetId="11">#REF!</definedName>
    <definedName name="S2R15">#REF!</definedName>
    <definedName name="S2R16" localSheetId="10">#REF!</definedName>
    <definedName name="S2R16" localSheetId="4">#REF!</definedName>
    <definedName name="S2R16" localSheetId="11">#REF!</definedName>
    <definedName name="S2R16">#REF!</definedName>
    <definedName name="S2R17" localSheetId="10">#REF!</definedName>
    <definedName name="S2R17" localSheetId="4">#REF!</definedName>
    <definedName name="S2R17" localSheetId="11">#REF!</definedName>
    <definedName name="S2R17">#REF!</definedName>
    <definedName name="S2R18" localSheetId="10">#REF!</definedName>
    <definedName name="S2R18" localSheetId="4">#REF!</definedName>
    <definedName name="S2R18" localSheetId="11">#REF!</definedName>
    <definedName name="S2R18">#REF!</definedName>
    <definedName name="S2R19" localSheetId="10">#REF!</definedName>
    <definedName name="S2R19" localSheetId="4">#REF!</definedName>
    <definedName name="S2R19" localSheetId="11">#REF!</definedName>
    <definedName name="S2R19">#REF!</definedName>
    <definedName name="S2R2" localSheetId="10">#REF!</definedName>
    <definedName name="S2R2" localSheetId="4">#REF!</definedName>
    <definedName name="S2R2" localSheetId="11">#REF!</definedName>
    <definedName name="S2R2">#REF!</definedName>
    <definedName name="S2R20" localSheetId="10">#REF!</definedName>
    <definedName name="S2R20" localSheetId="4">#REF!</definedName>
    <definedName name="S2R20" localSheetId="11">#REF!</definedName>
    <definedName name="S2R20">#REF!</definedName>
    <definedName name="S2R21" localSheetId="10">#REF!</definedName>
    <definedName name="S2R21" localSheetId="4">#REF!</definedName>
    <definedName name="S2R21" localSheetId="11">#REF!</definedName>
    <definedName name="S2R21">#REF!</definedName>
    <definedName name="S2R22" localSheetId="10">#REF!</definedName>
    <definedName name="S2R22" localSheetId="4">#REF!</definedName>
    <definedName name="S2R22" localSheetId="11">#REF!</definedName>
    <definedName name="S2R22">#REF!</definedName>
    <definedName name="S2R23" localSheetId="10">#REF!</definedName>
    <definedName name="S2R23" localSheetId="4">#REF!</definedName>
    <definedName name="S2R23" localSheetId="11">#REF!</definedName>
    <definedName name="S2R23">#REF!</definedName>
    <definedName name="S2R24" localSheetId="10">#REF!</definedName>
    <definedName name="S2R24" localSheetId="4">#REF!</definedName>
    <definedName name="S2R24" localSheetId="11">#REF!</definedName>
    <definedName name="S2R24">#REF!</definedName>
    <definedName name="S2R3" localSheetId="10">#REF!</definedName>
    <definedName name="S2R3" localSheetId="4">#REF!</definedName>
    <definedName name="S2R3" localSheetId="11">#REF!</definedName>
    <definedName name="S2R3">#REF!</definedName>
    <definedName name="S2R4" localSheetId="10">#REF!</definedName>
    <definedName name="S2R4" localSheetId="4">#REF!</definedName>
    <definedName name="S2R4" localSheetId="11">#REF!</definedName>
    <definedName name="S2R4">#REF!</definedName>
    <definedName name="S2R5" localSheetId="10">#REF!</definedName>
    <definedName name="S2R5" localSheetId="4">#REF!</definedName>
    <definedName name="S2R5" localSheetId="11">#REF!</definedName>
    <definedName name="S2R5">#REF!</definedName>
    <definedName name="S2R6" localSheetId="10">#REF!</definedName>
    <definedName name="S2R6" localSheetId="4">#REF!</definedName>
    <definedName name="S2R6" localSheetId="11">#REF!</definedName>
    <definedName name="S2R6">#REF!</definedName>
    <definedName name="S2R7" localSheetId="10">#REF!</definedName>
    <definedName name="S2R7" localSheetId="4">#REF!</definedName>
    <definedName name="S2R7" localSheetId="11">#REF!</definedName>
    <definedName name="S2R7">#REF!</definedName>
    <definedName name="S2R8" localSheetId="10">#REF!</definedName>
    <definedName name="S2R8" localSheetId="4">#REF!</definedName>
    <definedName name="S2R8" localSheetId="11">#REF!</definedName>
    <definedName name="S2R8">#REF!</definedName>
    <definedName name="S2R9" localSheetId="10">#REF!</definedName>
    <definedName name="S2R9" localSheetId="4">#REF!</definedName>
    <definedName name="S2R9" localSheetId="11">#REF!</definedName>
    <definedName name="S2R9">#REF!</definedName>
    <definedName name="S30P1" localSheetId="10">#REF!</definedName>
    <definedName name="S30P1" localSheetId="4">#REF!</definedName>
    <definedName name="S30P1" localSheetId="11">#REF!</definedName>
    <definedName name="S30P1">#REF!</definedName>
    <definedName name="S30P10" localSheetId="10">#REF!</definedName>
    <definedName name="S30P10" localSheetId="4">#REF!</definedName>
    <definedName name="S30P10" localSheetId="11">#REF!</definedName>
    <definedName name="S30P10">#REF!</definedName>
    <definedName name="S30P11" localSheetId="10">#REF!</definedName>
    <definedName name="S30P11" localSheetId="4">#REF!</definedName>
    <definedName name="S30P11" localSheetId="11">#REF!</definedName>
    <definedName name="S30P11">#REF!</definedName>
    <definedName name="S30P12" localSheetId="10">#REF!</definedName>
    <definedName name="S30P12" localSheetId="4">#REF!</definedName>
    <definedName name="S30P12" localSheetId="11">#REF!</definedName>
    <definedName name="S30P12">#REF!</definedName>
    <definedName name="S30P13" localSheetId="10">#REF!</definedName>
    <definedName name="S30P13" localSheetId="4">#REF!</definedName>
    <definedName name="S30P13" localSheetId="11">#REF!</definedName>
    <definedName name="S30P13">#REF!</definedName>
    <definedName name="S30P14" localSheetId="10">#REF!</definedName>
    <definedName name="S30P14" localSheetId="4">#REF!</definedName>
    <definedName name="S30P14" localSheetId="11">#REF!</definedName>
    <definedName name="S30P14">#REF!</definedName>
    <definedName name="S30P15" localSheetId="10">#REF!</definedName>
    <definedName name="S30P15" localSheetId="4">#REF!</definedName>
    <definedName name="S30P15" localSheetId="11">#REF!</definedName>
    <definedName name="S30P15">#REF!</definedName>
    <definedName name="S30P16" localSheetId="10">#REF!</definedName>
    <definedName name="S30P16" localSheetId="4">#REF!</definedName>
    <definedName name="S30P16" localSheetId="11">#REF!</definedName>
    <definedName name="S30P16">#REF!</definedName>
    <definedName name="S30P17" localSheetId="10">#REF!</definedName>
    <definedName name="S30P17" localSheetId="4">#REF!</definedName>
    <definedName name="S30P17" localSheetId="11">#REF!</definedName>
    <definedName name="S30P17">#REF!</definedName>
    <definedName name="S30P18" localSheetId="10">#REF!</definedName>
    <definedName name="S30P18" localSheetId="4">#REF!</definedName>
    <definedName name="S30P18" localSheetId="11">#REF!</definedName>
    <definedName name="S30P18">#REF!</definedName>
    <definedName name="S30P19" localSheetId="10">#REF!</definedName>
    <definedName name="S30P19" localSheetId="4">#REF!</definedName>
    <definedName name="S30P19" localSheetId="11">#REF!</definedName>
    <definedName name="S30P19">#REF!</definedName>
    <definedName name="S30P2" localSheetId="10">#REF!</definedName>
    <definedName name="S30P2" localSheetId="4">#REF!</definedName>
    <definedName name="S30P2" localSheetId="11">#REF!</definedName>
    <definedName name="S30P2">#REF!</definedName>
    <definedName name="S30P20" localSheetId="10">#REF!</definedName>
    <definedName name="S30P20" localSheetId="4">#REF!</definedName>
    <definedName name="S30P20" localSheetId="11">#REF!</definedName>
    <definedName name="S30P20">#REF!</definedName>
    <definedName name="S30P21" localSheetId="10">#REF!</definedName>
    <definedName name="S30P21" localSheetId="4">#REF!</definedName>
    <definedName name="S30P21" localSheetId="11">#REF!</definedName>
    <definedName name="S30P21">#REF!</definedName>
    <definedName name="S30P22" localSheetId="10">#REF!</definedName>
    <definedName name="S30P22" localSheetId="4">#REF!</definedName>
    <definedName name="S30P22" localSheetId="11">#REF!</definedName>
    <definedName name="S30P22">#REF!</definedName>
    <definedName name="S30P23" localSheetId="10">#REF!</definedName>
    <definedName name="S30P23" localSheetId="4">#REF!</definedName>
    <definedName name="S30P23" localSheetId="11">#REF!</definedName>
    <definedName name="S30P23">#REF!</definedName>
    <definedName name="S30P24" localSheetId="10">#REF!</definedName>
    <definedName name="S30P24" localSheetId="4">#REF!</definedName>
    <definedName name="S30P24" localSheetId="11">#REF!</definedName>
    <definedName name="S30P24">#REF!</definedName>
    <definedName name="S30P3" localSheetId="10">#REF!</definedName>
    <definedName name="S30P3" localSheetId="4">#REF!</definedName>
    <definedName name="S30P3" localSheetId="11">#REF!</definedName>
    <definedName name="S30P3">#REF!</definedName>
    <definedName name="S30P4" localSheetId="10">#REF!</definedName>
    <definedName name="S30P4" localSheetId="4">#REF!</definedName>
    <definedName name="S30P4" localSheetId="11">#REF!</definedName>
    <definedName name="S30P4">#REF!</definedName>
    <definedName name="S30P5" localSheetId="10">#REF!</definedName>
    <definedName name="S30P5" localSheetId="4">#REF!</definedName>
    <definedName name="S30P5" localSheetId="11">#REF!</definedName>
    <definedName name="S30P5">#REF!</definedName>
    <definedName name="S30P6" localSheetId="10">#REF!</definedName>
    <definedName name="S30P6" localSheetId="4">#REF!</definedName>
    <definedName name="S30P6" localSheetId="11">#REF!</definedName>
    <definedName name="S30P6">#REF!</definedName>
    <definedName name="S30P7" localSheetId="10">#REF!</definedName>
    <definedName name="S30P7" localSheetId="4">#REF!</definedName>
    <definedName name="S30P7" localSheetId="11">#REF!</definedName>
    <definedName name="S30P7">#REF!</definedName>
    <definedName name="S30P8" localSheetId="10">#REF!</definedName>
    <definedName name="S30P8" localSheetId="4">#REF!</definedName>
    <definedName name="S30P8" localSheetId="11">#REF!</definedName>
    <definedName name="S30P8">#REF!</definedName>
    <definedName name="S30P9" localSheetId="10">#REF!</definedName>
    <definedName name="S30P9" localSheetId="4">#REF!</definedName>
    <definedName name="S30P9" localSheetId="11">#REF!</definedName>
    <definedName name="S30P9">#REF!</definedName>
    <definedName name="S30R1" localSheetId="10">#REF!</definedName>
    <definedName name="S30R1" localSheetId="4">#REF!</definedName>
    <definedName name="S30R1" localSheetId="11">#REF!</definedName>
    <definedName name="S30R1">#REF!</definedName>
    <definedName name="S30R10" localSheetId="10">#REF!</definedName>
    <definedName name="S30R10" localSheetId="4">#REF!</definedName>
    <definedName name="S30R10" localSheetId="11">#REF!</definedName>
    <definedName name="S30R10">#REF!</definedName>
    <definedName name="S30R11" localSheetId="10">#REF!</definedName>
    <definedName name="S30R11" localSheetId="4">#REF!</definedName>
    <definedName name="S30R11" localSheetId="11">#REF!</definedName>
    <definedName name="S30R11">#REF!</definedName>
    <definedName name="S30R12" localSheetId="10">#REF!</definedName>
    <definedName name="S30R12" localSheetId="4">#REF!</definedName>
    <definedName name="S30R12" localSheetId="11">#REF!</definedName>
    <definedName name="S30R12">#REF!</definedName>
    <definedName name="S30R13" localSheetId="10">#REF!</definedName>
    <definedName name="S30R13" localSheetId="4">#REF!</definedName>
    <definedName name="S30R13" localSheetId="11">#REF!</definedName>
    <definedName name="S30R13">#REF!</definedName>
    <definedName name="S30R14" localSheetId="10">#REF!</definedName>
    <definedName name="S30R14" localSheetId="4">#REF!</definedName>
    <definedName name="S30R14" localSheetId="11">#REF!</definedName>
    <definedName name="S30R14">#REF!</definedName>
    <definedName name="S30R15" localSheetId="10">#REF!</definedName>
    <definedName name="S30R15" localSheetId="4">#REF!</definedName>
    <definedName name="S30R15" localSheetId="11">#REF!</definedName>
    <definedName name="S30R15">#REF!</definedName>
    <definedName name="S30R16" localSheetId="10">#REF!</definedName>
    <definedName name="S30R16" localSheetId="4">#REF!</definedName>
    <definedName name="S30R16" localSheetId="11">#REF!</definedName>
    <definedName name="S30R16">#REF!</definedName>
    <definedName name="S30R17" localSheetId="10">#REF!</definedName>
    <definedName name="S30R17" localSheetId="4">#REF!</definedName>
    <definedName name="S30R17" localSheetId="11">#REF!</definedName>
    <definedName name="S30R17">#REF!</definedName>
    <definedName name="S30R18" localSheetId="10">#REF!</definedName>
    <definedName name="S30R18" localSheetId="4">#REF!</definedName>
    <definedName name="S30R18" localSheetId="11">#REF!</definedName>
    <definedName name="S30R18">#REF!</definedName>
    <definedName name="S30R19" localSheetId="10">#REF!</definedName>
    <definedName name="S30R19" localSheetId="4">#REF!</definedName>
    <definedName name="S30R19" localSheetId="11">#REF!</definedName>
    <definedName name="S30R19">#REF!</definedName>
    <definedName name="S30R2" localSheetId="10">#REF!</definedName>
    <definedName name="S30R2" localSheetId="4">#REF!</definedName>
    <definedName name="S30R2" localSheetId="11">#REF!</definedName>
    <definedName name="S30R2">#REF!</definedName>
    <definedName name="S30R20" localSheetId="10">#REF!</definedName>
    <definedName name="S30R20" localSheetId="4">#REF!</definedName>
    <definedName name="S30R20" localSheetId="11">#REF!</definedName>
    <definedName name="S30R20">#REF!</definedName>
    <definedName name="S30R21" localSheetId="10">#REF!</definedName>
    <definedName name="S30R21" localSheetId="4">#REF!</definedName>
    <definedName name="S30R21" localSheetId="11">#REF!</definedName>
    <definedName name="S30R21">#REF!</definedName>
    <definedName name="S30R22" localSheetId="10">#REF!</definedName>
    <definedName name="S30R22" localSheetId="4">#REF!</definedName>
    <definedName name="S30R22" localSheetId="11">#REF!</definedName>
    <definedName name="S30R22">#REF!</definedName>
    <definedName name="S30R23" localSheetId="10">#REF!</definedName>
    <definedName name="S30R23" localSheetId="4">#REF!</definedName>
    <definedName name="S30R23" localSheetId="11">#REF!</definedName>
    <definedName name="S30R23">#REF!</definedName>
    <definedName name="S30R24" localSheetId="10">#REF!</definedName>
    <definedName name="S30R24" localSheetId="4">#REF!</definedName>
    <definedName name="S30R24" localSheetId="11">#REF!</definedName>
    <definedName name="S30R24">#REF!</definedName>
    <definedName name="S30R3" localSheetId="10">#REF!</definedName>
    <definedName name="S30R3" localSheetId="4">#REF!</definedName>
    <definedName name="S30R3" localSheetId="11">#REF!</definedName>
    <definedName name="S30R3">#REF!</definedName>
    <definedName name="S30R4" localSheetId="10">#REF!</definedName>
    <definedName name="S30R4" localSheetId="4">#REF!</definedName>
    <definedName name="S30R4" localSheetId="11">#REF!</definedName>
    <definedName name="S30R4">#REF!</definedName>
    <definedName name="S30R5" localSheetId="10">#REF!</definedName>
    <definedName name="S30R5" localSheetId="4">#REF!</definedName>
    <definedName name="S30R5" localSheetId="11">#REF!</definedName>
    <definedName name="S30R5">#REF!</definedName>
    <definedName name="S30R6" localSheetId="10">#REF!</definedName>
    <definedName name="S30R6" localSheetId="4">#REF!</definedName>
    <definedName name="S30R6" localSheetId="11">#REF!</definedName>
    <definedName name="S30R6">#REF!</definedName>
    <definedName name="S30R7" localSheetId="10">#REF!</definedName>
    <definedName name="S30R7" localSheetId="4">#REF!</definedName>
    <definedName name="S30R7" localSheetId="11">#REF!</definedName>
    <definedName name="S30R7">#REF!</definedName>
    <definedName name="S30R8" localSheetId="10">#REF!</definedName>
    <definedName name="S30R8" localSheetId="4">#REF!</definedName>
    <definedName name="S30R8" localSheetId="11">#REF!</definedName>
    <definedName name="S30R8">#REF!</definedName>
    <definedName name="S30R9" localSheetId="10">#REF!</definedName>
    <definedName name="S30R9" localSheetId="4">#REF!</definedName>
    <definedName name="S30R9" localSheetId="11">#REF!</definedName>
    <definedName name="S30R9">#REF!</definedName>
    <definedName name="S31P1" localSheetId="10">#REF!</definedName>
    <definedName name="S31P1" localSheetId="4">#REF!</definedName>
    <definedName name="S31P1" localSheetId="11">#REF!</definedName>
    <definedName name="S31P1">#REF!</definedName>
    <definedName name="S31P10" localSheetId="10">#REF!</definedName>
    <definedName name="S31P10" localSheetId="4">#REF!</definedName>
    <definedName name="S31P10" localSheetId="11">#REF!</definedName>
    <definedName name="S31P10">#REF!</definedName>
    <definedName name="S31P11" localSheetId="10">#REF!</definedName>
    <definedName name="S31P11" localSheetId="4">#REF!</definedName>
    <definedName name="S31P11" localSheetId="11">#REF!</definedName>
    <definedName name="S31P11">#REF!</definedName>
    <definedName name="S31P12" localSheetId="10">#REF!</definedName>
    <definedName name="S31P12" localSheetId="4">#REF!</definedName>
    <definedName name="S31P12" localSheetId="11">#REF!</definedName>
    <definedName name="S31P12">#REF!</definedName>
    <definedName name="S31P13" localSheetId="10">#REF!</definedName>
    <definedName name="S31P13" localSheetId="4">#REF!</definedName>
    <definedName name="S31P13" localSheetId="11">#REF!</definedName>
    <definedName name="S31P13">#REF!</definedName>
    <definedName name="S31P14" localSheetId="10">#REF!</definedName>
    <definedName name="S31P14" localSheetId="4">#REF!</definedName>
    <definedName name="S31P14" localSheetId="11">#REF!</definedName>
    <definedName name="S31P14">#REF!</definedName>
    <definedName name="S31P15" localSheetId="10">#REF!</definedName>
    <definedName name="S31P15" localSheetId="4">#REF!</definedName>
    <definedName name="S31P15" localSheetId="11">#REF!</definedName>
    <definedName name="S31P15">#REF!</definedName>
    <definedName name="S31P16" localSheetId="10">#REF!</definedName>
    <definedName name="S31P16" localSheetId="4">#REF!</definedName>
    <definedName name="S31P16" localSheetId="11">#REF!</definedName>
    <definedName name="S31P16">#REF!</definedName>
    <definedName name="S31P17" localSheetId="10">#REF!</definedName>
    <definedName name="S31P17" localSheetId="4">#REF!</definedName>
    <definedName name="S31P17" localSheetId="11">#REF!</definedName>
    <definedName name="S31P17">#REF!</definedName>
    <definedName name="S31P18" localSheetId="10">#REF!</definedName>
    <definedName name="S31P18" localSheetId="4">#REF!</definedName>
    <definedName name="S31P18" localSheetId="11">#REF!</definedName>
    <definedName name="S31P18">#REF!</definedName>
    <definedName name="S31P19" localSheetId="10">#REF!</definedName>
    <definedName name="S31P19" localSheetId="4">#REF!</definedName>
    <definedName name="S31P19" localSheetId="11">#REF!</definedName>
    <definedName name="S31P19">#REF!</definedName>
    <definedName name="S31P2" localSheetId="10">#REF!</definedName>
    <definedName name="S31P2" localSheetId="4">#REF!</definedName>
    <definedName name="S31P2" localSheetId="11">#REF!</definedName>
    <definedName name="S31P2">#REF!</definedName>
    <definedName name="S31P20" localSheetId="10">#REF!</definedName>
    <definedName name="S31P20" localSheetId="4">#REF!</definedName>
    <definedName name="S31P20" localSheetId="11">#REF!</definedName>
    <definedName name="S31P20">#REF!</definedName>
    <definedName name="S31P21" localSheetId="10">#REF!</definedName>
    <definedName name="S31P21" localSheetId="4">#REF!</definedName>
    <definedName name="S31P21" localSheetId="11">#REF!</definedName>
    <definedName name="S31P21">#REF!</definedName>
    <definedName name="S31P22" localSheetId="10">#REF!</definedName>
    <definedName name="S31P22" localSheetId="4">#REF!</definedName>
    <definedName name="S31P22" localSheetId="11">#REF!</definedName>
    <definedName name="S31P22">#REF!</definedName>
    <definedName name="S31P23" localSheetId="10">#REF!</definedName>
    <definedName name="S31P23" localSheetId="4">#REF!</definedName>
    <definedName name="S31P23" localSheetId="11">#REF!</definedName>
    <definedName name="S31P23">#REF!</definedName>
    <definedName name="S31P24" localSheetId="10">#REF!</definedName>
    <definedName name="S31P24" localSheetId="4">#REF!</definedName>
    <definedName name="S31P24" localSheetId="11">#REF!</definedName>
    <definedName name="S31P24">#REF!</definedName>
    <definedName name="S31P3" localSheetId="10">#REF!</definedName>
    <definedName name="S31P3" localSheetId="4">#REF!</definedName>
    <definedName name="S31P3" localSheetId="11">#REF!</definedName>
    <definedName name="S31P3">#REF!</definedName>
    <definedName name="S31P4" localSheetId="10">#REF!</definedName>
    <definedName name="S31P4" localSheetId="4">#REF!</definedName>
    <definedName name="S31P4" localSheetId="11">#REF!</definedName>
    <definedName name="S31P4">#REF!</definedName>
    <definedName name="S31P5" localSheetId="10">#REF!</definedName>
    <definedName name="S31P5" localSheetId="4">#REF!</definedName>
    <definedName name="S31P5" localSheetId="11">#REF!</definedName>
    <definedName name="S31P5">#REF!</definedName>
    <definedName name="S31P6" localSheetId="10">#REF!</definedName>
    <definedName name="S31P6" localSheetId="4">#REF!</definedName>
    <definedName name="S31P6" localSheetId="11">#REF!</definedName>
    <definedName name="S31P6">#REF!</definedName>
    <definedName name="S31P7" localSheetId="10">#REF!</definedName>
    <definedName name="S31P7" localSheetId="4">#REF!</definedName>
    <definedName name="S31P7" localSheetId="11">#REF!</definedName>
    <definedName name="S31P7">#REF!</definedName>
    <definedName name="S31P8" localSheetId="10">#REF!</definedName>
    <definedName name="S31P8" localSheetId="4">#REF!</definedName>
    <definedName name="S31P8" localSheetId="11">#REF!</definedName>
    <definedName name="S31P8">#REF!</definedName>
    <definedName name="S31P9" localSheetId="10">#REF!</definedName>
    <definedName name="S31P9" localSheetId="4">#REF!</definedName>
    <definedName name="S31P9" localSheetId="11">#REF!</definedName>
    <definedName name="S31P9">#REF!</definedName>
    <definedName name="S31R1" localSheetId="10">#REF!</definedName>
    <definedName name="S31R1" localSheetId="4">#REF!</definedName>
    <definedName name="S31R1" localSheetId="11">#REF!</definedName>
    <definedName name="S31R1">#REF!</definedName>
    <definedName name="S31R10" localSheetId="10">#REF!</definedName>
    <definedName name="S31R10" localSheetId="4">#REF!</definedName>
    <definedName name="S31R10" localSheetId="11">#REF!</definedName>
    <definedName name="S31R10">#REF!</definedName>
    <definedName name="S31R11" localSheetId="10">#REF!</definedName>
    <definedName name="S31R11" localSheetId="4">#REF!</definedName>
    <definedName name="S31R11" localSheetId="11">#REF!</definedName>
    <definedName name="S31R11">#REF!</definedName>
    <definedName name="S31R12" localSheetId="10">#REF!</definedName>
    <definedName name="S31R12" localSheetId="4">#REF!</definedName>
    <definedName name="S31R12" localSheetId="11">#REF!</definedName>
    <definedName name="S31R12">#REF!</definedName>
    <definedName name="S31R13" localSheetId="10">#REF!</definedName>
    <definedName name="S31R13" localSheetId="4">#REF!</definedName>
    <definedName name="S31R13" localSheetId="11">#REF!</definedName>
    <definedName name="S31R13">#REF!</definedName>
    <definedName name="S31R14" localSheetId="10">#REF!</definedName>
    <definedName name="S31R14" localSheetId="4">#REF!</definedName>
    <definedName name="S31R14" localSheetId="11">#REF!</definedName>
    <definedName name="S31R14">#REF!</definedName>
    <definedName name="S31R15" localSheetId="10">#REF!</definedName>
    <definedName name="S31R15" localSheetId="4">#REF!</definedName>
    <definedName name="S31R15" localSheetId="11">#REF!</definedName>
    <definedName name="S31R15">#REF!</definedName>
    <definedName name="S31R16" localSheetId="10">#REF!</definedName>
    <definedName name="S31R16" localSheetId="4">#REF!</definedName>
    <definedName name="S31R16" localSheetId="11">#REF!</definedName>
    <definedName name="S31R16">#REF!</definedName>
    <definedName name="S31R17" localSheetId="10">#REF!</definedName>
    <definedName name="S31R17" localSheetId="4">#REF!</definedName>
    <definedName name="S31R17" localSheetId="11">#REF!</definedName>
    <definedName name="S31R17">#REF!</definedName>
    <definedName name="S31R18" localSheetId="10">#REF!</definedName>
    <definedName name="S31R18" localSheetId="4">#REF!</definedName>
    <definedName name="S31R18" localSheetId="11">#REF!</definedName>
    <definedName name="S31R18">#REF!</definedName>
    <definedName name="S31R19" localSheetId="10">#REF!</definedName>
    <definedName name="S31R19" localSheetId="4">#REF!</definedName>
    <definedName name="S31R19" localSheetId="11">#REF!</definedName>
    <definedName name="S31R19">#REF!</definedName>
    <definedName name="S31R2" localSheetId="10">#REF!</definedName>
    <definedName name="S31R2" localSheetId="4">#REF!</definedName>
    <definedName name="S31R2" localSheetId="11">#REF!</definedName>
    <definedName name="S31R2">#REF!</definedName>
    <definedName name="S31R20" localSheetId="10">#REF!</definedName>
    <definedName name="S31R20" localSheetId="4">#REF!</definedName>
    <definedName name="S31R20" localSheetId="11">#REF!</definedName>
    <definedName name="S31R20">#REF!</definedName>
    <definedName name="S31R21" localSheetId="10">#REF!</definedName>
    <definedName name="S31R21" localSheetId="4">#REF!</definedName>
    <definedName name="S31R21" localSheetId="11">#REF!</definedName>
    <definedName name="S31R21">#REF!</definedName>
    <definedName name="S31R22" localSheetId="10">#REF!</definedName>
    <definedName name="S31R22" localSheetId="4">#REF!</definedName>
    <definedName name="S31R22" localSheetId="11">#REF!</definedName>
    <definedName name="S31R22">#REF!</definedName>
    <definedName name="S31R23" localSheetId="10">#REF!</definedName>
    <definedName name="S31R23" localSheetId="4">#REF!</definedName>
    <definedName name="S31R23" localSheetId="11">#REF!</definedName>
    <definedName name="S31R23">#REF!</definedName>
    <definedName name="S31R24" localSheetId="10">#REF!</definedName>
    <definedName name="S31R24" localSheetId="4">#REF!</definedName>
    <definedName name="S31R24" localSheetId="11">#REF!</definedName>
    <definedName name="S31R24">#REF!</definedName>
    <definedName name="S31R3" localSheetId="10">#REF!</definedName>
    <definedName name="S31R3" localSheetId="4">#REF!</definedName>
    <definedName name="S31R3" localSheetId="11">#REF!</definedName>
    <definedName name="S31R3">#REF!</definedName>
    <definedName name="S31R4" localSheetId="10">#REF!</definedName>
    <definedName name="S31R4" localSheetId="4">#REF!</definedName>
    <definedName name="S31R4" localSheetId="11">#REF!</definedName>
    <definedName name="S31R4">#REF!</definedName>
    <definedName name="S31R5" localSheetId="10">#REF!</definedName>
    <definedName name="S31R5" localSheetId="4">#REF!</definedName>
    <definedName name="S31R5" localSheetId="11">#REF!</definedName>
    <definedName name="S31R5">#REF!</definedName>
    <definedName name="S31R6" localSheetId="10">#REF!</definedName>
    <definedName name="S31R6" localSheetId="4">#REF!</definedName>
    <definedName name="S31R6" localSheetId="11">#REF!</definedName>
    <definedName name="S31R6">#REF!</definedName>
    <definedName name="S31R7" localSheetId="10">#REF!</definedName>
    <definedName name="S31R7" localSheetId="4">#REF!</definedName>
    <definedName name="S31R7" localSheetId="11">#REF!</definedName>
    <definedName name="S31R7">#REF!</definedName>
    <definedName name="S31R8" localSheetId="10">#REF!</definedName>
    <definedName name="S31R8" localSheetId="4">#REF!</definedName>
    <definedName name="S31R8" localSheetId="11">#REF!</definedName>
    <definedName name="S31R8">#REF!</definedName>
    <definedName name="S31R9" localSheetId="10">#REF!</definedName>
    <definedName name="S31R9" localSheetId="4">#REF!</definedName>
    <definedName name="S31R9" localSheetId="11">#REF!</definedName>
    <definedName name="S31R9">#REF!</definedName>
    <definedName name="S32P1" localSheetId="10">#REF!</definedName>
    <definedName name="S32P1" localSheetId="4">#REF!</definedName>
    <definedName name="S32P1" localSheetId="11">#REF!</definedName>
    <definedName name="S32P1">#REF!</definedName>
    <definedName name="S32P10" localSheetId="10">#REF!</definedName>
    <definedName name="S32P10" localSheetId="4">#REF!</definedName>
    <definedName name="S32P10" localSheetId="11">#REF!</definedName>
    <definedName name="S32P10">#REF!</definedName>
    <definedName name="S32P11" localSheetId="10">#REF!</definedName>
    <definedName name="S32P11" localSheetId="4">#REF!</definedName>
    <definedName name="S32P11" localSheetId="11">#REF!</definedName>
    <definedName name="S32P11">#REF!</definedName>
    <definedName name="S32P12" localSheetId="10">#REF!</definedName>
    <definedName name="S32P12" localSheetId="4">#REF!</definedName>
    <definedName name="S32P12" localSheetId="11">#REF!</definedName>
    <definedName name="S32P12">#REF!</definedName>
    <definedName name="S32P13" localSheetId="10">#REF!</definedName>
    <definedName name="S32P13" localSheetId="4">#REF!</definedName>
    <definedName name="S32P13" localSheetId="11">#REF!</definedName>
    <definedName name="S32P13">#REF!</definedName>
    <definedName name="S32P14" localSheetId="10">#REF!</definedName>
    <definedName name="S32P14" localSheetId="4">#REF!</definedName>
    <definedName name="S32P14" localSheetId="11">#REF!</definedName>
    <definedName name="S32P14">#REF!</definedName>
    <definedName name="S32P15" localSheetId="10">#REF!</definedName>
    <definedName name="S32P15" localSheetId="4">#REF!</definedName>
    <definedName name="S32P15" localSheetId="11">#REF!</definedName>
    <definedName name="S32P15">#REF!</definedName>
    <definedName name="S32P16" localSheetId="10">#REF!</definedName>
    <definedName name="S32P16" localSheetId="4">#REF!</definedName>
    <definedName name="S32P16" localSheetId="11">#REF!</definedName>
    <definedName name="S32P16">#REF!</definedName>
    <definedName name="S32P17" localSheetId="10">#REF!</definedName>
    <definedName name="S32P17" localSheetId="4">#REF!</definedName>
    <definedName name="S32P17" localSheetId="11">#REF!</definedName>
    <definedName name="S32P17">#REF!</definedName>
    <definedName name="S32P18" localSheetId="10">#REF!</definedName>
    <definedName name="S32P18" localSheetId="4">#REF!</definedName>
    <definedName name="S32P18" localSheetId="11">#REF!</definedName>
    <definedName name="S32P18">#REF!</definedName>
    <definedName name="S32P19" localSheetId="10">#REF!</definedName>
    <definedName name="S32P19" localSheetId="4">#REF!</definedName>
    <definedName name="S32P19" localSheetId="11">#REF!</definedName>
    <definedName name="S32P19">#REF!</definedName>
    <definedName name="S32P2" localSheetId="10">#REF!</definedName>
    <definedName name="S32P2" localSheetId="4">#REF!</definedName>
    <definedName name="S32P2" localSheetId="11">#REF!</definedName>
    <definedName name="S32P2">#REF!</definedName>
    <definedName name="S32P20" localSheetId="10">#REF!</definedName>
    <definedName name="S32P20" localSheetId="4">#REF!</definedName>
    <definedName name="S32P20" localSheetId="11">#REF!</definedName>
    <definedName name="S32P20">#REF!</definedName>
    <definedName name="S32P21" localSheetId="10">#REF!</definedName>
    <definedName name="S32P21" localSheetId="4">#REF!</definedName>
    <definedName name="S32P21" localSheetId="11">#REF!</definedName>
    <definedName name="S32P21">#REF!</definedName>
    <definedName name="S32P22" localSheetId="10">#REF!</definedName>
    <definedName name="S32P22" localSheetId="4">#REF!</definedName>
    <definedName name="S32P22" localSheetId="11">#REF!</definedName>
    <definedName name="S32P22">#REF!</definedName>
    <definedName name="S32P23" localSheetId="10">#REF!</definedName>
    <definedName name="S32P23" localSheetId="4">#REF!</definedName>
    <definedName name="S32P23" localSheetId="11">#REF!</definedName>
    <definedName name="S32P23">#REF!</definedName>
    <definedName name="S32P24" localSheetId="10">#REF!</definedName>
    <definedName name="S32P24" localSheetId="4">#REF!</definedName>
    <definedName name="S32P24" localSheetId="11">#REF!</definedName>
    <definedName name="S32P24">#REF!</definedName>
    <definedName name="S32P3" localSheetId="10">#REF!</definedName>
    <definedName name="S32P3" localSheetId="4">#REF!</definedName>
    <definedName name="S32P3" localSheetId="11">#REF!</definedName>
    <definedName name="S32P3">#REF!</definedName>
    <definedName name="S32P4" localSheetId="10">#REF!</definedName>
    <definedName name="S32P4" localSheetId="4">#REF!</definedName>
    <definedName name="S32P4" localSheetId="11">#REF!</definedName>
    <definedName name="S32P4">#REF!</definedName>
    <definedName name="S32P5" localSheetId="10">#REF!</definedName>
    <definedName name="S32P5" localSheetId="4">#REF!</definedName>
    <definedName name="S32P5" localSheetId="11">#REF!</definedName>
    <definedName name="S32P5">#REF!</definedName>
    <definedName name="S32P6" localSheetId="10">#REF!</definedName>
    <definedName name="S32P6" localSheetId="4">#REF!</definedName>
    <definedName name="S32P6" localSheetId="11">#REF!</definedName>
    <definedName name="S32P6">#REF!</definedName>
    <definedName name="S32P7" localSheetId="10">#REF!</definedName>
    <definedName name="S32P7" localSheetId="4">#REF!</definedName>
    <definedName name="S32P7" localSheetId="11">#REF!</definedName>
    <definedName name="S32P7">#REF!</definedName>
    <definedName name="S32P8" localSheetId="10">#REF!</definedName>
    <definedName name="S32P8" localSheetId="4">#REF!</definedName>
    <definedName name="S32P8" localSheetId="11">#REF!</definedName>
    <definedName name="S32P8">#REF!</definedName>
    <definedName name="S32P9" localSheetId="10">#REF!</definedName>
    <definedName name="S32P9" localSheetId="4">#REF!</definedName>
    <definedName name="S32P9" localSheetId="11">#REF!</definedName>
    <definedName name="S32P9">#REF!</definedName>
    <definedName name="S32R1" localSheetId="10">#REF!</definedName>
    <definedName name="S32R1" localSheetId="4">#REF!</definedName>
    <definedName name="S32R1" localSheetId="11">#REF!</definedName>
    <definedName name="S32R1">#REF!</definedName>
    <definedName name="S32R10" localSheetId="10">#REF!</definedName>
    <definedName name="S32R10" localSheetId="4">#REF!</definedName>
    <definedName name="S32R10" localSheetId="11">#REF!</definedName>
    <definedName name="S32R10">#REF!</definedName>
    <definedName name="S32R11" localSheetId="10">#REF!</definedName>
    <definedName name="S32R11" localSheetId="4">#REF!</definedName>
    <definedName name="S32R11" localSheetId="11">#REF!</definedName>
    <definedName name="S32R11">#REF!</definedName>
    <definedName name="S32R12" localSheetId="10">#REF!</definedName>
    <definedName name="S32R12" localSheetId="4">#REF!</definedName>
    <definedName name="S32R12" localSheetId="11">#REF!</definedName>
    <definedName name="S32R12">#REF!</definedName>
    <definedName name="S32R13" localSheetId="10">#REF!</definedName>
    <definedName name="S32R13" localSheetId="4">#REF!</definedName>
    <definedName name="S32R13" localSheetId="11">#REF!</definedName>
    <definedName name="S32R13">#REF!</definedName>
    <definedName name="S32R14" localSheetId="10">#REF!</definedName>
    <definedName name="S32R14" localSheetId="4">#REF!</definedName>
    <definedName name="S32R14" localSheetId="11">#REF!</definedName>
    <definedName name="S32R14">#REF!</definedName>
    <definedName name="S32R15" localSheetId="10">#REF!</definedName>
    <definedName name="S32R15" localSheetId="4">#REF!</definedName>
    <definedName name="S32R15" localSheetId="11">#REF!</definedName>
    <definedName name="S32R15">#REF!</definedName>
    <definedName name="S32R16" localSheetId="10">#REF!</definedName>
    <definedName name="S32R16" localSheetId="4">#REF!</definedName>
    <definedName name="S32R16" localSheetId="11">#REF!</definedName>
    <definedName name="S32R16">#REF!</definedName>
    <definedName name="S32R17" localSheetId="10">#REF!</definedName>
    <definedName name="S32R17" localSheetId="4">#REF!</definedName>
    <definedName name="S32R17" localSheetId="11">#REF!</definedName>
    <definedName name="S32R17">#REF!</definedName>
    <definedName name="S32R18" localSheetId="10">#REF!</definedName>
    <definedName name="S32R18" localSheetId="4">#REF!</definedName>
    <definedName name="S32R18" localSheetId="11">#REF!</definedName>
    <definedName name="S32R18">#REF!</definedName>
    <definedName name="S32R19" localSheetId="10">#REF!</definedName>
    <definedName name="S32R19" localSheetId="4">#REF!</definedName>
    <definedName name="S32R19" localSheetId="11">#REF!</definedName>
    <definedName name="S32R19">#REF!</definedName>
    <definedName name="S32R2" localSheetId="10">#REF!</definedName>
    <definedName name="S32R2" localSheetId="4">#REF!</definedName>
    <definedName name="S32R2" localSheetId="11">#REF!</definedName>
    <definedName name="S32R2">#REF!</definedName>
    <definedName name="S32R20" localSheetId="10">#REF!</definedName>
    <definedName name="S32R20" localSheetId="4">#REF!</definedName>
    <definedName name="S32R20" localSheetId="11">#REF!</definedName>
    <definedName name="S32R20">#REF!</definedName>
    <definedName name="S32R21" localSheetId="10">#REF!</definedName>
    <definedName name="S32R21" localSheetId="4">#REF!</definedName>
    <definedName name="S32R21" localSheetId="11">#REF!</definedName>
    <definedName name="S32R21">#REF!</definedName>
    <definedName name="S32R22" localSheetId="10">#REF!</definedName>
    <definedName name="S32R22" localSheetId="4">#REF!</definedName>
    <definedName name="S32R22" localSheetId="11">#REF!</definedName>
    <definedName name="S32R22">#REF!</definedName>
    <definedName name="S32R23" localSheetId="10">#REF!</definedName>
    <definedName name="S32R23" localSheetId="4">#REF!</definedName>
    <definedName name="S32R23" localSheetId="11">#REF!</definedName>
    <definedName name="S32R23">#REF!</definedName>
    <definedName name="S32R24" localSheetId="10">#REF!</definedName>
    <definedName name="S32R24" localSheetId="4">#REF!</definedName>
    <definedName name="S32R24" localSheetId="11">#REF!</definedName>
    <definedName name="S32R24">#REF!</definedName>
    <definedName name="S32R3" localSheetId="10">#REF!</definedName>
    <definedName name="S32R3" localSheetId="4">#REF!</definedName>
    <definedName name="S32R3" localSheetId="11">#REF!</definedName>
    <definedName name="S32R3">#REF!</definedName>
    <definedName name="S32R4" localSheetId="10">#REF!</definedName>
    <definedName name="S32R4" localSheetId="4">#REF!</definedName>
    <definedName name="S32R4" localSheetId="11">#REF!</definedName>
    <definedName name="S32R4">#REF!</definedName>
    <definedName name="S32R5" localSheetId="10">#REF!</definedName>
    <definedName name="S32R5" localSheetId="4">#REF!</definedName>
    <definedName name="S32R5" localSheetId="11">#REF!</definedName>
    <definedName name="S32R5">#REF!</definedName>
    <definedName name="S32R6" localSheetId="10">#REF!</definedName>
    <definedName name="S32R6" localSheetId="4">#REF!</definedName>
    <definedName name="S32R6" localSheetId="11">#REF!</definedName>
    <definedName name="S32R6">#REF!</definedName>
    <definedName name="S32R7" localSheetId="10">#REF!</definedName>
    <definedName name="S32R7" localSheetId="4">#REF!</definedName>
    <definedName name="S32R7" localSheetId="11">#REF!</definedName>
    <definedName name="S32R7">#REF!</definedName>
    <definedName name="S32R8" localSheetId="10">#REF!</definedName>
    <definedName name="S32R8" localSheetId="4">#REF!</definedName>
    <definedName name="S32R8" localSheetId="11">#REF!</definedName>
    <definedName name="S32R8">#REF!</definedName>
    <definedName name="S32R9" localSheetId="10">#REF!</definedName>
    <definedName name="S32R9" localSheetId="4">#REF!</definedName>
    <definedName name="S32R9" localSheetId="11">#REF!</definedName>
    <definedName name="S32R9">#REF!</definedName>
    <definedName name="S33P1" localSheetId="10">#REF!</definedName>
    <definedName name="S33P1" localSheetId="4">#REF!</definedName>
    <definedName name="S33P1" localSheetId="11">#REF!</definedName>
    <definedName name="S33P1">#REF!</definedName>
    <definedName name="S33P10" localSheetId="10">#REF!</definedName>
    <definedName name="S33P10" localSheetId="4">#REF!</definedName>
    <definedName name="S33P10" localSheetId="11">#REF!</definedName>
    <definedName name="S33P10">#REF!</definedName>
    <definedName name="S33P11" localSheetId="10">#REF!</definedName>
    <definedName name="S33P11" localSheetId="4">#REF!</definedName>
    <definedName name="S33P11" localSheetId="11">#REF!</definedName>
    <definedName name="S33P11">#REF!</definedName>
    <definedName name="S33P12" localSheetId="10">#REF!</definedName>
    <definedName name="S33P12" localSheetId="4">#REF!</definedName>
    <definedName name="S33P12" localSheetId="11">#REF!</definedName>
    <definedName name="S33P12">#REF!</definedName>
    <definedName name="S33P13" localSheetId="10">#REF!</definedName>
    <definedName name="S33P13" localSheetId="4">#REF!</definedName>
    <definedName name="S33P13" localSheetId="11">#REF!</definedName>
    <definedName name="S33P13">#REF!</definedName>
    <definedName name="S33P14" localSheetId="10">#REF!</definedName>
    <definedName name="S33P14" localSheetId="4">#REF!</definedName>
    <definedName name="S33P14" localSheetId="11">#REF!</definedName>
    <definedName name="S33P14">#REF!</definedName>
    <definedName name="S33P15" localSheetId="10">#REF!</definedName>
    <definedName name="S33P15" localSheetId="4">#REF!</definedName>
    <definedName name="S33P15" localSheetId="11">#REF!</definedName>
    <definedName name="S33P15">#REF!</definedName>
    <definedName name="S33P16" localSheetId="10">#REF!</definedName>
    <definedName name="S33P16" localSheetId="4">#REF!</definedName>
    <definedName name="S33P16" localSheetId="11">#REF!</definedName>
    <definedName name="S33P16">#REF!</definedName>
    <definedName name="S33P17" localSheetId="10">#REF!</definedName>
    <definedName name="S33P17" localSheetId="4">#REF!</definedName>
    <definedName name="S33P17" localSheetId="11">#REF!</definedName>
    <definedName name="S33P17">#REF!</definedName>
    <definedName name="S33P18" localSheetId="10">#REF!</definedName>
    <definedName name="S33P18" localSheetId="4">#REF!</definedName>
    <definedName name="S33P18" localSheetId="11">#REF!</definedName>
    <definedName name="S33P18">#REF!</definedName>
    <definedName name="S33P19" localSheetId="10">#REF!</definedName>
    <definedName name="S33P19" localSheetId="4">#REF!</definedName>
    <definedName name="S33P19" localSheetId="11">#REF!</definedName>
    <definedName name="S33P19">#REF!</definedName>
    <definedName name="S33P2" localSheetId="10">#REF!</definedName>
    <definedName name="S33P2" localSheetId="4">#REF!</definedName>
    <definedName name="S33P2" localSheetId="11">#REF!</definedName>
    <definedName name="S33P2">#REF!</definedName>
    <definedName name="S33P20" localSheetId="10">#REF!</definedName>
    <definedName name="S33P20" localSheetId="4">#REF!</definedName>
    <definedName name="S33P20" localSheetId="11">#REF!</definedName>
    <definedName name="S33P20">#REF!</definedName>
    <definedName name="S33P21" localSheetId="10">#REF!</definedName>
    <definedName name="S33P21" localSheetId="4">#REF!</definedName>
    <definedName name="S33P21" localSheetId="11">#REF!</definedName>
    <definedName name="S33P21">#REF!</definedName>
    <definedName name="S33P22" localSheetId="10">#REF!</definedName>
    <definedName name="S33P22" localSheetId="4">#REF!</definedName>
    <definedName name="S33P22" localSheetId="11">#REF!</definedName>
    <definedName name="S33P22">#REF!</definedName>
    <definedName name="S33P23" localSheetId="10">#REF!</definedName>
    <definedName name="S33P23" localSheetId="4">#REF!</definedName>
    <definedName name="S33P23" localSheetId="11">#REF!</definedName>
    <definedName name="S33P23">#REF!</definedName>
    <definedName name="S33P24" localSheetId="10">#REF!</definedName>
    <definedName name="S33P24" localSheetId="4">#REF!</definedName>
    <definedName name="S33P24" localSheetId="11">#REF!</definedName>
    <definedName name="S33P24">#REF!</definedName>
    <definedName name="S33P3" localSheetId="10">#REF!</definedName>
    <definedName name="S33P3" localSheetId="4">#REF!</definedName>
    <definedName name="S33P3" localSheetId="11">#REF!</definedName>
    <definedName name="S33P3">#REF!</definedName>
    <definedName name="S33P4" localSheetId="10">#REF!</definedName>
    <definedName name="S33P4" localSheetId="4">#REF!</definedName>
    <definedName name="S33P4" localSheetId="11">#REF!</definedName>
    <definedName name="S33P4">#REF!</definedName>
    <definedName name="S33P5" localSheetId="10">#REF!</definedName>
    <definedName name="S33P5" localSheetId="4">#REF!</definedName>
    <definedName name="S33P5" localSheetId="11">#REF!</definedName>
    <definedName name="S33P5">#REF!</definedName>
    <definedName name="S33P6" localSheetId="10">#REF!</definedName>
    <definedName name="S33P6" localSheetId="4">#REF!</definedName>
    <definedName name="S33P6" localSheetId="11">#REF!</definedName>
    <definedName name="S33P6">#REF!</definedName>
    <definedName name="S33P7" localSheetId="10">#REF!</definedName>
    <definedName name="S33P7" localSheetId="4">#REF!</definedName>
    <definedName name="S33P7" localSheetId="11">#REF!</definedName>
    <definedName name="S33P7">#REF!</definedName>
    <definedName name="S33P8" localSheetId="10">#REF!</definedName>
    <definedName name="S33P8" localSheetId="4">#REF!</definedName>
    <definedName name="S33P8" localSheetId="11">#REF!</definedName>
    <definedName name="S33P8">#REF!</definedName>
    <definedName name="S33P9" localSheetId="10">#REF!</definedName>
    <definedName name="S33P9" localSheetId="4">#REF!</definedName>
    <definedName name="S33P9" localSheetId="11">#REF!</definedName>
    <definedName name="S33P9">#REF!</definedName>
    <definedName name="S33R1" localSheetId="10">#REF!</definedName>
    <definedName name="S33R1" localSheetId="4">#REF!</definedName>
    <definedName name="S33R1" localSheetId="11">#REF!</definedName>
    <definedName name="S33R1">#REF!</definedName>
    <definedName name="S33R10" localSheetId="10">#REF!</definedName>
    <definedName name="S33R10" localSheetId="4">#REF!</definedName>
    <definedName name="S33R10" localSheetId="11">#REF!</definedName>
    <definedName name="S33R10">#REF!</definedName>
    <definedName name="S33R11" localSheetId="10">#REF!</definedName>
    <definedName name="S33R11" localSheetId="4">#REF!</definedName>
    <definedName name="S33R11" localSheetId="11">#REF!</definedName>
    <definedName name="S33R11">#REF!</definedName>
    <definedName name="S33R12" localSheetId="10">#REF!</definedName>
    <definedName name="S33R12" localSheetId="4">#REF!</definedName>
    <definedName name="S33R12" localSheetId="11">#REF!</definedName>
    <definedName name="S33R12">#REF!</definedName>
    <definedName name="S33R13" localSheetId="10">#REF!</definedName>
    <definedName name="S33R13" localSheetId="4">#REF!</definedName>
    <definedName name="S33R13" localSheetId="11">#REF!</definedName>
    <definedName name="S33R13">#REF!</definedName>
    <definedName name="S33R14" localSheetId="10">#REF!</definedName>
    <definedName name="S33R14" localSheetId="4">#REF!</definedName>
    <definedName name="S33R14" localSheetId="11">#REF!</definedName>
    <definedName name="S33R14">#REF!</definedName>
    <definedName name="S33R15" localSheetId="10">#REF!</definedName>
    <definedName name="S33R15" localSheetId="4">#REF!</definedName>
    <definedName name="S33R15" localSheetId="11">#REF!</definedName>
    <definedName name="S33R15">#REF!</definedName>
    <definedName name="S33R16" localSheetId="10">#REF!</definedName>
    <definedName name="S33R16" localSheetId="4">#REF!</definedName>
    <definedName name="S33R16" localSheetId="11">#REF!</definedName>
    <definedName name="S33R16">#REF!</definedName>
    <definedName name="S33R17" localSheetId="10">#REF!</definedName>
    <definedName name="S33R17" localSheetId="4">#REF!</definedName>
    <definedName name="S33R17" localSheetId="11">#REF!</definedName>
    <definedName name="S33R17">#REF!</definedName>
    <definedName name="S33R18" localSheetId="10">#REF!</definedName>
    <definedName name="S33R18" localSheetId="4">#REF!</definedName>
    <definedName name="S33R18" localSheetId="11">#REF!</definedName>
    <definedName name="S33R18">#REF!</definedName>
    <definedName name="S33R19" localSheetId="10">#REF!</definedName>
    <definedName name="S33R19" localSheetId="4">#REF!</definedName>
    <definedName name="S33R19" localSheetId="11">#REF!</definedName>
    <definedName name="S33R19">#REF!</definedName>
    <definedName name="S33R2" localSheetId="10">#REF!</definedName>
    <definedName name="S33R2" localSheetId="4">#REF!</definedName>
    <definedName name="S33R2" localSheetId="11">#REF!</definedName>
    <definedName name="S33R2">#REF!</definedName>
    <definedName name="S33R20" localSheetId="10">#REF!</definedName>
    <definedName name="S33R20" localSheetId="4">#REF!</definedName>
    <definedName name="S33R20" localSheetId="11">#REF!</definedName>
    <definedName name="S33R20">#REF!</definedName>
    <definedName name="S33R21" localSheetId="10">#REF!</definedName>
    <definedName name="S33R21" localSheetId="4">#REF!</definedName>
    <definedName name="S33R21" localSheetId="11">#REF!</definedName>
    <definedName name="S33R21">#REF!</definedName>
    <definedName name="S33R22" localSheetId="10">#REF!</definedName>
    <definedName name="S33R22" localSheetId="4">#REF!</definedName>
    <definedName name="S33R22" localSheetId="11">#REF!</definedName>
    <definedName name="S33R22">#REF!</definedName>
    <definedName name="S33R23" localSheetId="10">#REF!</definedName>
    <definedName name="S33R23" localSheetId="4">#REF!</definedName>
    <definedName name="S33R23" localSheetId="11">#REF!</definedName>
    <definedName name="S33R23">#REF!</definedName>
    <definedName name="S33R24" localSheetId="10">#REF!</definedName>
    <definedName name="S33R24" localSheetId="4">#REF!</definedName>
    <definedName name="S33R24" localSheetId="11">#REF!</definedName>
    <definedName name="S33R24">#REF!</definedName>
    <definedName name="S33R3" localSheetId="10">#REF!</definedName>
    <definedName name="S33R3" localSheetId="4">#REF!</definedName>
    <definedName name="S33R3" localSheetId="11">#REF!</definedName>
    <definedName name="S33R3">#REF!</definedName>
    <definedName name="S33R4" localSheetId="10">#REF!</definedName>
    <definedName name="S33R4" localSheetId="4">#REF!</definedName>
    <definedName name="S33R4" localSheetId="11">#REF!</definedName>
    <definedName name="S33R4">#REF!</definedName>
    <definedName name="S33R5" localSheetId="10">#REF!</definedName>
    <definedName name="S33R5" localSheetId="4">#REF!</definedName>
    <definedName name="S33R5" localSheetId="11">#REF!</definedName>
    <definedName name="S33R5">#REF!</definedName>
    <definedName name="S33R6" localSheetId="10">#REF!</definedName>
    <definedName name="S33R6" localSheetId="4">#REF!</definedName>
    <definedName name="S33R6" localSheetId="11">#REF!</definedName>
    <definedName name="S33R6">#REF!</definedName>
    <definedName name="S33R7" localSheetId="10">#REF!</definedName>
    <definedName name="S33R7" localSheetId="4">#REF!</definedName>
    <definedName name="S33R7" localSheetId="11">#REF!</definedName>
    <definedName name="S33R7">#REF!</definedName>
    <definedName name="S33R8" localSheetId="10">#REF!</definedName>
    <definedName name="S33R8" localSheetId="4">#REF!</definedName>
    <definedName name="S33R8" localSheetId="11">#REF!</definedName>
    <definedName name="S33R8">#REF!</definedName>
    <definedName name="S33R9" localSheetId="10">#REF!</definedName>
    <definedName name="S33R9" localSheetId="4">#REF!</definedName>
    <definedName name="S33R9" localSheetId="11">#REF!</definedName>
    <definedName name="S33R9">#REF!</definedName>
    <definedName name="S34P1" localSheetId="10">#REF!</definedName>
    <definedName name="S34P1" localSheetId="4">#REF!</definedName>
    <definedName name="S34P1" localSheetId="11">#REF!</definedName>
    <definedName name="S34P1">#REF!</definedName>
    <definedName name="S34P10" localSheetId="10">#REF!</definedName>
    <definedName name="S34P10" localSheetId="4">#REF!</definedName>
    <definedName name="S34P10" localSheetId="11">#REF!</definedName>
    <definedName name="S34P10">#REF!</definedName>
    <definedName name="S34P11" localSheetId="10">#REF!</definedName>
    <definedName name="S34P11" localSheetId="4">#REF!</definedName>
    <definedName name="S34P11" localSheetId="11">#REF!</definedName>
    <definedName name="S34P11">#REF!</definedName>
    <definedName name="S34P12" localSheetId="10">#REF!</definedName>
    <definedName name="S34P12" localSheetId="4">#REF!</definedName>
    <definedName name="S34P12" localSheetId="11">#REF!</definedName>
    <definedName name="S34P12">#REF!</definedName>
    <definedName name="S34P13" localSheetId="10">#REF!</definedName>
    <definedName name="S34P13" localSheetId="4">#REF!</definedName>
    <definedName name="S34P13" localSheetId="11">#REF!</definedName>
    <definedName name="S34P13">#REF!</definedName>
    <definedName name="S34P14" localSheetId="10">#REF!</definedName>
    <definedName name="S34P14" localSheetId="4">#REF!</definedName>
    <definedName name="S34P14" localSheetId="11">#REF!</definedName>
    <definedName name="S34P14">#REF!</definedName>
    <definedName name="S34P15" localSheetId="10">#REF!</definedName>
    <definedName name="S34P15" localSheetId="4">#REF!</definedName>
    <definedName name="S34P15" localSheetId="11">#REF!</definedName>
    <definedName name="S34P15">#REF!</definedName>
    <definedName name="S34P16" localSheetId="10">#REF!</definedName>
    <definedName name="S34P16" localSheetId="4">#REF!</definedName>
    <definedName name="S34P16" localSheetId="11">#REF!</definedName>
    <definedName name="S34P16">#REF!</definedName>
    <definedName name="S34P17" localSheetId="10">#REF!</definedName>
    <definedName name="S34P17" localSheetId="4">#REF!</definedName>
    <definedName name="S34P17" localSheetId="11">#REF!</definedName>
    <definedName name="S34P17">#REF!</definedName>
    <definedName name="S34P18" localSheetId="10">#REF!</definedName>
    <definedName name="S34P18" localSheetId="4">#REF!</definedName>
    <definedName name="S34P18" localSheetId="11">#REF!</definedName>
    <definedName name="S34P18">#REF!</definedName>
    <definedName name="S34P19" localSheetId="10">#REF!</definedName>
    <definedName name="S34P19" localSheetId="4">#REF!</definedName>
    <definedName name="S34P19" localSheetId="11">#REF!</definedName>
    <definedName name="S34P19">#REF!</definedName>
    <definedName name="S34P2" localSheetId="10">#REF!</definedName>
    <definedName name="S34P2" localSheetId="4">#REF!</definedName>
    <definedName name="S34P2" localSheetId="11">#REF!</definedName>
    <definedName name="S34P2">#REF!</definedName>
    <definedName name="S34P20" localSheetId="10">#REF!</definedName>
    <definedName name="S34P20" localSheetId="4">#REF!</definedName>
    <definedName name="S34P20" localSheetId="11">#REF!</definedName>
    <definedName name="S34P20">#REF!</definedName>
    <definedName name="S34P21" localSheetId="10">#REF!</definedName>
    <definedName name="S34P21" localSheetId="4">#REF!</definedName>
    <definedName name="S34P21" localSheetId="11">#REF!</definedName>
    <definedName name="S34P21">#REF!</definedName>
    <definedName name="S34P22" localSheetId="10">#REF!</definedName>
    <definedName name="S34P22" localSheetId="4">#REF!</definedName>
    <definedName name="S34P22" localSheetId="11">#REF!</definedName>
    <definedName name="S34P22">#REF!</definedName>
    <definedName name="S34P23" localSheetId="10">#REF!</definedName>
    <definedName name="S34P23" localSheetId="4">#REF!</definedName>
    <definedName name="S34P23" localSheetId="11">#REF!</definedName>
    <definedName name="S34P23">#REF!</definedName>
    <definedName name="S34P24" localSheetId="10">#REF!</definedName>
    <definedName name="S34P24" localSheetId="4">#REF!</definedName>
    <definedName name="S34P24" localSheetId="11">#REF!</definedName>
    <definedName name="S34P24">#REF!</definedName>
    <definedName name="S34P3" localSheetId="10">#REF!</definedName>
    <definedName name="S34P3" localSheetId="4">#REF!</definedName>
    <definedName name="S34P3" localSheetId="11">#REF!</definedName>
    <definedName name="S34P3">#REF!</definedName>
    <definedName name="S34P4" localSheetId="10">#REF!</definedName>
    <definedName name="S34P4" localSheetId="4">#REF!</definedName>
    <definedName name="S34P4" localSheetId="11">#REF!</definedName>
    <definedName name="S34P4">#REF!</definedName>
    <definedName name="S34P5" localSheetId="10">#REF!</definedName>
    <definedName name="S34P5" localSheetId="4">#REF!</definedName>
    <definedName name="S34P5" localSheetId="11">#REF!</definedName>
    <definedName name="S34P5">#REF!</definedName>
    <definedName name="S34P6" localSheetId="10">#REF!</definedName>
    <definedName name="S34P6" localSheetId="4">#REF!</definedName>
    <definedName name="S34P6" localSheetId="11">#REF!</definedName>
    <definedName name="S34P6">#REF!</definedName>
    <definedName name="S34P7" localSheetId="10">#REF!</definedName>
    <definedName name="S34P7" localSheetId="4">#REF!</definedName>
    <definedName name="S34P7" localSheetId="11">#REF!</definedName>
    <definedName name="S34P7">#REF!</definedName>
    <definedName name="S34P8" localSheetId="10">#REF!</definedName>
    <definedName name="S34P8" localSheetId="4">#REF!</definedName>
    <definedName name="S34P8" localSheetId="11">#REF!</definedName>
    <definedName name="S34P8">#REF!</definedName>
    <definedName name="S34P9" localSheetId="10">#REF!</definedName>
    <definedName name="S34P9" localSheetId="4">#REF!</definedName>
    <definedName name="S34P9" localSheetId="11">#REF!</definedName>
    <definedName name="S34P9">#REF!</definedName>
    <definedName name="S34R1" localSheetId="10">#REF!</definedName>
    <definedName name="S34R1" localSheetId="4">#REF!</definedName>
    <definedName name="S34R1" localSheetId="11">#REF!</definedName>
    <definedName name="S34R1">#REF!</definedName>
    <definedName name="S34R10" localSheetId="10">#REF!</definedName>
    <definedName name="S34R10" localSheetId="4">#REF!</definedName>
    <definedName name="S34R10" localSheetId="11">#REF!</definedName>
    <definedName name="S34R10">#REF!</definedName>
    <definedName name="S34R11" localSheetId="10">#REF!</definedName>
    <definedName name="S34R11" localSheetId="4">#REF!</definedName>
    <definedName name="S34R11" localSheetId="11">#REF!</definedName>
    <definedName name="S34R11">#REF!</definedName>
    <definedName name="S34R12" localSheetId="10">#REF!</definedName>
    <definedName name="S34R12" localSheetId="4">#REF!</definedName>
    <definedName name="S34R12" localSheetId="11">#REF!</definedName>
    <definedName name="S34R12">#REF!</definedName>
    <definedName name="S34R13" localSheetId="10">#REF!</definedName>
    <definedName name="S34R13" localSheetId="4">#REF!</definedName>
    <definedName name="S34R13" localSheetId="11">#REF!</definedName>
    <definedName name="S34R13">#REF!</definedName>
    <definedName name="S34R14" localSheetId="10">#REF!</definedName>
    <definedName name="S34R14" localSheetId="4">#REF!</definedName>
    <definedName name="S34R14" localSheetId="11">#REF!</definedName>
    <definedName name="S34R14">#REF!</definedName>
    <definedName name="S34R15" localSheetId="10">#REF!</definedName>
    <definedName name="S34R15" localSheetId="4">#REF!</definedName>
    <definedName name="S34R15" localSheetId="11">#REF!</definedName>
    <definedName name="S34R15">#REF!</definedName>
    <definedName name="S34R16" localSheetId="10">#REF!</definedName>
    <definedName name="S34R16" localSheetId="4">#REF!</definedName>
    <definedName name="S34R16" localSheetId="11">#REF!</definedName>
    <definedName name="S34R16">#REF!</definedName>
    <definedName name="S34R17" localSheetId="10">#REF!</definedName>
    <definedName name="S34R17" localSheetId="4">#REF!</definedName>
    <definedName name="S34R17" localSheetId="11">#REF!</definedName>
    <definedName name="S34R17">#REF!</definedName>
    <definedName name="S34R18" localSheetId="10">#REF!</definedName>
    <definedName name="S34R18" localSheetId="4">#REF!</definedName>
    <definedName name="S34R18" localSheetId="11">#REF!</definedName>
    <definedName name="S34R18">#REF!</definedName>
    <definedName name="S34R19" localSheetId="10">#REF!</definedName>
    <definedName name="S34R19" localSheetId="4">#REF!</definedName>
    <definedName name="S34R19" localSheetId="11">#REF!</definedName>
    <definedName name="S34R19">#REF!</definedName>
    <definedName name="S34R2" localSheetId="10">#REF!</definedName>
    <definedName name="S34R2" localSheetId="4">#REF!</definedName>
    <definedName name="S34R2" localSheetId="11">#REF!</definedName>
    <definedName name="S34R2">#REF!</definedName>
    <definedName name="S34R20" localSheetId="10">#REF!</definedName>
    <definedName name="S34R20" localSheetId="4">#REF!</definedName>
    <definedName name="S34R20" localSheetId="11">#REF!</definedName>
    <definedName name="S34R20">#REF!</definedName>
    <definedName name="S34R21" localSheetId="10">#REF!</definedName>
    <definedName name="S34R21" localSheetId="4">#REF!</definedName>
    <definedName name="S34R21" localSheetId="11">#REF!</definedName>
    <definedName name="S34R21">#REF!</definedName>
    <definedName name="S34R22" localSheetId="10">#REF!</definedName>
    <definedName name="S34R22" localSheetId="4">#REF!</definedName>
    <definedName name="S34R22" localSheetId="11">#REF!</definedName>
    <definedName name="S34R22">#REF!</definedName>
    <definedName name="S34R23" localSheetId="10">#REF!</definedName>
    <definedName name="S34R23" localSheetId="4">#REF!</definedName>
    <definedName name="S34R23" localSheetId="11">#REF!</definedName>
    <definedName name="S34R23">#REF!</definedName>
    <definedName name="S34R24" localSheetId="10">#REF!</definedName>
    <definedName name="S34R24" localSheetId="4">#REF!</definedName>
    <definedName name="S34R24" localSheetId="11">#REF!</definedName>
    <definedName name="S34R24">#REF!</definedName>
    <definedName name="S34R3" localSheetId="10">#REF!</definedName>
    <definedName name="S34R3" localSheetId="4">#REF!</definedName>
    <definedName name="S34R3" localSheetId="11">#REF!</definedName>
    <definedName name="S34R3">#REF!</definedName>
    <definedName name="S34R4" localSheetId="10">#REF!</definedName>
    <definedName name="S34R4" localSheetId="4">#REF!</definedName>
    <definedName name="S34R4" localSheetId="11">#REF!</definedName>
    <definedName name="S34R4">#REF!</definedName>
    <definedName name="S34R5" localSheetId="10">#REF!</definedName>
    <definedName name="S34R5" localSheetId="4">#REF!</definedName>
    <definedName name="S34R5" localSheetId="11">#REF!</definedName>
    <definedName name="S34R5">#REF!</definedName>
    <definedName name="S34R6" localSheetId="10">#REF!</definedName>
    <definedName name="S34R6" localSheetId="4">#REF!</definedName>
    <definedName name="S34R6" localSheetId="11">#REF!</definedName>
    <definedName name="S34R6">#REF!</definedName>
    <definedName name="S34R7" localSheetId="10">#REF!</definedName>
    <definedName name="S34R7" localSheetId="4">#REF!</definedName>
    <definedName name="S34R7" localSheetId="11">#REF!</definedName>
    <definedName name="S34R7">#REF!</definedName>
    <definedName name="S34R8" localSheetId="10">#REF!</definedName>
    <definedName name="S34R8" localSheetId="4">#REF!</definedName>
    <definedName name="S34R8" localSheetId="11">#REF!</definedName>
    <definedName name="S34R8">#REF!</definedName>
    <definedName name="S34R9" localSheetId="10">#REF!</definedName>
    <definedName name="S34R9" localSheetId="4">#REF!</definedName>
    <definedName name="S34R9" localSheetId="11">#REF!</definedName>
    <definedName name="S34R9">#REF!</definedName>
    <definedName name="S35P1" localSheetId="10">#REF!</definedName>
    <definedName name="S35P1" localSheetId="4">#REF!</definedName>
    <definedName name="S35P1" localSheetId="11">#REF!</definedName>
    <definedName name="S35P1">#REF!</definedName>
    <definedName name="S35P10" localSheetId="10">#REF!</definedName>
    <definedName name="S35P10" localSheetId="4">#REF!</definedName>
    <definedName name="S35P10" localSheetId="11">#REF!</definedName>
    <definedName name="S35P10">#REF!</definedName>
    <definedName name="S35P11" localSheetId="10">#REF!</definedName>
    <definedName name="S35P11" localSheetId="4">#REF!</definedName>
    <definedName name="S35P11" localSheetId="11">#REF!</definedName>
    <definedName name="S35P11">#REF!</definedName>
    <definedName name="S35P12" localSheetId="10">#REF!</definedName>
    <definedName name="S35P12" localSheetId="4">#REF!</definedName>
    <definedName name="S35P12" localSheetId="11">#REF!</definedName>
    <definedName name="S35P12">#REF!</definedName>
    <definedName name="S35P13" localSheetId="10">#REF!</definedName>
    <definedName name="S35P13" localSheetId="4">#REF!</definedName>
    <definedName name="S35P13" localSheetId="11">#REF!</definedName>
    <definedName name="S35P13">#REF!</definedName>
    <definedName name="S35P14" localSheetId="10">#REF!</definedName>
    <definedName name="S35P14" localSheetId="4">#REF!</definedName>
    <definedName name="S35P14" localSheetId="11">#REF!</definedName>
    <definedName name="S35P14">#REF!</definedName>
    <definedName name="S35P15" localSheetId="10">#REF!</definedName>
    <definedName name="S35P15" localSheetId="4">#REF!</definedName>
    <definedName name="S35P15" localSheetId="11">#REF!</definedName>
    <definedName name="S35P15">#REF!</definedName>
    <definedName name="S35P16" localSheetId="10">#REF!</definedName>
    <definedName name="S35P16" localSheetId="4">#REF!</definedName>
    <definedName name="S35P16" localSheetId="11">#REF!</definedName>
    <definedName name="S35P16">#REF!</definedName>
    <definedName name="S35P17" localSheetId="10">#REF!</definedName>
    <definedName name="S35P17" localSheetId="4">#REF!</definedName>
    <definedName name="S35P17" localSheetId="11">#REF!</definedName>
    <definedName name="S35P17">#REF!</definedName>
    <definedName name="S35P18" localSheetId="10">#REF!</definedName>
    <definedName name="S35P18" localSheetId="4">#REF!</definedName>
    <definedName name="S35P18" localSheetId="11">#REF!</definedName>
    <definedName name="S35P18">#REF!</definedName>
    <definedName name="S35P19" localSheetId="10">#REF!</definedName>
    <definedName name="S35P19" localSheetId="4">#REF!</definedName>
    <definedName name="S35P19" localSheetId="11">#REF!</definedName>
    <definedName name="S35P19">#REF!</definedName>
    <definedName name="S35P2" localSheetId="10">#REF!</definedName>
    <definedName name="S35P2" localSheetId="4">#REF!</definedName>
    <definedName name="S35P2" localSheetId="11">#REF!</definedName>
    <definedName name="S35P2">#REF!</definedName>
    <definedName name="S35P20" localSheetId="10">#REF!</definedName>
    <definedName name="S35P20" localSheetId="4">#REF!</definedName>
    <definedName name="S35P20" localSheetId="11">#REF!</definedName>
    <definedName name="S35P20">#REF!</definedName>
    <definedName name="S35P21" localSheetId="10">#REF!</definedName>
    <definedName name="S35P21" localSheetId="4">#REF!</definedName>
    <definedName name="S35P21" localSheetId="11">#REF!</definedName>
    <definedName name="S35P21">#REF!</definedName>
    <definedName name="S35P22" localSheetId="10">#REF!</definedName>
    <definedName name="S35P22" localSheetId="4">#REF!</definedName>
    <definedName name="S35P22" localSheetId="11">#REF!</definedName>
    <definedName name="S35P22">#REF!</definedName>
    <definedName name="S35P23" localSheetId="10">#REF!</definedName>
    <definedName name="S35P23" localSheetId="4">#REF!</definedName>
    <definedName name="S35P23" localSheetId="11">#REF!</definedName>
    <definedName name="S35P23">#REF!</definedName>
    <definedName name="S35P24" localSheetId="10">#REF!</definedName>
    <definedName name="S35P24" localSheetId="4">#REF!</definedName>
    <definedName name="S35P24" localSheetId="11">#REF!</definedName>
    <definedName name="S35P24">#REF!</definedName>
    <definedName name="S35P3" localSheetId="10">#REF!</definedName>
    <definedName name="S35P3" localSheetId="4">#REF!</definedName>
    <definedName name="S35P3" localSheetId="11">#REF!</definedName>
    <definedName name="S35P3">#REF!</definedName>
    <definedName name="S35P4" localSheetId="10">#REF!</definedName>
    <definedName name="S35P4" localSheetId="4">#REF!</definedName>
    <definedName name="S35P4" localSheetId="11">#REF!</definedName>
    <definedName name="S35P4">#REF!</definedName>
    <definedName name="S35P5" localSheetId="10">#REF!</definedName>
    <definedName name="S35P5" localSheetId="4">#REF!</definedName>
    <definedName name="S35P5" localSheetId="11">#REF!</definedName>
    <definedName name="S35P5">#REF!</definedName>
    <definedName name="S35P6" localSheetId="10">#REF!</definedName>
    <definedName name="S35P6" localSheetId="4">#REF!</definedName>
    <definedName name="S35P6" localSheetId="11">#REF!</definedName>
    <definedName name="S35P6">#REF!</definedName>
    <definedName name="S35P7" localSheetId="10">#REF!</definedName>
    <definedName name="S35P7" localSheetId="4">#REF!</definedName>
    <definedName name="S35P7" localSheetId="11">#REF!</definedName>
    <definedName name="S35P7">#REF!</definedName>
    <definedName name="S35P8" localSheetId="10">#REF!</definedName>
    <definedName name="S35P8" localSheetId="4">#REF!</definedName>
    <definedName name="S35P8" localSheetId="11">#REF!</definedName>
    <definedName name="S35P8">#REF!</definedName>
    <definedName name="S35P9" localSheetId="10">#REF!</definedName>
    <definedName name="S35P9" localSheetId="4">#REF!</definedName>
    <definedName name="S35P9" localSheetId="11">#REF!</definedName>
    <definedName name="S35P9">#REF!</definedName>
    <definedName name="S35R1" localSheetId="10">#REF!</definedName>
    <definedName name="S35R1" localSheetId="4">#REF!</definedName>
    <definedName name="S35R1" localSheetId="11">#REF!</definedName>
    <definedName name="S35R1">#REF!</definedName>
    <definedName name="S35R10" localSheetId="10">#REF!</definedName>
    <definedName name="S35R10" localSheetId="4">#REF!</definedName>
    <definedName name="S35R10" localSheetId="11">#REF!</definedName>
    <definedName name="S35R10">#REF!</definedName>
    <definedName name="S35R11" localSheetId="10">#REF!</definedName>
    <definedName name="S35R11" localSheetId="4">#REF!</definedName>
    <definedName name="S35R11" localSheetId="11">#REF!</definedName>
    <definedName name="S35R11">#REF!</definedName>
    <definedName name="S35R12" localSheetId="10">#REF!</definedName>
    <definedName name="S35R12" localSheetId="4">#REF!</definedName>
    <definedName name="S35R12" localSheetId="11">#REF!</definedName>
    <definedName name="S35R12">#REF!</definedName>
    <definedName name="S35R13" localSheetId="10">#REF!</definedName>
    <definedName name="S35R13" localSheetId="4">#REF!</definedName>
    <definedName name="S35R13" localSheetId="11">#REF!</definedName>
    <definedName name="S35R13">#REF!</definedName>
    <definedName name="S35R14" localSheetId="10">#REF!</definedName>
    <definedName name="S35R14" localSheetId="4">#REF!</definedName>
    <definedName name="S35R14" localSheetId="11">#REF!</definedName>
    <definedName name="S35R14">#REF!</definedName>
    <definedName name="S35R15" localSheetId="10">#REF!</definedName>
    <definedName name="S35R15" localSheetId="4">#REF!</definedName>
    <definedName name="S35R15" localSheetId="11">#REF!</definedName>
    <definedName name="S35R15">#REF!</definedName>
    <definedName name="S35R16" localSheetId="10">#REF!</definedName>
    <definedName name="S35R16" localSheetId="4">#REF!</definedName>
    <definedName name="S35R16" localSheetId="11">#REF!</definedName>
    <definedName name="S35R16">#REF!</definedName>
    <definedName name="S35R17" localSheetId="10">#REF!</definedName>
    <definedName name="S35R17" localSheetId="4">#REF!</definedName>
    <definedName name="S35R17" localSheetId="11">#REF!</definedName>
    <definedName name="S35R17">#REF!</definedName>
    <definedName name="S35R18" localSheetId="10">#REF!</definedName>
    <definedName name="S35R18" localSheetId="4">#REF!</definedName>
    <definedName name="S35R18" localSheetId="11">#REF!</definedName>
    <definedName name="S35R18">#REF!</definedName>
    <definedName name="S35R19" localSheetId="10">#REF!</definedName>
    <definedName name="S35R19" localSheetId="4">#REF!</definedName>
    <definedName name="S35R19" localSheetId="11">#REF!</definedName>
    <definedName name="S35R19">#REF!</definedName>
    <definedName name="S35R2" localSheetId="10">#REF!</definedName>
    <definedName name="S35R2" localSheetId="4">#REF!</definedName>
    <definedName name="S35R2" localSheetId="11">#REF!</definedName>
    <definedName name="S35R2">#REF!</definedName>
    <definedName name="S35R20" localSheetId="10">#REF!</definedName>
    <definedName name="S35R20" localSheetId="4">#REF!</definedName>
    <definedName name="S35R20" localSheetId="11">#REF!</definedName>
    <definedName name="S35R20">#REF!</definedName>
    <definedName name="S35R21" localSheetId="10">#REF!</definedName>
    <definedName name="S35R21" localSheetId="4">#REF!</definedName>
    <definedName name="S35R21" localSheetId="11">#REF!</definedName>
    <definedName name="S35R21">#REF!</definedName>
    <definedName name="S35R22" localSheetId="10">#REF!</definedName>
    <definedName name="S35R22" localSheetId="4">#REF!</definedName>
    <definedName name="S35R22" localSheetId="11">#REF!</definedName>
    <definedName name="S35R22">#REF!</definedName>
    <definedName name="S35R23" localSheetId="10">#REF!</definedName>
    <definedName name="S35R23" localSheetId="4">#REF!</definedName>
    <definedName name="S35R23" localSheetId="11">#REF!</definedName>
    <definedName name="S35R23">#REF!</definedName>
    <definedName name="S35R24" localSheetId="10">#REF!</definedName>
    <definedName name="S35R24" localSheetId="4">#REF!</definedName>
    <definedName name="S35R24" localSheetId="11">#REF!</definedName>
    <definedName name="S35R24">#REF!</definedName>
    <definedName name="S35R3" localSheetId="10">#REF!</definedName>
    <definedName name="S35R3" localSheetId="4">#REF!</definedName>
    <definedName name="S35R3" localSheetId="11">#REF!</definedName>
    <definedName name="S35R3">#REF!</definedName>
    <definedName name="S35R4" localSheetId="10">#REF!</definedName>
    <definedName name="S35R4" localSheetId="4">#REF!</definedName>
    <definedName name="S35R4" localSheetId="11">#REF!</definedName>
    <definedName name="S35R4">#REF!</definedName>
    <definedName name="S35R5" localSheetId="10">#REF!</definedName>
    <definedName name="S35R5" localSheetId="4">#REF!</definedName>
    <definedName name="S35R5" localSheetId="11">#REF!</definedName>
    <definedName name="S35R5">#REF!</definedName>
    <definedName name="S35R6" localSheetId="10">#REF!</definedName>
    <definedName name="S35R6" localSheetId="4">#REF!</definedName>
    <definedName name="S35R6" localSheetId="11">#REF!</definedName>
    <definedName name="S35R6">#REF!</definedName>
    <definedName name="S35R7" localSheetId="10">#REF!</definedName>
    <definedName name="S35R7" localSheetId="4">#REF!</definedName>
    <definedName name="S35R7" localSheetId="11">#REF!</definedName>
    <definedName name="S35R7">#REF!</definedName>
    <definedName name="S35R8" localSheetId="10">#REF!</definedName>
    <definedName name="S35R8" localSheetId="4">#REF!</definedName>
    <definedName name="S35R8" localSheetId="11">#REF!</definedName>
    <definedName name="S35R8">#REF!</definedName>
    <definedName name="S35R9" localSheetId="10">#REF!</definedName>
    <definedName name="S35R9" localSheetId="4">#REF!</definedName>
    <definedName name="S35R9" localSheetId="11">#REF!</definedName>
    <definedName name="S35R9">#REF!</definedName>
    <definedName name="S36P1" localSheetId="10">#REF!</definedName>
    <definedName name="S36P1" localSheetId="4">#REF!</definedName>
    <definedName name="S36P1" localSheetId="11">#REF!</definedName>
    <definedName name="S36P1">#REF!</definedName>
    <definedName name="S36P10" localSheetId="10">#REF!</definedName>
    <definedName name="S36P10" localSheetId="4">#REF!</definedName>
    <definedName name="S36P10" localSheetId="11">#REF!</definedName>
    <definedName name="S36P10">#REF!</definedName>
    <definedName name="S36P11" localSheetId="10">#REF!</definedName>
    <definedName name="S36P11" localSheetId="4">#REF!</definedName>
    <definedName name="S36P11" localSheetId="11">#REF!</definedName>
    <definedName name="S36P11">#REF!</definedName>
    <definedName name="S36P12" localSheetId="10">#REF!</definedName>
    <definedName name="S36P12" localSheetId="4">#REF!</definedName>
    <definedName name="S36P12" localSheetId="11">#REF!</definedName>
    <definedName name="S36P12">#REF!</definedName>
    <definedName name="S36P13" localSheetId="10">#REF!</definedName>
    <definedName name="S36P13" localSheetId="4">#REF!</definedName>
    <definedName name="S36P13" localSheetId="11">#REF!</definedName>
    <definedName name="S36P13">#REF!</definedName>
    <definedName name="S36P14" localSheetId="10">#REF!</definedName>
    <definedName name="S36P14" localSheetId="4">#REF!</definedName>
    <definedName name="S36P14" localSheetId="11">#REF!</definedName>
    <definedName name="S36P14">#REF!</definedName>
    <definedName name="S36P15" localSheetId="10">#REF!</definedName>
    <definedName name="S36P15" localSheetId="4">#REF!</definedName>
    <definedName name="S36P15" localSheetId="11">#REF!</definedName>
    <definedName name="S36P15">#REF!</definedName>
    <definedName name="S36P16" localSheetId="10">#REF!</definedName>
    <definedName name="S36P16" localSheetId="4">#REF!</definedName>
    <definedName name="S36P16" localSheetId="11">#REF!</definedName>
    <definedName name="S36P16">#REF!</definedName>
    <definedName name="S36P17" localSheetId="10">#REF!</definedName>
    <definedName name="S36P17" localSheetId="4">#REF!</definedName>
    <definedName name="S36P17" localSheetId="11">#REF!</definedName>
    <definedName name="S36P17">#REF!</definedName>
    <definedName name="S36P18" localSheetId="10">#REF!</definedName>
    <definedName name="S36P18" localSheetId="4">#REF!</definedName>
    <definedName name="S36P18" localSheetId="11">#REF!</definedName>
    <definedName name="S36P18">#REF!</definedName>
    <definedName name="S36P19" localSheetId="10">#REF!</definedName>
    <definedName name="S36P19" localSheetId="4">#REF!</definedName>
    <definedName name="S36P19" localSheetId="11">#REF!</definedName>
    <definedName name="S36P19">#REF!</definedName>
    <definedName name="S36P2" localSheetId="10">#REF!</definedName>
    <definedName name="S36P2" localSheetId="4">#REF!</definedName>
    <definedName name="S36P2" localSheetId="11">#REF!</definedName>
    <definedName name="S36P2">#REF!</definedName>
    <definedName name="S36P20" localSheetId="10">#REF!</definedName>
    <definedName name="S36P20" localSheetId="4">#REF!</definedName>
    <definedName name="S36P20" localSheetId="11">#REF!</definedName>
    <definedName name="S36P20">#REF!</definedName>
    <definedName name="S36P21" localSheetId="10">#REF!</definedName>
    <definedName name="S36P21" localSheetId="4">#REF!</definedName>
    <definedName name="S36P21" localSheetId="11">#REF!</definedName>
    <definedName name="S36P21">#REF!</definedName>
    <definedName name="S36P22" localSheetId="10">#REF!</definedName>
    <definedName name="S36P22" localSheetId="4">#REF!</definedName>
    <definedName name="S36P22" localSheetId="11">#REF!</definedName>
    <definedName name="S36P22">#REF!</definedName>
    <definedName name="S36P23" localSheetId="10">#REF!</definedName>
    <definedName name="S36P23" localSheetId="4">#REF!</definedName>
    <definedName name="S36P23" localSheetId="11">#REF!</definedName>
    <definedName name="S36P23">#REF!</definedName>
    <definedName name="S36P24" localSheetId="10">#REF!</definedName>
    <definedName name="S36P24" localSheetId="4">#REF!</definedName>
    <definedName name="S36P24" localSheetId="11">#REF!</definedName>
    <definedName name="S36P24">#REF!</definedName>
    <definedName name="S36P3" localSheetId="10">#REF!</definedName>
    <definedName name="S36P3" localSheetId="4">#REF!</definedName>
    <definedName name="S36P3" localSheetId="11">#REF!</definedName>
    <definedName name="S36P3">#REF!</definedName>
    <definedName name="S36P4" localSheetId="10">#REF!</definedName>
    <definedName name="S36P4" localSheetId="4">#REF!</definedName>
    <definedName name="S36P4" localSheetId="11">#REF!</definedName>
    <definedName name="S36P4">#REF!</definedName>
    <definedName name="S36P5" localSheetId="10">#REF!</definedName>
    <definedName name="S36P5" localSheetId="4">#REF!</definedName>
    <definedName name="S36P5" localSheetId="11">#REF!</definedName>
    <definedName name="S36P5">#REF!</definedName>
    <definedName name="S36P6" localSheetId="10">#REF!</definedName>
    <definedName name="S36P6" localSheetId="4">#REF!</definedName>
    <definedName name="S36P6" localSheetId="11">#REF!</definedName>
    <definedName name="S36P6">#REF!</definedName>
    <definedName name="S36P7" localSheetId="10">#REF!</definedName>
    <definedName name="S36P7" localSheetId="4">#REF!</definedName>
    <definedName name="S36P7" localSheetId="11">#REF!</definedName>
    <definedName name="S36P7">#REF!</definedName>
    <definedName name="S36P8" localSheetId="10">#REF!</definedName>
    <definedName name="S36P8" localSheetId="4">#REF!</definedName>
    <definedName name="S36P8" localSheetId="11">#REF!</definedName>
    <definedName name="S36P8">#REF!</definedName>
    <definedName name="S36P9" localSheetId="10">#REF!</definedName>
    <definedName name="S36P9" localSheetId="4">#REF!</definedName>
    <definedName name="S36P9" localSheetId="11">#REF!</definedName>
    <definedName name="S36P9">#REF!</definedName>
    <definedName name="S36R1" localSheetId="10">#REF!</definedName>
    <definedName name="S36R1" localSheetId="4">#REF!</definedName>
    <definedName name="S36R1" localSheetId="11">#REF!</definedName>
    <definedName name="S36R1">#REF!</definedName>
    <definedName name="S36R10" localSheetId="10">#REF!</definedName>
    <definedName name="S36R10" localSheetId="4">#REF!</definedName>
    <definedName name="S36R10" localSheetId="11">#REF!</definedName>
    <definedName name="S36R10">#REF!</definedName>
    <definedName name="S36R11" localSheetId="10">#REF!</definedName>
    <definedName name="S36R11" localSheetId="4">#REF!</definedName>
    <definedName name="S36R11" localSheetId="11">#REF!</definedName>
    <definedName name="S36R11">#REF!</definedName>
    <definedName name="S36R12" localSheetId="10">#REF!</definedName>
    <definedName name="S36R12" localSheetId="4">#REF!</definedName>
    <definedName name="S36R12" localSheetId="11">#REF!</definedName>
    <definedName name="S36R12">#REF!</definedName>
    <definedName name="S36R13" localSheetId="10">#REF!</definedName>
    <definedName name="S36R13" localSheetId="4">#REF!</definedName>
    <definedName name="S36R13" localSheetId="11">#REF!</definedName>
    <definedName name="S36R13">#REF!</definedName>
    <definedName name="S36R14" localSheetId="10">#REF!</definedName>
    <definedName name="S36R14" localSheetId="4">#REF!</definedName>
    <definedName name="S36R14" localSheetId="11">#REF!</definedName>
    <definedName name="S36R14">#REF!</definedName>
    <definedName name="S36R15" localSheetId="10">#REF!</definedName>
    <definedName name="S36R15" localSheetId="4">#REF!</definedName>
    <definedName name="S36R15" localSheetId="11">#REF!</definedName>
    <definedName name="S36R15">#REF!</definedName>
    <definedName name="S36R16" localSheetId="10">#REF!</definedName>
    <definedName name="S36R16" localSheetId="4">#REF!</definedName>
    <definedName name="S36R16" localSheetId="11">#REF!</definedName>
    <definedName name="S36R16">#REF!</definedName>
    <definedName name="S36R17" localSheetId="10">#REF!</definedName>
    <definedName name="S36R17" localSheetId="4">#REF!</definedName>
    <definedName name="S36R17" localSheetId="11">#REF!</definedName>
    <definedName name="S36R17">#REF!</definedName>
    <definedName name="S36R18" localSheetId="10">#REF!</definedName>
    <definedName name="S36R18" localSheetId="4">#REF!</definedName>
    <definedName name="S36R18" localSheetId="11">#REF!</definedName>
    <definedName name="S36R18">#REF!</definedName>
    <definedName name="S36R19" localSheetId="10">#REF!</definedName>
    <definedName name="S36R19" localSheetId="4">#REF!</definedName>
    <definedName name="S36R19" localSheetId="11">#REF!</definedName>
    <definedName name="S36R19">#REF!</definedName>
    <definedName name="S36R2" localSheetId="10">#REF!</definedName>
    <definedName name="S36R2" localSheetId="4">#REF!</definedName>
    <definedName name="S36R2" localSheetId="11">#REF!</definedName>
    <definedName name="S36R2">#REF!</definedName>
    <definedName name="S36R20" localSheetId="10">#REF!</definedName>
    <definedName name="S36R20" localSheetId="4">#REF!</definedName>
    <definedName name="S36R20" localSheetId="11">#REF!</definedName>
    <definedName name="S36R20">#REF!</definedName>
    <definedName name="S36R21" localSheetId="10">#REF!</definedName>
    <definedName name="S36R21" localSheetId="4">#REF!</definedName>
    <definedName name="S36R21" localSheetId="11">#REF!</definedName>
    <definedName name="S36R21">#REF!</definedName>
    <definedName name="S36R22" localSheetId="10">#REF!</definedName>
    <definedName name="S36R22" localSheetId="4">#REF!</definedName>
    <definedName name="S36R22" localSheetId="11">#REF!</definedName>
    <definedName name="S36R22">#REF!</definedName>
    <definedName name="S36R23" localSheetId="10">#REF!</definedName>
    <definedName name="S36R23" localSheetId="4">#REF!</definedName>
    <definedName name="S36R23" localSheetId="11">#REF!</definedName>
    <definedName name="S36R23">#REF!</definedName>
    <definedName name="S36R24" localSheetId="10">#REF!</definedName>
    <definedName name="S36R24" localSheetId="4">#REF!</definedName>
    <definedName name="S36R24" localSheetId="11">#REF!</definedName>
    <definedName name="S36R24">#REF!</definedName>
    <definedName name="S36R3" localSheetId="10">#REF!</definedName>
    <definedName name="S36R3" localSheetId="4">#REF!</definedName>
    <definedName name="S36R3" localSheetId="11">#REF!</definedName>
    <definedName name="S36R3">#REF!</definedName>
    <definedName name="S36R4" localSheetId="10">#REF!</definedName>
    <definedName name="S36R4" localSheetId="4">#REF!</definedName>
    <definedName name="S36R4" localSheetId="11">#REF!</definedName>
    <definedName name="S36R4">#REF!</definedName>
    <definedName name="S36R5" localSheetId="10">#REF!</definedName>
    <definedName name="S36R5" localSheetId="4">#REF!</definedName>
    <definedName name="S36R5" localSheetId="11">#REF!</definedName>
    <definedName name="S36R5">#REF!</definedName>
    <definedName name="S36R6" localSheetId="10">#REF!</definedName>
    <definedName name="S36R6" localSheetId="4">#REF!</definedName>
    <definedName name="S36R6" localSheetId="11">#REF!</definedName>
    <definedName name="S36R6">#REF!</definedName>
    <definedName name="S36R7" localSheetId="10">#REF!</definedName>
    <definedName name="S36R7" localSheetId="4">#REF!</definedName>
    <definedName name="S36R7" localSheetId="11">#REF!</definedName>
    <definedName name="S36R7">#REF!</definedName>
    <definedName name="S36R8" localSheetId="10">#REF!</definedName>
    <definedName name="S36R8" localSheetId="4">#REF!</definedName>
    <definedName name="S36R8" localSheetId="11">#REF!</definedName>
    <definedName name="S36R8">#REF!</definedName>
    <definedName name="S36R9" localSheetId="10">#REF!</definedName>
    <definedName name="S36R9" localSheetId="4">#REF!</definedName>
    <definedName name="S36R9" localSheetId="11">#REF!</definedName>
    <definedName name="S36R9">#REF!</definedName>
    <definedName name="S37P1" localSheetId="10">#REF!</definedName>
    <definedName name="S37P1" localSheetId="4">#REF!</definedName>
    <definedName name="S37P1" localSheetId="11">#REF!</definedName>
    <definedName name="S37P1">#REF!</definedName>
    <definedName name="S37P10" localSheetId="10">#REF!</definedName>
    <definedName name="S37P10" localSheetId="4">#REF!</definedName>
    <definedName name="S37P10" localSheetId="11">#REF!</definedName>
    <definedName name="S37P10">#REF!</definedName>
    <definedName name="S37P11" localSheetId="10">#REF!</definedName>
    <definedName name="S37P11" localSheetId="4">#REF!</definedName>
    <definedName name="S37P11" localSheetId="11">#REF!</definedName>
    <definedName name="S37P11">#REF!</definedName>
    <definedName name="S37P12" localSheetId="10">#REF!</definedName>
    <definedName name="S37P12" localSheetId="4">#REF!</definedName>
    <definedName name="S37P12" localSheetId="11">#REF!</definedName>
    <definedName name="S37P12">#REF!</definedName>
    <definedName name="S37P13" localSheetId="10">#REF!</definedName>
    <definedName name="S37P13" localSheetId="4">#REF!</definedName>
    <definedName name="S37P13" localSheetId="11">#REF!</definedName>
    <definedName name="S37P13">#REF!</definedName>
    <definedName name="S37P14" localSheetId="10">#REF!</definedName>
    <definedName name="S37P14" localSheetId="4">#REF!</definedName>
    <definedName name="S37P14" localSheetId="11">#REF!</definedName>
    <definedName name="S37P14">#REF!</definedName>
    <definedName name="S37P15" localSheetId="10">#REF!</definedName>
    <definedName name="S37P15" localSheetId="4">#REF!</definedName>
    <definedName name="S37P15" localSheetId="11">#REF!</definedName>
    <definedName name="S37P15">#REF!</definedName>
    <definedName name="S37P16" localSheetId="10">#REF!</definedName>
    <definedName name="S37P16" localSheetId="4">#REF!</definedName>
    <definedName name="S37P16" localSheetId="11">#REF!</definedName>
    <definedName name="S37P16">#REF!</definedName>
    <definedName name="S37P17" localSheetId="10">#REF!</definedName>
    <definedName name="S37P17" localSheetId="4">#REF!</definedName>
    <definedName name="S37P17" localSheetId="11">#REF!</definedName>
    <definedName name="S37P17">#REF!</definedName>
    <definedName name="S37P18" localSheetId="10">#REF!</definedName>
    <definedName name="S37P18" localSheetId="4">#REF!</definedName>
    <definedName name="S37P18" localSheetId="11">#REF!</definedName>
    <definedName name="S37P18">#REF!</definedName>
    <definedName name="S37P19" localSheetId="10">#REF!</definedName>
    <definedName name="S37P19" localSheetId="4">#REF!</definedName>
    <definedName name="S37P19" localSheetId="11">#REF!</definedName>
    <definedName name="S37P19">#REF!</definedName>
    <definedName name="S37P2" localSheetId="10">#REF!</definedName>
    <definedName name="S37P2" localSheetId="4">#REF!</definedName>
    <definedName name="S37P2" localSheetId="11">#REF!</definedName>
    <definedName name="S37P2">#REF!</definedName>
    <definedName name="S37P20" localSheetId="10">#REF!</definedName>
    <definedName name="S37P20" localSheetId="4">#REF!</definedName>
    <definedName name="S37P20" localSheetId="11">#REF!</definedName>
    <definedName name="S37P20">#REF!</definedName>
    <definedName name="S37P21" localSheetId="10">#REF!</definedName>
    <definedName name="S37P21" localSheetId="4">#REF!</definedName>
    <definedName name="S37P21" localSheetId="11">#REF!</definedName>
    <definedName name="S37P21">#REF!</definedName>
    <definedName name="S37P22" localSheetId="10">#REF!</definedName>
    <definedName name="S37P22" localSheetId="4">#REF!</definedName>
    <definedName name="S37P22" localSheetId="11">#REF!</definedName>
    <definedName name="S37P22">#REF!</definedName>
    <definedName name="S37P23" localSheetId="10">#REF!</definedName>
    <definedName name="S37P23" localSheetId="4">#REF!</definedName>
    <definedName name="S37P23" localSheetId="11">#REF!</definedName>
    <definedName name="S37P23">#REF!</definedName>
    <definedName name="S37P24" localSheetId="10">#REF!</definedName>
    <definedName name="S37P24" localSheetId="4">#REF!</definedName>
    <definedName name="S37P24" localSheetId="11">#REF!</definedName>
    <definedName name="S37P24">#REF!</definedName>
    <definedName name="S37P3" localSheetId="10">#REF!</definedName>
    <definedName name="S37P3" localSheetId="4">#REF!</definedName>
    <definedName name="S37P3" localSheetId="11">#REF!</definedName>
    <definedName name="S37P3">#REF!</definedName>
    <definedName name="S37P4" localSheetId="10">#REF!</definedName>
    <definedName name="S37P4" localSheetId="4">#REF!</definedName>
    <definedName name="S37P4" localSheetId="11">#REF!</definedName>
    <definedName name="S37P4">#REF!</definedName>
    <definedName name="S37P5" localSheetId="10">#REF!</definedName>
    <definedName name="S37P5" localSheetId="4">#REF!</definedName>
    <definedName name="S37P5" localSheetId="11">#REF!</definedName>
    <definedName name="S37P5">#REF!</definedName>
    <definedName name="S37P6" localSheetId="10">#REF!</definedName>
    <definedName name="S37P6" localSheetId="4">#REF!</definedName>
    <definedName name="S37P6" localSheetId="11">#REF!</definedName>
    <definedName name="S37P6">#REF!</definedName>
    <definedName name="S37P7" localSheetId="10">#REF!</definedName>
    <definedName name="S37P7" localSheetId="4">#REF!</definedName>
    <definedName name="S37P7" localSheetId="11">#REF!</definedName>
    <definedName name="S37P7">#REF!</definedName>
    <definedName name="S37P8" localSheetId="10">#REF!</definedName>
    <definedName name="S37P8" localSheetId="4">#REF!</definedName>
    <definedName name="S37P8" localSheetId="11">#REF!</definedName>
    <definedName name="S37P8">#REF!</definedName>
    <definedName name="S37P9" localSheetId="10">#REF!</definedName>
    <definedName name="S37P9" localSheetId="4">#REF!</definedName>
    <definedName name="S37P9" localSheetId="11">#REF!</definedName>
    <definedName name="S37P9">#REF!</definedName>
    <definedName name="S37R1" localSheetId="10">#REF!</definedName>
    <definedName name="S37R1" localSheetId="4">#REF!</definedName>
    <definedName name="S37R1" localSheetId="11">#REF!</definedName>
    <definedName name="S37R1">#REF!</definedName>
    <definedName name="S37R10" localSheetId="10">#REF!</definedName>
    <definedName name="S37R10" localSheetId="4">#REF!</definedName>
    <definedName name="S37R10" localSheetId="11">#REF!</definedName>
    <definedName name="S37R10">#REF!</definedName>
    <definedName name="S37R11" localSheetId="10">#REF!</definedName>
    <definedName name="S37R11" localSheetId="4">#REF!</definedName>
    <definedName name="S37R11" localSheetId="11">#REF!</definedName>
    <definedName name="S37R11">#REF!</definedName>
    <definedName name="S37R12" localSheetId="10">#REF!</definedName>
    <definedName name="S37R12" localSheetId="4">#REF!</definedName>
    <definedName name="S37R12" localSheetId="11">#REF!</definedName>
    <definedName name="S37R12">#REF!</definedName>
    <definedName name="S37R13" localSheetId="10">#REF!</definedName>
    <definedName name="S37R13" localSheetId="4">#REF!</definedName>
    <definedName name="S37R13" localSheetId="11">#REF!</definedName>
    <definedName name="S37R13">#REF!</definedName>
    <definedName name="S37R14" localSheetId="10">#REF!</definedName>
    <definedName name="S37R14" localSheetId="4">#REF!</definedName>
    <definedName name="S37R14" localSheetId="11">#REF!</definedName>
    <definedName name="S37R14">#REF!</definedName>
    <definedName name="S37R15" localSheetId="10">#REF!</definedName>
    <definedName name="S37R15" localSheetId="4">#REF!</definedName>
    <definedName name="S37R15" localSheetId="11">#REF!</definedName>
    <definedName name="S37R15">#REF!</definedName>
    <definedName name="S37R16" localSheetId="10">#REF!</definedName>
    <definedName name="S37R16" localSheetId="4">#REF!</definedName>
    <definedName name="S37R16" localSheetId="11">#REF!</definedName>
    <definedName name="S37R16">#REF!</definedName>
    <definedName name="S37R17" localSheetId="10">#REF!</definedName>
    <definedName name="S37R17" localSheetId="4">#REF!</definedName>
    <definedName name="S37R17" localSheetId="11">#REF!</definedName>
    <definedName name="S37R17">#REF!</definedName>
    <definedName name="S37R18" localSheetId="10">#REF!</definedName>
    <definedName name="S37R18" localSheetId="4">#REF!</definedName>
    <definedName name="S37R18" localSheetId="11">#REF!</definedName>
    <definedName name="S37R18">#REF!</definedName>
    <definedName name="S37R19" localSheetId="10">#REF!</definedName>
    <definedName name="S37R19" localSheetId="4">#REF!</definedName>
    <definedName name="S37R19" localSheetId="11">#REF!</definedName>
    <definedName name="S37R19">#REF!</definedName>
    <definedName name="S37R2" localSheetId="10">#REF!</definedName>
    <definedName name="S37R2" localSheetId="4">#REF!</definedName>
    <definedName name="S37R2" localSheetId="11">#REF!</definedName>
    <definedName name="S37R2">#REF!</definedName>
    <definedName name="S37R20" localSheetId="10">#REF!</definedName>
    <definedName name="S37R20" localSheetId="4">#REF!</definedName>
    <definedName name="S37R20" localSheetId="11">#REF!</definedName>
    <definedName name="S37R20">#REF!</definedName>
    <definedName name="S37R21" localSheetId="10">#REF!</definedName>
    <definedName name="S37R21" localSheetId="4">#REF!</definedName>
    <definedName name="S37R21" localSheetId="11">#REF!</definedName>
    <definedName name="S37R21">#REF!</definedName>
    <definedName name="S37R22" localSheetId="10">#REF!</definedName>
    <definedName name="S37R22" localSheetId="4">#REF!</definedName>
    <definedName name="S37R22" localSheetId="11">#REF!</definedName>
    <definedName name="S37R22">#REF!</definedName>
    <definedName name="S37R23" localSheetId="10">#REF!</definedName>
    <definedName name="S37R23" localSheetId="4">#REF!</definedName>
    <definedName name="S37R23" localSheetId="11">#REF!</definedName>
    <definedName name="S37R23">#REF!</definedName>
    <definedName name="S37R24" localSheetId="10">#REF!</definedName>
    <definedName name="S37R24" localSheetId="4">#REF!</definedName>
    <definedName name="S37R24" localSheetId="11">#REF!</definedName>
    <definedName name="S37R24">#REF!</definedName>
    <definedName name="S37R3" localSheetId="10">#REF!</definedName>
    <definedName name="S37R3" localSheetId="4">#REF!</definedName>
    <definedName name="S37R3" localSheetId="11">#REF!</definedName>
    <definedName name="S37R3">#REF!</definedName>
    <definedName name="S37R4" localSheetId="10">#REF!</definedName>
    <definedName name="S37R4" localSheetId="4">#REF!</definedName>
    <definedName name="S37R4" localSheetId="11">#REF!</definedName>
    <definedName name="S37R4">#REF!</definedName>
    <definedName name="S37R5" localSheetId="10">#REF!</definedName>
    <definedName name="S37R5" localSheetId="4">#REF!</definedName>
    <definedName name="S37R5" localSheetId="11">#REF!</definedName>
    <definedName name="S37R5">#REF!</definedName>
    <definedName name="S37R6" localSheetId="10">#REF!</definedName>
    <definedName name="S37R6" localSheetId="4">#REF!</definedName>
    <definedName name="S37R6" localSheetId="11">#REF!</definedName>
    <definedName name="S37R6">#REF!</definedName>
    <definedName name="S37R7" localSheetId="10">#REF!</definedName>
    <definedName name="S37R7" localSheetId="4">#REF!</definedName>
    <definedName name="S37R7" localSheetId="11">#REF!</definedName>
    <definedName name="S37R7">#REF!</definedName>
    <definedName name="S37R8" localSheetId="10">#REF!</definedName>
    <definedName name="S37R8" localSheetId="4">#REF!</definedName>
    <definedName name="S37R8" localSheetId="11">#REF!</definedName>
    <definedName name="S37R8">#REF!</definedName>
    <definedName name="S37R9" localSheetId="10">#REF!</definedName>
    <definedName name="S37R9" localSheetId="4">#REF!</definedName>
    <definedName name="S37R9" localSheetId="11">#REF!</definedName>
    <definedName name="S37R9">#REF!</definedName>
    <definedName name="S38P1" localSheetId="10">#REF!</definedName>
    <definedName name="S38P1" localSheetId="4">#REF!</definedName>
    <definedName name="S38P1" localSheetId="11">#REF!</definedName>
    <definedName name="S38P1">#REF!</definedName>
    <definedName name="S38P10" localSheetId="10">#REF!</definedName>
    <definedName name="S38P10" localSheetId="4">#REF!</definedName>
    <definedName name="S38P10" localSheetId="11">#REF!</definedName>
    <definedName name="S38P10">#REF!</definedName>
    <definedName name="S38P11" localSheetId="10">#REF!</definedName>
    <definedName name="S38P11" localSheetId="4">#REF!</definedName>
    <definedName name="S38P11" localSheetId="11">#REF!</definedName>
    <definedName name="S38P11">#REF!</definedName>
    <definedName name="S38P12" localSheetId="10">#REF!</definedName>
    <definedName name="S38P12" localSheetId="4">#REF!</definedName>
    <definedName name="S38P12" localSheetId="11">#REF!</definedName>
    <definedName name="S38P12">#REF!</definedName>
    <definedName name="S38P13" localSheetId="10">#REF!</definedName>
    <definedName name="S38P13" localSheetId="4">#REF!</definedName>
    <definedName name="S38P13" localSheetId="11">#REF!</definedName>
    <definedName name="S38P13">#REF!</definedName>
    <definedName name="S38P14" localSheetId="10">#REF!</definedName>
    <definedName name="S38P14" localSheetId="4">#REF!</definedName>
    <definedName name="S38P14" localSheetId="11">#REF!</definedName>
    <definedName name="S38P14">#REF!</definedName>
    <definedName name="S38P15" localSheetId="10">#REF!</definedName>
    <definedName name="S38P15" localSheetId="4">#REF!</definedName>
    <definedName name="S38P15" localSheetId="11">#REF!</definedName>
    <definedName name="S38P15">#REF!</definedName>
    <definedName name="S38P16" localSheetId="10">#REF!</definedName>
    <definedName name="S38P16" localSheetId="4">#REF!</definedName>
    <definedName name="S38P16" localSheetId="11">#REF!</definedName>
    <definedName name="S38P16">#REF!</definedName>
    <definedName name="S38P17" localSheetId="10">#REF!</definedName>
    <definedName name="S38P17" localSheetId="4">#REF!</definedName>
    <definedName name="S38P17" localSheetId="11">#REF!</definedName>
    <definedName name="S38P17">#REF!</definedName>
    <definedName name="S38P18" localSheetId="10">#REF!</definedName>
    <definedName name="S38P18" localSheetId="4">#REF!</definedName>
    <definedName name="S38P18" localSheetId="11">#REF!</definedName>
    <definedName name="S38P18">#REF!</definedName>
    <definedName name="S38P19" localSheetId="10">#REF!</definedName>
    <definedName name="S38P19" localSheetId="4">#REF!</definedName>
    <definedName name="S38P19" localSheetId="11">#REF!</definedName>
    <definedName name="S38P19">#REF!</definedName>
    <definedName name="S38P2" localSheetId="10">#REF!</definedName>
    <definedName name="S38P2" localSheetId="4">#REF!</definedName>
    <definedName name="S38P2" localSheetId="11">#REF!</definedName>
    <definedName name="S38P2">#REF!</definedName>
    <definedName name="S38P20" localSheetId="10">#REF!</definedName>
    <definedName name="S38P20" localSheetId="4">#REF!</definedName>
    <definedName name="S38P20" localSheetId="11">#REF!</definedName>
    <definedName name="S38P20">#REF!</definedName>
    <definedName name="S38P21" localSheetId="10">#REF!</definedName>
    <definedName name="S38P21" localSheetId="4">#REF!</definedName>
    <definedName name="S38P21" localSheetId="11">#REF!</definedName>
    <definedName name="S38P21">#REF!</definedName>
    <definedName name="S38P22" localSheetId="10">#REF!</definedName>
    <definedName name="S38P22" localSheetId="4">#REF!</definedName>
    <definedName name="S38P22" localSheetId="11">#REF!</definedName>
    <definedName name="S38P22">#REF!</definedName>
    <definedName name="S38P23" localSheetId="10">#REF!</definedName>
    <definedName name="S38P23" localSheetId="4">#REF!</definedName>
    <definedName name="S38P23" localSheetId="11">#REF!</definedName>
    <definedName name="S38P23">#REF!</definedName>
    <definedName name="S38P24" localSheetId="10">#REF!</definedName>
    <definedName name="S38P24" localSheetId="4">#REF!</definedName>
    <definedName name="S38P24" localSheetId="11">#REF!</definedName>
    <definedName name="S38P24">#REF!</definedName>
    <definedName name="S38P3" localSheetId="10">#REF!</definedName>
    <definedName name="S38P3" localSheetId="4">#REF!</definedName>
    <definedName name="S38P3" localSheetId="11">#REF!</definedName>
    <definedName name="S38P3">#REF!</definedName>
    <definedName name="S38P4" localSheetId="10">#REF!</definedName>
    <definedName name="S38P4" localSheetId="4">#REF!</definedName>
    <definedName name="S38P4" localSheetId="11">#REF!</definedName>
    <definedName name="S38P4">#REF!</definedName>
    <definedName name="S38P5" localSheetId="10">#REF!</definedName>
    <definedName name="S38P5" localSheetId="4">#REF!</definedName>
    <definedName name="S38P5" localSheetId="11">#REF!</definedName>
    <definedName name="S38P5">#REF!</definedName>
    <definedName name="S38P6" localSheetId="10">#REF!</definedName>
    <definedName name="S38P6" localSheetId="4">#REF!</definedName>
    <definedName name="S38P6" localSheetId="11">#REF!</definedName>
    <definedName name="S38P6">#REF!</definedName>
    <definedName name="S38P7" localSheetId="10">#REF!</definedName>
    <definedName name="S38P7" localSheetId="4">#REF!</definedName>
    <definedName name="S38P7" localSheetId="11">#REF!</definedName>
    <definedName name="S38P7">#REF!</definedName>
    <definedName name="S38P8" localSheetId="10">#REF!</definedName>
    <definedName name="S38P8" localSheetId="4">#REF!</definedName>
    <definedName name="S38P8" localSheetId="11">#REF!</definedName>
    <definedName name="S38P8">#REF!</definedName>
    <definedName name="S38P9" localSheetId="10">#REF!</definedName>
    <definedName name="S38P9" localSheetId="4">#REF!</definedName>
    <definedName name="S38P9" localSheetId="11">#REF!</definedName>
    <definedName name="S38P9">#REF!</definedName>
    <definedName name="S38R1" localSheetId="10">#REF!</definedName>
    <definedName name="S38R1" localSheetId="4">#REF!</definedName>
    <definedName name="S38R1" localSheetId="11">#REF!</definedName>
    <definedName name="S38R1">#REF!</definedName>
    <definedName name="S38R10" localSheetId="10">#REF!</definedName>
    <definedName name="S38R10" localSheetId="4">#REF!</definedName>
    <definedName name="S38R10" localSheetId="11">#REF!</definedName>
    <definedName name="S38R10">#REF!</definedName>
    <definedName name="S38R11" localSheetId="10">#REF!</definedName>
    <definedName name="S38R11" localSheetId="4">#REF!</definedName>
    <definedName name="S38R11" localSheetId="11">#REF!</definedName>
    <definedName name="S38R11">#REF!</definedName>
    <definedName name="S38R12" localSheetId="10">#REF!</definedName>
    <definedName name="S38R12" localSheetId="4">#REF!</definedName>
    <definedName name="S38R12" localSheetId="11">#REF!</definedName>
    <definedName name="S38R12">#REF!</definedName>
    <definedName name="S38R13" localSheetId="10">#REF!</definedName>
    <definedName name="S38R13" localSheetId="4">#REF!</definedName>
    <definedName name="S38R13" localSheetId="11">#REF!</definedName>
    <definedName name="S38R13">#REF!</definedName>
    <definedName name="S38R14" localSheetId="10">#REF!</definedName>
    <definedName name="S38R14" localSheetId="4">#REF!</definedName>
    <definedName name="S38R14" localSheetId="11">#REF!</definedName>
    <definedName name="S38R14">#REF!</definedName>
    <definedName name="S38R15" localSheetId="10">#REF!</definedName>
    <definedName name="S38R15" localSheetId="4">#REF!</definedName>
    <definedName name="S38R15" localSheetId="11">#REF!</definedName>
    <definedName name="S38R15">#REF!</definedName>
    <definedName name="S38R16" localSheetId="10">#REF!</definedName>
    <definedName name="S38R16" localSheetId="4">#REF!</definedName>
    <definedName name="S38R16" localSheetId="11">#REF!</definedName>
    <definedName name="S38R16">#REF!</definedName>
    <definedName name="S38R17" localSheetId="10">#REF!</definedName>
    <definedName name="S38R17" localSheetId="4">#REF!</definedName>
    <definedName name="S38R17" localSheetId="11">#REF!</definedName>
    <definedName name="S38R17">#REF!</definedName>
    <definedName name="S38R18" localSheetId="10">#REF!</definedName>
    <definedName name="S38R18" localSheetId="4">#REF!</definedName>
    <definedName name="S38R18" localSheetId="11">#REF!</definedName>
    <definedName name="S38R18">#REF!</definedName>
    <definedName name="S38R19" localSheetId="10">#REF!</definedName>
    <definedName name="S38R19" localSheetId="4">#REF!</definedName>
    <definedName name="S38R19" localSheetId="11">#REF!</definedName>
    <definedName name="S38R19">#REF!</definedName>
    <definedName name="S38R2" localSheetId="10">#REF!</definedName>
    <definedName name="S38R2" localSheetId="4">#REF!</definedName>
    <definedName name="S38R2" localSheetId="11">#REF!</definedName>
    <definedName name="S38R2">#REF!</definedName>
    <definedName name="S38R20" localSheetId="10">#REF!</definedName>
    <definedName name="S38R20" localSheetId="4">#REF!</definedName>
    <definedName name="S38R20" localSheetId="11">#REF!</definedName>
    <definedName name="S38R20">#REF!</definedName>
    <definedName name="S38R21" localSheetId="10">#REF!</definedName>
    <definedName name="S38R21" localSheetId="4">#REF!</definedName>
    <definedName name="S38R21" localSheetId="11">#REF!</definedName>
    <definedName name="S38R21">#REF!</definedName>
    <definedName name="S38R22" localSheetId="10">#REF!</definedName>
    <definedName name="S38R22" localSheetId="4">#REF!</definedName>
    <definedName name="S38R22" localSheetId="11">#REF!</definedName>
    <definedName name="S38R22">#REF!</definedName>
    <definedName name="S38R23" localSheetId="10">#REF!</definedName>
    <definedName name="S38R23" localSheetId="4">#REF!</definedName>
    <definedName name="S38R23" localSheetId="11">#REF!</definedName>
    <definedName name="S38R23">#REF!</definedName>
    <definedName name="S38R24" localSheetId="10">#REF!</definedName>
    <definedName name="S38R24" localSheetId="4">#REF!</definedName>
    <definedName name="S38R24" localSheetId="11">#REF!</definedName>
    <definedName name="S38R24">#REF!</definedName>
    <definedName name="S38R3" localSheetId="10">#REF!</definedName>
    <definedName name="S38R3" localSheetId="4">#REF!</definedName>
    <definedName name="S38R3" localSheetId="11">#REF!</definedName>
    <definedName name="S38R3">#REF!</definedName>
    <definedName name="S38R4" localSheetId="10">#REF!</definedName>
    <definedName name="S38R4" localSheetId="4">#REF!</definedName>
    <definedName name="S38R4" localSheetId="11">#REF!</definedName>
    <definedName name="S38R4">#REF!</definedName>
    <definedName name="S38R5" localSheetId="10">#REF!</definedName>
    <definedName name="S38R5" localSheetId="4">#REF!</definedName>
    <definedName name="S38R5" localSheetId="11">#REF!</definedName>
    <definedName name="S38R5">#REF!</definedName>
    <definedName name="S38R6" localSheetId="10">#REF!</definedName>
    <definedName name="S38R6" localSheetId="4">#REF!</definedName>
    <definedName name="S38R6" localSheetId="11">#REF!</definedName>
    <definedName name="S38R6">#REF!</definedName>
    <definedName name="S38R7" localSheetId="10">#REF!</definedName>
    <definedName name="S38R7" localSheetId="4">#REF!</definedName>
    <definedName name="S38R7" localSheetId="11">#REF!</definedName>
    <definedName name="S38R7">#REF!</definedName>
    <definedName name="S38R8" localSheetId="10">#REF!</definedName>
    <definedName name="S38R8" localSheetId="4">#REF!</definedName>
    <definedName name="S38R8" localSheetId="11">#REF!</definedName>
    <definedName name="S38R8">#REF!</definedName>
    <definedName name="S38R9" localSheetId="10">#REF!</definedName>
    <definedName name="S38R9" localSheetId="4">#REF!</definedName>
    <definedName name="S38R9" localSheetId="11">#REF!</definedName>
    <definedName name="S38R9">#REF!</definedName>
    <definedName name="S39P1" localSheetId="10">#REF!</definedName>
    <definedName name="S39P1" localSheetId="4">#REF!</definedName>
    <definedName name="S39P1" localSheetId="11">#REF!</definedName>
    <definedName name="S39P1">#REF!</definedName>
    <definedName name="S39P10" localSheetId="10">#REF!</definedName>
    <definedName name="S39P10" localSheetId="4">#REF!</definedName>
    <definedName name="S39P10" localSheetId="11">#REF!</definedName>
    <definedName name="S39P10">#REF!</definedName>
    <definedName name="S39P11" localSheetId="10">#REF!</definedName>
    <definedName name="S39P11" localSheetId="4">#REF!</definedName>
    <definedName name="S39P11" localSheetId="11">#REF!</definedName>
    <definedName name="S39P11">#REF!</definedName>
    <definedName name="S39P12" localSheetId="10">#REF!</definedName>
    <definedName name="S39P12" localSheetId="4">#REF!</definedName>
    <definedName name="S39P12" localSheetId="11">#REF!</definedName>
    <definedName name="S39P12">#REF!</definedName>
    <definedName name="S39P13" localSheetId="10">#REF!</definedName>
    <definedName name="S39P13" localSheetId="4">#REF!</definedName>
    <definedName name="S39P13" localSheetId="11">#REF!</definedName>
    <definedName name="S39P13">#REF!</definedName>
    <definedName name="S39P14" localSheetId="10">#REF!</definedName>
    <definedName name="S39P14" localSheetId="4">#REF!</definedName>
    <definedName name="S39P14" localSheetId="11">#REF!</definedName>
    <definedName name="S39P14">#REF!</definedName>
    <definedName name="S39P15" localSheetId="10">#REF!</definedName>
    <definedName name="S39P15" localSheetId="4">#REF!</definedName>
    <definedName name="S39P15" localSheetId="11">#REF!</definedName>
    <definedName name="S39P15">#REF!</definedName>
    <definedName name="S39P16" localSheetId="10">#REF!</definedName>
    <definedName name="S39P16" localSheetId="4">#REF!</definedName>
    <definedName name="S39P16" localSheetId="11">#REF!</definedName>
    <definedName name="S39P16">#REF!</definedName>
    <definedName name="S39P17" localSheetId="10">#REF!</definedName>
    <definedName name="S39P17" localSheetId="4">#REF!</definedName>
    <definedName name="S39P17" localSheetId="11">#REF!</definedName>
    <definedName name="S39P17">#REF!</definedName>
    <definedName name="S39P18" localSheetId="10">#REF!</definedName>
    <definedName name="S39P18" localSheetId="4">#REF!</definedName>
    <definedName name="S39P18" localSheetId="11">#REF!</definedName>
    <definedName name="S39P18">#REF!</definedName>
    <definedName name="S39P19" localSheetId="10">#REF!</definedName>
    <definedName name="S39P19" localSheetId="4">#REF!</definedName>
    <definedName name="S39P19" localSheetId="11">#REF!</definedName>
    <definedName name="S39P19">#REF!</definedName>
    <definedName name="S39P2" localSheetId="10">#REF!</definedName>
    <definedName name="S39P2" localSheetId="4">#REF!</definedName>
    <definedName name="S39P2" localSheetId="11">#REF!</definedName>
    <definedName name="S39P2">#REF!</definedName>
    <definedName name="S39P20" localSheetId="10">#REF!</definedName>
    <definedName name="S39P20" localSheetId="4">#REF!</definedName>
    <definedName name="S39P20" localSheetId="11">#REF!</definedName>
    <definedName name="S39P20">#REF!</definedName>
    <definedName name="S39P21" localSheetId="10">#REF!</definedName>
    <definedName name="S39P21" localSheetId="4">#REF!</definedName>
    <definedName name="S39P21" localSheetId="11">#REF!</definedName>
    <definedName name="S39P21">#REF!</definedName>
    <definedName name="S39P22" localSheetId="10">#REF!</definedName>
    <definedName name="S39P22" localSheetId="4">#REF!</definedName>
    <definedName name="S39P22" localSheetId="11">#REF!</definedName>
    <definedName name="S39P22">#REF!</definedName>
    <definedName name="S39P23" localSheetId="10">#REF!</definedName>
    <definedName name="S39P23" localSheetId="4">#REF!</definedName>
    <definedName name="S39P23" localSheetId="11">#REF!</definedName>
    <definedName name="S39P23">#REF!</definedName>
    <definedName name="S39P24" localSheetId="10">#REF!</definedName>
    <definedName name="S39P24" localSheetId="4">#REF!</definedName>
    <definedName name="S39P24" localSheetId="11">#REF!</definedName>
    <definedName name="S39P24">#REF!</definedName>
    <definedName name="S39P3" localSheetId="10">#REF!</definedName>
    <definedName name="S39P3" localSheetId="4">#REF!</definedName>
    <definedName name="S39P3" localSheetId="11">#REF!</definedName>
    <definedName name="S39P3">#REF!</definedName>
    <definedName name="S39P4" localSheetId="10">#REF!</definedName>
    <definedName name="S39P4" localSheetId="4">#REF!</definedName>
    <definedName name="S39P4" localSheetId="11">#REF!</definedName>
    <definedName name="S39P4">#REF!</definedName>
    <definedName name="S39P5" localSheetId="10">#REF!</definedName>
    <definedName name="S39P5" localSheetId="4">#REF!</definedName>
    <definedName name="S39P5" localSheetId="11">#REF!</definedName>
    <definedName name="S39P5">#REF!</definedName>
    <definedName name="S39P6" localSheetId="10">#REF!</definedName>
    <definedName name="S39P6" localSheetId="4">#REF!</definedName>
    <definedName name="S39P6" localSheetId="11">#REF!</definedName>
    <definedName name="S39P6">#REF!</definedName>
    <definedName name="S39P7" localSheetId="10">#REF!</definedName>
    <definedName name="S39P7" localSheetId="4">#REF!</definedName>
    <definedName name="S39P7" localSheetId="11">#REF!</definedName>
    <definedName name="S39P7">#REF!</definedName>
    <definedName name="S39P8" localSheetId="10">#REF!</definedName>
    <definedName name="S39P8" localSheetId="4">#REF!</definedName>
    <definedName name="S39P8" localSheetId="11">#REF!</definedName>
    <definedName name="S39P8">#REF!</definedName>
    <definedName name="S39P9" localSheetId="10">#REF!</definedName>
    <definedName name="S39P9" localSheetId="4">#REF!</definedName>
    <definedName name="S39P9" localSheetId="11">#REF!</definedName>
    <definedName name="S39P9">#REF!</definedName>
    <definedName name="S39R1" localSheetId="10">#REF!</definedName>
    <definedName name="S39R1" localSheetId="4">#REF!</definedName>
    <definedName name="S39R1" localSheetId="11">#REF!</definedName>
    <definedName name="S39R1">#REF!</definedName>
    <definedName name="S39R10" localSheetId="10">#REF!</definedName>
    <definedName name="S39R10" localSheetId="4">#REF!</definedName>
    <definedName name="S39R10" localSheetId="11">#REF!</definedName>
    <definedName name="S39R10">#REF!</definedName>
    <definedName name="S39R11" localSheetId="10">#REF!</definedName>
    <definedName name="S39R11" localSheetId="4">#REF!</definedName>
    <definedName name="S39R11" localSheetId="11">#REF!</definedName>
    <definedName name="S39R11">#REF!</definedName>
    <definedName name="S39R12" localSheetId="10">#REF!</definedName>
    <definedName name="S39R12" localSheetId="4">#REF!</definedName>
    <definedName name="S39R12" localSheetId="11">#REF!</definedName>
    <definedName name="S39R12">#REF!</definedName>
    <definedName name="S39R13" localSheetId="10">#REF!</definedName>
    <definedName name="S39R13" localSheetId="4">#REF!</definedName>
    <definedName name="S39R13" localSheetId="11">#REF!</definedName>
    <definedName name="S39R13">#REF!</definedName>
    <definedName name="S39R14" localSheetId="10">#REF!</definedName>
    <definedName name="S39R14" localSheetId="4">#REF!</definedName>
    <definedName name="S39R14" localSheetId="11">#REF!</definedName>
    <definedName name="S39R14">#REF!</definedName>
    <definedName name="S39R15" localSheetId="10">#REF!</definedName>
    <definedName name="S39R15" localSheetId="4">#REF!</definedName>
    <definedName name="S39R15" localSheetId="11">#REF!</definedName>
    <definedName name="S39R15">#REF!</definedName>
    <definedName name="S39R16" localSheetId="10">#REF!</definedName>
    <definedName name="S39R16" localSheetId="4">#REF!</definedName>
    <definedName name="S39R16" localSheetId="11">#REF!</definedName>
    <definedName name="S39R16">#REF!</definedName>
    <definedName name="S39R17" localSheetId="10">#REF!</definedName>
    <definedName name="S39R17" localSheetId="4">#REF!</definedName>
    <definedName name="S39R17" localSheetId="11">#REF!</definedName>
    <definedName name="S39R17">#REF!</definedName>
    <definedName name="S39R18" localSheetId="10">#REF!</definedName>
    <definedName name="S39R18" localSheetId="4">#REF!</definedName>
    <definedName name="S39R18" localSheetId="11">#REF!</definedName>
    <definedName name="S39R18">#REF!</definedName>
    <definedName name="S39R19" localSheetId="10">#REF!</definedName>
    <definedName name="S39R19" localSheetId="4">#REF!</definedName>
    <definedName name="S39R19" localSheetId="11">#REF!</definedName>
    <definedName name="S39R19">#REF!</definedName>
    <definedName name="S39R2" localSheetId="10">#REF!</definedName>
    <definedName name="S39R2" localSheetId="4">#REF!</definedName>
    <definedName name="S39R2" localSheetId="11">#REF!</definedName>
    <definedName name="S39R2">#REF!</definedName>
    <definedName name="S39R20" localSheetId="10">#REF!</definedName>
    <definedName name="S39R20" localSheetId="4">#REF!</definedName>
    <definedName name="S39R20" localSheetId="11">#REF!</definedName>
    <definedName name="S39R20">#REF!</definedName>
    <definedName name="S39R21" localSheetId="10">#REF!</definedName>
    <definedName name="S39R21" localSheetId="4">#REF!</definedName>
    <definedName name="S39R21" localSheetId="11">#REF!</definedName>
    <definedName name="S39R21">#REF!</definedName>
    <definedName name="S39R22" localSheetId="10">#REF!</definedName>
    <definedName name="S39R22" localSheetId="4">#REF!</definedName>
    <definedName name="S39R22" localSheetId="11">#REF!</definedName>
    <definedName name="S39R22">#REF!</definedName>
    <definedName name="S39R23" localSheetId="10">#REF!</definedName>
    <definedName name="S39R23" localSheetId="4">#REF!</definedName>
    <definedName name="S39R23" localSheetId="11">#REF!</definedName>
    <definedName name="S39R23">#REF!</definedName>
    <definedName name="S39R24" localSheetId="10">#REF!</definedName>
    <definedName name="S39R24" localSheetId="4">#REF!</definedName>
    <definedName name="S39R24" localSheetId="11">#REF!</definedName>
    <definedName name="S39R24">#REF!</definedName>
    <definedName name="S39R3" localSheetId="10">#REF!</definedName>
    <definedName name="S39R3" localSheetId="4">#REF!</definedName>
    <definedName name="S39R3" localSheetId="11">#REF!</definedName>
    <definedName name="S39R3">#REF!</definedName>
    <definedName name="S39R4" localSheetId="10">#REF!</definedName>
    <definedName name="S39R4" localSheetId="4">#REF!</definedName>
    <definedName name="S39R4" localSheetId="11">#REF!</definedName>
    <definedName name="S39R4">#REF!</definedName>
    <definedName name="S39R5" localSheetId="10">#REF!</definedName>
    <definedName name="S39R5" localSheetId="4">#REF!</definedName>
    <definedName name="S39R5" localSheetId="11">#REF!</definedName>
    <definedName name="S39R5">#REF!</definedName>
    <definedName name="S39R6" localSheetId="10">#REF!</definedName>
    <definedName name="S39R6" localSheetId="4">#REF!</definedName>
    <definedName name="S39R6" localSheetId="11">#REF!</definedName>
    <definedName name="S39R6">#REF!</definedName>
    <definedName name="S39R7" localSheetId="10">#REF!</definedName>
    <definedName name="S39R7" localSheetId="4">#REF!</definedName>
    <definedName name="S39R7" localSheetId="11">#REF!</definedName>
    <definedName name="S39R7">#REF!</definedName>
    <definedName name="S39R8" localSheetId="10">#REF!</definedName>
    <definedName name="S39R8" localSheetId="4">#REF!</definedName>
    <definedName name="S39R8" localSheetId="11">#REF!</definedName>
    <definedName name="S39R8">#REF!</definedName>
    <definedName name="S39R9" localSheetId="10">#REF!</definedName>
    <definedName name="S39R9" localSheetId="4">#REF!</definedName>
    <definedName name="S39R9" localSheetId="11">#REF!</definedName>
    <definedName name="S39R9">#REF!</definedName>
    <definedName name="S3P1" localSheetId="10">#REF!</definedName>
    <definedName name="S3P1" localSheetId="4">#REF!</definedName>
    <definedName name="S3P1" localSheetId="11">#REF!</definedName>
    <definedName name="S3P1">#REF!</definedName>
    <definedName name="S3P10" localSheetId="10">#REF!</definedName>
    <definedName name="S3P10" localSheetId="4">#REF!</definedName>
    <definedName name="S3P10" localSheetId="11">#REF!</definedName>
    <definedName name="S3P10">#REF!</definedName>
    <definedName name="S3P11" localSheetId="10">#REF!</definedName>
    <definedName name="S3P11" localSheetId="4">#REF!</definedName>
    <definedName name="S3P11" localSheetId="11">#REF!</definedName>
    <definedName name="S3P11">#REF!</definedName>
    <definedName name="S3P12" localSheetId="10">#REF!</definedName>
    <definedName name="S3P12" localSheetId="4">#REF!</definedName>
    <definedName name="S3P12" localSheetId="11">#REF!</definedName>
    <definedName name="S3P12">#REF!</definedName>
    <definedName name="S3P13" localSheetId="10">#REF!</definedName>
    <definedName name="S3P13" localSheetId="4">#REF!</definedName>
    <definedName name="S3P13" localSheetId="11">#REF!</definedName>
    <definedName name="S3P13">#REF!</definedName>
    <definedName name="S3P14" localSheetId="10">#REF!</definedName>
    <definedName name="S3P14" localSheetId="4">#REF!</definedName>
    <definedName name="S3P14" localSheetId="11">#REF!</definedName>
    <definedName name="S3P14">#REF!</definedName>
    <definedName name="S3P15" localSheetId="10">#REF!</definedName>
    <definedName name="S3P15" localSheetId="4">#REF!</definedName>
    <definedName name="S3P15" localSheetId="11">#REF!</definedName>
    <definedName name="S3P15">#REF!</definedName>
    <definedName name="S3P16" localSheetId="10">#REF!</definedName>
    <definedName name="S3P16" localSheetId="4">#REF!</definedName>
    <definedName name="S3P16" localSheetId="11">#REF!</definedName>
    <definedName name="S3P16">#REF!</definedName>
    <definedName name="S3P17" localSheetId="10">#REF!</definedName>
    <definedName name="S3P17" localSheetId="4">#REF!</definedName>
    <definedName name="S3P17" localSheetId="11">#REF!</definedName>
    <definedName name="S3P17">#REF!</definedName>
    <definedName name="S3P18" localSheetId="10">#REF!</definedName>
    <definedName name="S3P18" localSheetId="4">#REF!</definedName>
    <definedName name="S3P18" localSheetId="11">#REF!</definedName>
    <definedName name="S3P18">#REF!</definedName>
    <definedName name="S3P19" localSheetId="10">#REF!</definedName>
    <definedName name="S3P19" localSheetId="4">#REF!</definedName>
    <definedName name="S3P19" localSheetId="11">#REF!</definedName>
    <definedName name="S3P19">#REF!</definedName>
    <definedName name="S3P2" localSheetId="10">#REF!</definedName>
    <definedName name="S3P2" localSheetId="4">#REF!</definedName>
    <definedName name="S3P2" localSheetId="11">#REF!</definedName>
    <definedName name="S3P2">#REF!</definedName>
    <definedName name="S3P20" localSheetId="10">#REF!</definedName>
    <definedName name="S3P20" localSheetId="4">#REF!</definedName>
    <definedName name="S3P20" localSheetId="11">#REF!</definedName>
    <definedName name="S3P20">#REF!</definedName>
    <definedName name="S3P21" localSheetId="10">#REF!</definedName>
    <definedName name="S3P21" localSheetId="4">#REF!</definedName>
    <definedName name="S3P21" localSheetId="11">#REF!</definedName>
    <definedName name="S3P21">#REF!</definedName>
    <definedName name="S3P22" localSheetId="10">#REF!</definedName>
    <definedName name="S3P22" localSheetId="4">#REF!</definedName>
    <definedName name="S3P22" localSheetId="11">#REF!</definedName>
    <definedName name="S3P22">#REF!</definedName>
    <definedName name="S3P23" localSheetId="10">#REF!</definedName>
    <definedName name="S3P23" localSheetId="4">#REF!</definedName>
    <definedName name="S3P23" localSheetId="11">#REF!</definedName>
    <definedName name="S3P23">#REF!</definedName>
    <definedName name="S3P24" localSheetId="10">#REF!</definedName>
    <definedName name="S3P24" localSheetId="4">#REF!</definedName>
    <definedName name="S3P24" localSheetId="11">#REF!</definedName>
    <definedName name="S3P24">#REF!</definedName>
    <definedName name="S3P3" localSheetId="10">#REF!</definedName>
    <definedName name="S3P3" localSheetId="4">#REF!</definedName>
    <definedName name="S3P3" localSheetId="11">#REF!</definedName>
    <definedName name="S3P3">#REF!</definedName>
    <definedName name="S3P4" localSheetId="10">#REF!</definedName>
    <definedName name="S3P4" localSheetId="4">#REF!</definedName>
    <definedName name="S3P4" localSheetId="11">#REF!</definedName>
    <definedName name="S3P4">#REF!</definedName>
    <definedName name="S3P5" localSheetId="10">#REF!</definedName>
    <definedName name="S3P5" localSheetId="4">#REF!</definedName>
    <definedName name="S3P5" localSheetId="11">#REF!</definedName>
    <definedName name="S3P5">#REF!</definedName>
    <definedName name="S3P6" localSheetId="10">#REF!</definedName>
    <definedName name="S3P6" localSheetId="4">#REF!</definedName>
    <definedName name="S3P6" localSheetId="11">#REF!</definedName>
    <definedName name="S3P6">#REF!</definedName>
    <definedName name="S3P7" localSheetId="10">#REF!</definedName>
    <definedName name="S3P7" localSheetId="4">#REF!</definedName>
    <definedName name="S3P7" localSheetId="11">#REF!</definedName>
    <definedName name="S3P7">#REF!</definedName>
    <definedName name="S3P8" localSheetId="10">#REF!</definedName>
    <definedName name="S3P8" localSheetId="4">#REF!</definedName>
    <definedName name="S3P8" localSheetId="11">#REF!</definedName>
    <definedName name="S3P8">#REF!</definedName>
    <definedName name="S3P9" localSheetId="10">#REF!</definedName>
    <definedName name="S3P9" localSheetId="4">#REF!</definedName>
    <definedName name="S3P9" localSheetId="11">#REF!</definedName>
    <definedName name="S3P9">#REF!</definedName>
    <definedName name="S3R1" localSheetId="10">#REF!</definedName>
    <definedName name="S3R1" localSheetId="4">#REF!</definedName>
    <definedName name="S3R1" localSheetId="11">#REF!</definedName>
    <definedName name="S3R1">#REF!</definedName>
    <definedName name="S3R10" localSheetId="10">#REF!</definedName>
    <definedName name="S3R10" localSheetId="4">#REF!</definedName>
    <definedName name="S3R10" localSheetId="11">#REF!</definedName>
    <definedName name="S3R10">#REF!</definedName>
    <definedName name="S3R11" localSheetId="10">#REF!</definedName>
    <definedName name="S3R11" localSheetId="4">#REF!</definedName>
    <definedName name="S3R11" localSheetId="11">#REF!</definedName>
    <definedName name="S3R11">#REF!</definedName>
    <definedName name="S3R12" localSheetId="10">#REF!</definedName>
    <definedName name="S3R12" localSheetId="4">#REF!</definedName>
    <definedName name="S3R12" localSheetId="11">#REF!</definedName>
    <definedName name="S3R12">#REF!</definedName>
    <definedName name="S3R13" localSheetId="10">#REF!</definedName>
    <definedName name="S3R13" localSheetId="4">#REF!</definedName>
    <definedName name="S3R13" localSheetId="11">#REF!</definedName>
    <definedName name="S3R13">#REF!</definedName>
    <definedName name="S3R14" localSheetId="10">#REF!</definedName>
    <definedName name="S3R14" localSheetId="4">#REF!</definedName>
    <definedName name="S3R14" localSheetId="11">#REF!</definedName>
    <definedName name="S3R14">#REF!</definedName>
    <definedName name="S3R15" localSheetId="10">#REF!</definedName>
    <definedName name="S3R15" localSheetId="4">#REF!</definedName>
    <definedName name="S3R15" localSheetId="11">#REF!</definedName>
    <definedName name="S3R15">#REF!</definedName>
    <definedName name="S3R16" localSheetId="10">#REF!</definedName>
    <definedName name="S3R16" localSheetId="4">#REF!</definedName>
    <definedName name="S3R16" localSheetId="11">#REF!</definedName>
    <definedName name="S3R16">#REF!</definedName>
    <definedName name="S3R17" localSheetId="10">#REF!</definedName>
    <definedName name="S3R17" localSheetId="4">#REF!</definedName>
    <definedName name="S3R17" localSheetId="11">#REF!</definedName>
    <definedName name="S3R17">#REF!</definedName>
    <definedName name="S3R18" localSheetId="10">#REF!</definedName>
    <definedName name="S3R18" localSheetId="4">#REF!</definedName>
    <definedName name="S3R18" localSheetId="11">#REF!</definedName>
    <definedName name="S3R18">#REF!</definedName>
    <definedName name="S3R19" localSheetId="10">#REF!</definedName>
    <definedName name="S3R19" localSheetId="4">#REF!</definedName>
    <definedName name="S3R19" localSheetId="11">#REF!</definedName>
    <definedName name="S3R19">#REF!</definedName>
    <definedName name="S3R2" localSheetId="10">#REF!</definedName>
    <definedName name="S3R2" localSheetId="4">#REF!</definedName>
    <definedName name="S3R2" localSheetId="11">#REF!</definedName>
    <definedName name="S3R2">#REF!</definedName>
    <definedName name="S3R20" localSheetId="10">#REF!</definedName>
    <definedName name="S3R20" localSheetId="4">#REF!</definedName>
    <definedName name="S3R20" localSheetId="11">#REF!</definedName>
    <definedName name="S3R20">#REF!</definedName>
    <definedName name="S3R21" localSheetId="10">#REF!</definedName>
    <definedName name="S3R21" localSheetId="4">#REF!</definedName>
    <definedName name="S3R21" localSheetId="11">#REF!</definedName>
    <definedName name="S3R21">#REF!</definedName>
    <definedName name="S3R22" localSheetId="10">#REF!</definedName>
    <definedName name="S3R22" localSheetId="4">#REF!</definedName>
    <definedName name="S3R22" localSheetId="11">#REF!</definedName>
    <definedName name="S3R22">#REF!</definedName>
    <definedName name="S3R23" localSheetId="10">#REF!</definedName>
    <definedName name="S3R23" localSheetId="4">#REF!</definedName>
    <definedName name="S3R23" localSheetId="11">#REF!</definedName>
    <definedName name="S3R23">#REF!</definedName>
    <definedName name="S3R24" localSheetId="10">#REF!</definedName>
    <definedName name="S3R24" localSheetId="4">#REF!</definedName>
    <definedName name="S3R24" localSheetId="11">#REF!</definedName>
    <definedName name="S3R24">#REF!</definedName>
    <definedName name="S3R3" localSheetId="10">#REF!</definedName>
    <definedName name="S3R3" localSheetId="4">#REF!</definedName>
    <definedName name="S3R3" localSheetId="11">#REF!</definedName>
    <definedName name="S3R3">#REF!</definedName>
    <definedName name="S3R4" localSheetId="10">#REF!</definedName>
    <definedName name="S3R4" localSheetId="4">#REF!</definedName>
    <definedName name="S3R4" localSheetId="11">#REF!</definedName>
    <definedName name="S3R4">#REF!</definedName>
    <definedName name="S3R5" localSheetId="10">#REF!</definedName>
    <definedName name="S3R5" localSheetId="4">#REF!</definedName>
    <definedName name="S3R5" localSheetId="11">#REF!</definedName>
    <definedName name="S3R5">#REF!</definedName>
    <definedName name="S3R6" localSheetId="10">#REF!</definedName>
    <definedName name="S3R6" localSheetId="4">#REF!</definedName>
    <definedName name="S3R6" localSheetId="11">#REF!</definedName>
    <definedName name="S3R6">#REF!</definedName>
    <definedName name="S3R7" localSheetId="10">#REF!</definedName>
    <definedName name="S3R7" localSheetId="4">#REF!</definedName>
    <definedName name="S3R7" localSheetId="11">#REF!</definedName>
    <definedName name="S3R7">#REF!</definedName>
    <definedName name="S3R8" localSheetId="10">#REF!</definedName>
    <definedName name="S3R8" localSheetId="4">#REF!</definedName>
    <definedName name="S3R8" localSheetId="11">#REF!</definedName>
    <definedName name="S3R8">#REF!</definedName>
    <definedName name="S3R9" localSheetId="10">#REF!</definedName>
    <definedName name="S3R9" localSheetId="4">#REF!</definedName>
    <definedName name="S3R9" localSheetId="11">#REF!</definedName>
    <definedName name="S3R9">#REF!</definedName>
    <definedName name="S40P1" localSheetId="10">#REF!</definedName>
    <definedName name="S40P1" localSheetId="4">#REF!</definedName>
    <definedName name="S40P1" localSheetId="11">#REF!</definedName>
    <definedName name="S40P1">#REF!</definedName>
    <definedName name="S40P10" localSheetId="10">#REF!</definedName>
    <definedName name="S40P10" localSheetId="4">#REF!</definedName>
    <definedName name="S40P10" localSheetId="11">#REF!</definedName>
    <definedName name="S40P10">#REF!</definedName>
    <definedName name="S40P11" localSheetId="10">#REF!</definedName>
    <definedName name="S40P11" localSheetId="4">#REF!</definedName>
    <definedName name="S40P11" localSheetId="11">#REF!</definedName>
    <definedName name="S40P11">#REF!</definedName>
    <definedName name="S40P12" localSheetId="10">#REF!</definedName>
    <definedName name="S40P12" localSheetId="4">#REF!</definedName>
    <definedName name="S40P12" localSheetId="11">#REF!</definedName>
    <definedName name="S40P12">#REF!</definedName>
    <definedName name="S40P13" localSheetId="10">#REF!</definedName>
    <definedName name="S40P13" localSheetId="4">#REF!</definedName>
    <definedName name="S40P13" localSheetId="11">#REF!</definedName>
    <definedName name="S40P13">#REF!</definedName>
    <definedName name="S40P14" localSheetId="10">#REF!</definedName>
    <definedName name="S40P14" localSheetId="4">#REF!</definedName>
    <definedName name="S40P14" localSheetId="11">#REF!</definedName>
    <definedName name="S40P14">#REF!</definedName>
    <definedName name="S40P15" localSheetId="10">#REF!</definedName>
    <definedName name="S40P15" localSheetId="4">#REF!</definedName>
    <definedName name="S40P15" localSheetId="11">#REF!</definedName>
    <definedName name="S40P15">#REF!</definedName>
    <definedName name="S40P16" localSheetId="10">#REF!</definedName>
    <definedName name="S40P16" localSheetId="4">#REF!</definedName>
    <definedName name="S40P16" localSheetId="11">#REF!</definedName>
    <definedName name="S40P16">#REF!</definedName>
    <definedName name="S40P17" localSheetId="10">#REF!</definedName>
    <definedName name="S40P17" localSheetId="4">#REF!</definedName>
    <definedName name="S40P17" localSheetId="11">#REF!</definedName>
    <definedName name="S40P17">#REF!</definedName>
    <definedName name="S40P18" localSheetId="10">#REF!</definedName>
    <definedName name="S40P18" localSheetId="4">#REF!</definedName>
    <definedName name="S40P18" localSheetId="11">#REF!</definedName>
    <definedName name="S40P18">#REF!</definedName>
    <definedName name="S40P19" localSheetId="10">#REF!</definedName>
    <definedName name="S40P19" localSheetId="4">#REF!</definedName>
    <definedName name="S40P19" localSheetId="11">#REF!</definedName>
    <definedName name="S40P19">#REF!</definedName>
    <definedName name="S40P2" localSheetId="10">#REF!</definedName>
    <definedName name="S40P2" localSheetId="4">#REF!</definedName>
    <definedName name="S40P2" localSheetId="11">#REF!</definedName>
    <definedName name="S40P2">#REF!</definedName>
    <definedName name="S40P20" localSheetId="10">#REF!</definedName>
    <definedName name="S40P20" localSheetId="4">#REF!</definedName>
    <definedName name="S40P20" localSheetId="11">#REF!</definedName>
    <definedName name="S40P20">#REF!</definedName>
    <definedName name="S40P21" localSheetId="10">#REF!</definedName>
    <definedName name="S40P21" localSheetId="4">#REF!</definedName>
    <definedName name="S40P21" localSheetId="11">#REF!</definedName>
    <definedName name="S40P21">#REF!</definedName>
    <definedName name="S40P22" localSheetId="10">#REF!</definedName>
    <definedName name="S40P22" localSheetId="4">#REF!</definedName>
    <definedName name="S40P22" localSheetId="11">#REF!</definedName>
    <definedName name="S40P22">#REF!</definedName>
    <definedName name="S40P23" localSheetId="10">#REF!</definedName>
    <definedName name="S40P23" localSheetId="4">#REF!</definedName>
    <definedName name="S40P23" localSheetId="11">#REF!</definedName>
    <definedName name="S40P23">#REF!</definedName>
    <definedName name="S40P24" localSheetId="10">#REF!</definedName>
    <definedName name="S40P24" localSheetId="4">#REF!</definedName>
    <definedName name="S40P24" localSheetId="11">#REF!</definedName>
    <definedName name="S40P24">#REF!</definedName>
    <definedName name="S40P3" localSheetId="10">#REF!</definedName>
    <definedName name="S40P3" localSheetId="4">#REF!</definedName>
    <definedName name="S40P3" localSheetId="11">#REF!</definedName>
    <definedName name="S40P3">#REF!</definedName>
    <definedName name="S40P4" localSheetId="10">#REF!</definedName>
    <definedName name="S40P4" localSheetId="4">#REF!</definedName>
    <definedName name="S40P4" localSheetId="11">#REF!</definedName>
    <definedName name="S40P4">#REF!</definedName>
    <definedName name="S40P5" localSheetId="10">#REF!</definedName>
    <definedName name="S40P5" localSheetId="4">#REF!</definedName>
    <definedName name="S40P5" localSheetId="11">#REF!</definedName>
    <definedName name="S40P5">#REF!</definedName>
    <definedName name="S40P6" localSheetId="10">#REF!</definedName>
    <definedName name="S40P6" localSheetId="4">#REF!</definedName>
    <definedName name="S40P6" localSheetId="11">#REF!</definedName>
    <definedName name="S40P6">#REF!</definedName>
    <definedName name="S40P7" localSheetId="10">#REF!</definedName>
    <definedName name="S40P7" localSheetId="4">#REF!</definedName>
    <definedName name="S40P7" localSheetId="11">#REF!</definedName>
    <definedName name="S40P7">#REF!</definedName>
    <definedName name="S40P8" localSheetId="10">#REF!</definedName>
    <definedName name="S40P8" localSheetId="4">#REF!</definedName>
    <definedName name="S40P8" localSheetId="11">#REF!</definedName>
    <definedName name="S40P8">#REF!</definedName>
    <definedName name="S40P9" localSheetId="10">#REF!</definedName>
    <definedName name="S40P9" localSheetId="4">#REF!</definedName>
    <definedName name="S40P9" localSheetId="11">#REF!</definedName>
    <definedName name="S40P9">#REF!</definedName>
    <definedName name="S40R1" localSheetId="10">#REF!</definedName>
    <definedName name="S40R1" localSheetId="4">#REF!</definedName>
    <definedName name="S40R1" localSheetId="11">#REF!</definedName>
    <definedName name="S40R1">#REF!</definedName>
    <definedName name="S40R10" localSheetId="10">#REF!</definedName>
    <definedName name="S40R10" localSheetId="4">#REF!</definedName>
    <definedName name="S40R10" localSheetId="11">#REF!</definedName>
    <definedName name="S40R10">#REF!</definedName>
    <definedName name="S40R11" localSheetId="10">#REF!</definedName>
    <definedName name="S40R11" localSheetId="4">#REF!</definedName>
    <definedName name="S40R11" localSheetId="11">#REF!</definedName>
    <definedName name="S40R11">#REF!</definedName>
    <definedName name="S40R12" localSheetId="10">#REF!</definedName>
    <definedName name="S40R12" localSheetId="4">#REF!</definedName>
    <definedName name="S40R12" localSheetId="11">#REF!</definedName>
    <definedName name="S40R12">#REF!</definedName>
    <definedName name="S40R13" localSheetId="10">#REF!</definedName>
    <definedName name="S40R13" localSheetId="4">#REF!</definedName>
    <definedName name="S40R13" localSheetId="11">#REF!</definedName>
    <definedName name="S40R13">#REF!</definedName>
    <definedName name="S40R14" localSheetId="10">#REF!</definedName>
    <definedName name="S40R14" localSheetId="4">#REF!</definedName>
    <definedName name="S40R14" localSheetId="11">#REF!</definedName>
    <definedName name="S40R14">#REF!</definedName>
    <definedName name="S40R15" localSheetId="10">#REF!</definedName>
    <definedName name="S40R15" localSheetId="4">#REF!</definedName>
    <definedName name="S40R15" localSheetId="11">#REF!</definedName>
    <definedName name="S40R15">#REF!</definedName>
    <definedName name="S40R16" localSheetId="10">#REF!</definedName>
    <definedName name="S40R16" localSheetId="4">#REF!</definedName>
    <definedName name="S40R16" localSheetId="11">#REF!</definedName>
    <definedName name="S40R16">#REF!</definedName>
    <definedName name="S40R17" localSheetId="10">#REF!</definedName>
    <definedName name="S40R17" localSheetId="4">#REF!</definedName>
    <definedName name="S40R17" localSheetId="11">#REF!</definedName>
    <definedName name="S40R17">#REF!</definedName>
    <definedName name="S40R18" localSheetId="10">#REF!</definedName>
    <definedName name="S40R18" localSheetId="4">#REF!</definedName>
    <definedName name="S40R18" localSheetId="11">#REF!</definedName>
    <definedName name="S40R18">#REF!</definedName>
    <definedName name="S40R19" localSheetId="10">#REF!</definedName>
    <definedName name="S40R19" localSheetId="4">#REF!</definedName>
    <definedName name="S40R19" localSheetId="11">#REF!</definedName>
    <definedName name="S40R19">#REF!</definedName>
    <definedName name="S40R2" localSheetId="10">#REF!</definedName>
    <definedName name="S40R2" localSheetId="4">#REF!</definedName>
    <definedName name="S40R2" localSheetId="11">#REF!</definedName>
    <definedName name="S40R2">#REF!</definedName>
    <definedName name="S40R20" localSheetId="10">#REF!</definedName>
    <definedName name="S40R20" localSheetId="4">#REF!</definedName>
    <definedName name="S40R20" localSheetId="11">#REF!</definedName>
    <definedName name="S40R20">#REF!</definedName>
    <definedName name="S40R21" localSheetId="10">#REF!</definedName>
    <definedName name="S40R21" localSheetId="4">#REF!</definedName>
    <definedName name="S40R21" localSheetId="11">#REF!</definedName>
    <definedName name="S40R21">#REF!</definedName>
    <definedName name="S40R22" localSheetId="10">#REF!</definedName>
    <definedName name="S40R22" localSheetId="4">#REF!</definedName>
    <definedName name="S40R22" localSheetId="11">#REF!</definedName>
    <definedName name="S40R22">#REF!</definedName>
    <definedName name="S40R23" localSheetId="10">#REF!</definedName>
    <definedName name="S40R23" localSheetId="4">#REF!</definedName>
    <definedName name="S40R23" localSheetId="11">#REF!</definedName>
    <definedName name="S40R23">#REF!</definedName>
    <definedName name="S40R24" localSheetId="10">#REF!</definedName>
    <definedName name="S40R24" localSheetId="4">#REF!</definedName>
    <definedName name="S40R24" localSheetId="11">#REF!</definedName>
    <definedName name="S40R24">#REF!</definedName>
    <definedName name="S40R3" localSheetId="10">#REF!</definedName>
    <definedName name="S40R3" localSheetId="4">#REF!</definedName>
    <definedName name="S40R3" localSheetId="11">#REF!</definedName>
    <definedName name="S40R3">#REF!</definedName>
    <definedName name="S40R4" localSheetId="10">#REF!</definedName>
    <definedName name="S40R4" localSheetId="4">#REF!</definedName>
    <definedName name="S40R4" localSheetId="11">#REF!</definedName>
    <definedName name="S40R4">#REF!</definedName>
    <definedName name="S40R5" localSheetId="10">#REF!</definedName>
    <definedName name="S40R5" localSheetId="4">#REF!</definedName>
    <definedName name="S40R5" localSheetId="11">#REF!</definedName>
    <definedName name="S40R5">#REF!</definedName>
    <definedName name="S40R6" localSheetId="10">#REF!</definedName>
    <definedName name="S40R6" localSheetId="4">#REF!</definedName>
    <definedName name="S40R6" localSheetId="11">#REF!</definedName>
    <definedName name="S40R6">#REF!</definedName>
    <definedName name="S40R7" localSheetId="10">#REF!</definedName>
    <definedName name="S40R7" localSheetId="4">#REF!</definedName>
    <definedName name="S40R7" localSheetId="11">#REF!</definedName>
    <definedName name="S40R7">#REF!</definedName>
    <definedName name="S40R8" localSheetId="10">#REF!</definedName>
    <definedName name="S40R8" localSheetId="4">#REF!</definedName>
    <definedName name="S40R8" localSheetId="11">#REF!</definedName>
    <definedName name="S40R8">#REF!</definedName>
    <definedName name="S40R9" localSheetId="10">#REF!</definedName>
    <definedName name="S40R9" localSheetId="4">#REF!</definedName>
    <definedName name="S40R9" localSheetId="11">#REF!</definedName>
    <definedName name="S40R9">#REF!</definedName>
    <definedName name="S41P1" localSheetId="10">#REF!</definedName>
    <definedName name="S41P1" localSheetId="4">#REF!</definedName>
    <definedName name="S41P1" localSheetId="11">#REF!</definedName>
    <definedName name="S41P1">#REF!</definedName>
    <definedName name="S41P10" localSheetId="10">#REF!</definedName>
    <definedName name="S41P10" localSheetId="4">#REF!</definedName>
    <definedName name="S41P10" localSheetId="11">#REF!</definedName>
    <definedName name="S41P10">#REF!</definedName>
    <definedName name="S41P11" localSheetId="10">#REF!</definedName>
    <definedName name="S41P11" localSheetId="4">#REF!</definedName>
    <definedName name="S41P11" localSheetId="11">#REF!</definedName>
    <definedName name="S41P11">#REF!</definedName>
    <definedName name="S41P12" localSheetId="10">#REF!</definedName>
    <definedName name="S41P12" localSheetId="4">#REF!</definedName>
    <definedName name="S41P12" localSheetId="11">#REF!</definedName>
    <definedName name="S41P12">#REF!</definedName>
    <definedName name="S41P13" localSheetId="10">#REF!</definedName>
    <definedName name="S41P13" localSheetId="4">#REF!</definedName>
    <definedName name="S41P13" localSheetId="11">#REF!</definedName>
    <definedName name="S41P13">#REF!</definedName>
    <definedName name="S41P14" localSheetId="10">#REF!</definedName>
    <definedName name="S41P14" localSheetId="4">#REF!</definedName>
    <definedName name="S41P14" localSheetId="11">#REF!</definedName>
    <definedName name="S41P14">#REF!</definedName>
    <definedName name="S41P15" localSheetId="10">#REF!</definedName>
    <definedName name="S41P15" localSheetId="4">#REF!</definedName>
    <definedName name="S41P15" localSheetId="11">#REF!</definedName>
    <definedName name="S41P15">#REF!</definedName>
    <definedName name="S41P16" localSheetId="10">#REF!</definedName>
    <definedName name="S41P16" localSheetId="4">#REF!</definedName>
    <definedName name="S41P16" localSheetId="11">#REF!</definedName>
    <definedName name="S41P16">#REF!</definedName>
    <definedName name="S41P17" localSheetId="10">#REF!</definedName>
    <definedName name="S41P17" localSheetId="4">#REF!</definedName>
    <definedName name="S41P17" localSheetId="11">#REF!</definedName>
    <definedName name="S41P17">#REF!</definedName>
    <definedName name="S41P18" localSheetId="10">#REF!</definedName>
    <definedName name="S41P18" localSheetId="4">#REF!</definedName>
    <definedName name="S41P18" localSheetId="11">#REF!</definedName>
    <definedName name="S41P18">#REF!</definedName>
    <definedName name="S41P19" localSheetId="10">#REF!</definedName>
    <definedName name="S41P19" localSheetId="4">#REF!</definedName>
    <definedName name="S41P19" localSheetId="11">#REF!</definedName>
    <definedName name="S41P19">#REF!</definedName>
    <definedName name="S41P2" localSheetId="10">#REF!</definedName>
    <definedName name="S41P2" localSheetId="4">#REF!</definedName>
    <definedName name="S41P2" localSheetId="11">#REF!</definedName>
    <definedName name="S41P2">#REF!</definedName>
    <definedName name="S41P20" localSheetId="10">#REF!</definedName>
    <definedName name="S41P20" localSheetId="4">#REF!</definedName>
    <definedName name="S41P20" localSheetId="11">#REF!</definedName>
    <definedName name="S41P20">#REF!</definedName>
    <definedName name="S41P21" localSheetId="10">#REF!</definedName>
    <definedName name="S41P21" localSheetId="4">#REF!</definedName>
    <definedName name="S41P21" localSheetId="11">#REF!</definedName>
    <definedName name="S41P21">#REF!</definedName>
    <definedName name="S41P22" localSheetId="10">#REF!</definedName>
    <definedName name="S41P22" localSheetId="4">#REF!</definedName>
    <definedName name="S41P22" localSheetId="11">#REF!</definedName>
    <definedName name="S41P22">#REF!</definedName>
    <definedName name="S41P23" localSheetId="10">#REF!</definedName>
    <definedName name="S41P23" localSheetId="4">#REF!</definedName>
    <definedName name="S41P23" localSheetId="11">#REF!</definedName>
    <definedName name="S41P23">#REF!</definedName>
    <definedName name="S41P24" localSheetId="10">#REF!</definedName>
    <definedName name="S41P24" localSheetId="4">#REF!</definedName>
    <definedName name="S41P24" localSheetId="11">#REF!</definedName>
    <definedName name="S41P24">#REF!</definedName>
    <definedName name="S41P3" localSheetId="10">#REF!</definedName>
    <definedName name="S41P3" localSheetId="4">#REF!</definedName>
    <definedName name="S41P3" localSheetId="11">#REF!</definedName>
    <definedName name="S41P3">#REF!</definedName>
    <definedName name="S41P4" localSheetId="10">#REF!</definedName>
    <definedName name="S41P4" localSheetId="4">#REF!</definedName>
    <definedName name="S41P4" localSheetId="11">#REF!</definedName>
    <definedName name="S41P4">#REF!</definedName>
    <definedName name="S41P5" localSheetId="10">#REF!</definedName>
    <definedName name="S41P5" localSheetId="4">#REF!</definedName>
    <definedName name="S41P5" localSheetId="11">#REF!</definedName>
    <definedName name="S41P5">#REF!</definedName>
    <definedName name="S41P6" localSheetId="10">#REF!</definedName>
    <definedName name="S41P6" localSheetId="4">#REF!</definedName>
    <definedName name="S41P6" localSheetId="11">#REF!</definedName>
    <definedName name="S41P6">#REF!</definedName>
    <definedName name="S41P7" localSheetId="10">#REF!</definedName>
    <definedName name="S41P7" localSheetId="4">#REF!</definedName>
    <definedName name="S41P7" localSheetId="11">#REF!</definedName>
    <definedName name="S41P7">#REF!</definedName>
    <definedName name="S41P8" localSheetId="10">#REF!</definedName>
    <definedName name="S41P8" localSheetId="4">#REF!</definedName>
    <definedName name="S41P8" localSheetId="11">#REF!</definedName>
    <definedName name="S41P8">#REF!</definedName>
    <definedName name="S41P9" localSheetId="10">#REF!</definedName>
    <definedName name="S41P9" localSheetId="4">#REF!</definedName>
    <definedName name="S41P9" localSheetId="11">#REF!</definedName>
    <definedName name="S41P9">#REF!</definedName>
    <definedName name="S41R1" localSheetId="10">#REF!</definedName>
    <definedName name="S41R1" localSheetId="4">#REF!</definedName>
    <definedName name="S41R1" localSheetId="11">#REF!</definedName>
    <definedName name="S41R1">#REF!</definedName>
    <definedName name="S41R10" localSheetId="10">#REF!</definedName>
    <definedName name="S41R10" localSheetId="4">#REF!</definedName>
    <definedName name="S41R10" localSheetId="11">#REF!</definedName>
    <definedName name="S41R10">#REF!</definedName>
    <definedName name="S41R11" localSheetId="10">#REF!</definedName>
    <definedName name="S41R11" localSheetId="4">#REF!</definedName>
    <definedName name="S41R11" localSheetId="11">#REF!</definedName>
    <definedName name="S41R11">#REF!</definedName>
    <definedName name="S41R12" localSheetId="10">#REF!</definedName>
    <definedName name="S41R12" localSheetId="4">#REF!</definedName>
    <definedName name="S41R12" localSheetId="11">#REF!</definedName>
    <definedName name="S41R12">#REF!</definedName>
    <definedName name="S41R13" localSheetId="10">#REF!</definedName>
    <definedName name="S41R13" localSheetId="4">#REF!</definedName>
    <definedName name="S41R13" localSheetId="11">#REF!</definedName>
    <definedName name="S41R13">#REF!</definedName>
    <definedName name="S41R14" localSheetId="10">#REF!</definedName>
    <definedName name="S41R14" localSheetId="4">#REF!</definedName>
    <definedName name="S41R14" localSheetId="11">#REF!</definedName>
    <definedName name="S41R14">#REF!</definedName>
    <definedName name="S41R15" localSheetId="10">#REF!</definedName>
    <definedName name="S41R15" localSheetId="4">#REF!</definedName>
    <definedName name="S41R15" localSheetId="11">#REF!</definedName>
    <definedName name="S41R15">#REF!</definedName>
    <definedName name="S41R16" localSheetId="10">#REF!</definedName>
    <definedName name="S41R16" localSheetId="4">#REF!</definedName>
    <definedName name="S41R16" localSheetId="11">#REF!</definedName>
    <definedName name="S41R16">#REF!</definedName>
    <definedName name="S41R17" localSheetId="10">#REF!</definedName>
    <definedName name="S41R17" localSheetId="4">#REF!</definedName>
    <definedName name="S41R17" localSheetId="11">#REF!</definedName>
    <definedName name="S41R17">#REF!</definedName>
    <definedName name="S41R18" localSheetId="10">#REF!</definedName>
    <definedName name="S41R18" localSheetId="4">#REF!</definedName>
    <definedName name="S41R18" localSheetId="11">#REF!</definedName>
    <definedName name="S41R18">#REF!</definedName>
    <definedName name="S41R19" localSheetId="10">#REF!</definedName>
    <definedName name="S41R19" localSheetId="4">#REF!</definedName>
    <definedName name="S41R19" localSheetId="11">#REF!</definedName>
    <definedName name="S41R19">#REF!</definedName>
    <definedName name="S41R2" localSheetId="10">#REF!</definedName>
    <definedName name="S41R2" localSheetId="4">#REF!</definedName>
    <definedName name="S41R2" localSheetId="11">#REF!</definedName>
    <definedName name="S41R2">#REF!</definedName>
    <definedName name="S41R20" localSheetId="10">#REF!</definedName>
    <definedName name="S41R20" localSheetId="4">#REF!</definedName>
    <definedName name="S41R20" localSheetId="11">#REF!</definedName>
    <definedName name="S41R20">#REF!</definedName>
    <definedName name="S41R21" localSheetId="10">#REF!</definedName>
    <definedName name="S41R21" localSheetId="4">#REF!</definedName>
    <definedName name="S41R21" localSheetId="11">#REF!</definedName>
    <definedName name="S41R21">#REF!</definedName>
    <definedName name="S41R22" localSheetId="10">#REF!</definedName>
    <definedName name="S41R22" localSheetId="4">#REF!</definedName>
    <definedName name="S41R22" localSheetId="11">#REF!</definedName>
    <definedName name="S41R22">#REF!</definedName>
    <definedName name="S41R23" localSheetId="10">#REF!</definedName>
    <definedName name="S41R23" localSheetId="4">#REF!</definedName>
    <definedName name="S41R23" localSheetId="11">#REF!</definedName>
    <definedName name="S41R23">#REF!</definedName>
    <definedName name="S41R24" localSheetId="10">#REF!</definedName>
    <definedName name="S41R24" localSheetId="4">#REF!</definedName>
    <definedName name="S41R24" localSheetId="11">#REF!</definedName>
    <definedName name="S41R24">#REF!</definedName>
    <definedName name="S41R3" localSheetId="10">#REF!</definedName>
    <definedName name="S41R3" localSheetId="4">#REF!</definedName>
    <definedName name="S41R3" localSheetId="11">#REF!</definedName>
    <definedName name="S41R3">#REF!</definedName>
    <definedName name="S41R4" localSheetId="10">#REF!</definedName>
    <definedName name="S41R4" localSheetId="4">#REF!</definedName>
    <definedName name="S41R4" localSheetId="11">#REF!</definedName>
    <definedName name="S41R4">#REF!</definedName>
    <definedName name="S41R5" localSheetId="10">#REF!</definedName>
    <definedName name="S41R5" localSheetId="4">#REF!</definedName>
    <definedName name="S41R5" localSheetId="11">#REF!</definedName>
    <definedName name="S41R5">#REF!</definedName>
    <definedName name="S41R6" localSheetId="10">#REF!</definedName>
    <definedName name="S41R6" localSheetId="4">#REF!</definedName>
    <definedName name="S41R6" localSheetId="11">#REF!</definedName>
    <definedName name="S41R6">#REF!</definedName>
    <definedName name="S41R7" localSheetId="10">#REF!</definedName>
    <definedName name="S41R7" localSheetId="4">#REF!</definedName>
    <definedName name="S41R7" localSheetId="11">#REF!</definedName>
    <definedName name="S41R7">#REF!</definedName>
    <definedName name="S41R8" localSheetId="10">#REF!</definedName>
    <definedName name="S41R8" localSheetId="4">#REF!</definedName>
    <definedName name="S41R8" localSheetId="11">#REF!</definedName>
    <definedName name="S41R8">#REF!</definedName>
    <definedName name="S41R9" localSheetId="10">#REF!</definedName>
    <definedName name="S41R9" localSheetId="4">#REF!</definedName>
    <definedName name="S41R9" localSheetId="11">#REF!</definedName>
    <definedName name="S41R9">#REF!</definedName>
    <definedName name="S42P1" localSheetId="10">#REF!</definedName>
    <definedName name="S42P1" localSheetId="4">#REF!</definedName>
    <definedName name="S42P1" localSheetId="11">#REF!</definedName>
    <definedName name="S42P1">#REF!</definedName>
    <definedName name="S42P10" localSheetId="10">#REF!</definedName>
    <definedName name="S42P10" localSheetId="4">#REF!</definedName>
    <definedName name="S42P10" localSheetId="11">#REF!</definedName>
    <definedName name="S42P10">#REF!</definedName>
    <definedName name="S42P11" localSheetId="10">#REF!</definedName>
    <definedName name="S42P11" localSheetId="4">#REF!</definedName>
    <definedName name="S42P11" localSheetId="11">#REF!</definedName>
    <definedName name="S42P11">#REF!</definedName>
    <definedName name="S42P12" localSheetId="10">#REF!</definedName>
    <definedName name="S42P12" localSheetId="4">#REF!</definedName>
    <definedName name="S42P12" localSheetId="11">#REF!</definedName>
    <definedName name="S42P12">#REF!</definedName>
    <definedName name="S42P13" localSheetId="10">#REF!</definedName>
    <definedName name="S42P13" localSheetId="4">#REF!</definedName>
    <definedName name="S42P13" localSheetId="11">#REF!</definedName>
    <definedName name="S42P13">#REF!</definedName>
    <definedName name="S42P14" localSheetId="10">#REF!</definedName>
    <definedName name="S42P14" localSheetId="4">#REF!</definedName>
    <definedName name="S42P14" localSheetId="11">#REF!</definedName>
    <definedName name="S42P14">#REF!</definedName>
    <definedName name="S42P15" localSheetId="10">#REF!</definedName>
    <definedName name="S42P15" localSheetId="4">#REF!</definedName>
    <definedName name="S42P15" localSheetId="11">#REF!</definedName>
    <definedName name="S42P15">#REF!</definedName>
    <definedName name="S42P16" localSheetId="10">#REF!</definedName>
    <definedName name="S42P16" localSheetId="4">#REF!</definedName>
    <definedName name="S42P16" localSheetId="11">#REF!</definedName>
    <definedName name="S42P16">#REF!</definedName>
    <definedName name="S42P17" localSheetId="10">#REF!</definedName>
    <definedName name="S42P17" localSheetId="4">#REF!</definedName>
    <definedName name="S42P17" localSheetId="11">#REF!</definedName>
    <definedName name="S42P17">#REF!</definedName>
    <definedName name="S42P18" localSheetId="10">#REF!</definedName>
    <definedName name="S42P18" localSheetId="4">#REF!</definedName>
    <definedName name="S42P18" localSheetId="11">#REF!</definedName>
    <definedName name="S42P18">#REF!</definedName>
    <definedName name="S42P19" localSheetId="10">#REF!</definedName>
    <definedName name="S42P19" localSheetId="4">#REF!</definedName>
    <definedName name="S42P19" localSheetId="11">#REF!</definedName>
    <definedName name="S42P19">#REF!</definedName>
    <definedName name="S42P2" localSheetId="10">#REF!</definedName>
    <definedName name="S42P2" localSheetId="4">#REF!</definedName>
    <definedName name="S42P2" localSheetId="11">#REF!</definedName>
    <definedName name="S42P2">#REF!</definedName>
    <definedName name="S42P20" localSheetId="10">#REF!</definedName>
    <definedName name="S42P20" localSheetId="4">#REF!</definedName>
    <definedName name="S42P20" localSheetId="11">#REF!</definedName>
    <definedName name="S42P20">#REF!</definedName>
    <definedName name="S42P21" localSheetId="10">#REF!</definedName>
    <definedName name="S42P21" localSheetId="4">#REF!</definedName>
    <definedName name="S42P21" localSheetId="11">#REF!</definedName>
    <definedName name="S42P21">#REF!</definedName>
    <definedName name="S42P22" localSheetId="10">#REF!</definedName>
    <definedName name="S42P22" localSheetId="4">#REF!</definedName>
    <definedName name="S42P22" localSheetId="11">#REF!</definedName>
    <definedName name="S42P22">#REF!</definedName>
    <definedName name="S42P23" localSheetId="10">#REF!</definedName>
    <definedName name="S42P23" localSheetId="4">#REF!</definedName>
    <definedName name="S42P23" localSheetId="11">#REF!</definedName>
    <definedName name="S42P23">#REF!</definedName>
    <definedName name="S42P24" localSheetId="10">#REF!</definedName>
    <definedName name="S42P24" localSheetId="4">#REF!</definedName>
    <definedName name="S42P24" localSheetId="11">#REF!</definedName>
    <definedName name="S42P24">#REF!</definedName>
    <definedName name="S42P3" localSheetId="10">#REF!</definedName>
    <definedName name="S42P3" localSheetId="4">#REF!</definedName>
    <definedName name="S42P3" localSheetId="11">#REF!</definedName>
    <definedName name="S42P3">#REF!</definedName>
    <definedName name="S42P4" localSheetId="10">#REF!</definedName>
    <definedName name="S42P4" localSheetId="4">#REF!</definedName>
    <definedName name="S42P4" localSheetId="11">#REF!</definedName>
    <definedName name="S42P4">#REF!</definedName>
    <definedName name="S42P5" localSheetId="10">#REF!</definedName>
    <definedName name="S42P5" localSheetId="4">#REF!</definedName>
    <definedName name="S42P5" localSheetId="11">#REF!</definedName>
    <definedName name="S42P5">#REF!</definedName>
    <definedName name="S42P6" localSheetId="10">#REF!</definedName>
    <definedName name="S42P6" localSheetId="4">#REF!</definedName>
    <definedName name="S42P6" localSheetId="11">#REF!</definedName>
    <definedName name="S42P6">#REF!</definedName>
    <definedName name="S42P7" localSheetId="10">#REF!</definedName>
    <definedName name="S42P7" localSheetId="4">#REF!</definedName>
    <definedName name="S42P7" localSheetId="11">#REF!</definedName>
    <definedName name="S42P7">#REF!</definedName>
    <definedName name="S42P8" localSheetId="10">#REF!</definedName>
    <definedName name="S42P8" localSheetId="4">#REF!</definedName>
    <definedName name="S42P8" localSheetId="11">#REF!</definedName>
    <definedName name="S42P8">#REF!</definedName>
    <definedName name="S42P9" localSheetId="10">#REF!</definedName>
    <definedName name="S42P9" localSheetId="4">#REF!</definedName>
    <definedName name="S42P9" localSheetId="11">#REF!</definedName>
    <definedName name="S42P9">#REF!</definedName>
    <definedName name="S42R1" localSheetId="10">#REF!</definedName>
    <definedName name="S42R1" localSheetId="4">#REF!</definedName>
    <definedName name="S42R1" localSheetId="11">#REF!</definedName>
    <definedName name="S42R1">#REF!</definedName>
    <definedName name="S42R10" localSheetId="10">#REF!</definedName>
    <definedName name="S42R10" localSheetId="4">#REF!</definedName>
    <definedName name="S42R10" localSheetId="11">#REF!</definedName>
    <definedName name="S42R10">#REF!</definedName>
    <definedName name="S42R11" localSheetId="10">#REF!</definedName>
    <definedName name="S42R11" localSheetId="4">#REF!</definedName>
    <definedName name="S42R11" localSheetId="11">#REF!</definedName>
    <definedName name="S42R11">#REF!</definedName>
    <definedName name="S42R12" localSheetId="10">#REF!</definedName>
    <definedName name="S42R12" localSheetId="4">#REF!</definedName>
    <definedName name="S42R12" localSheetId="11">#REF!</definedName>
    <definedName name="S42R12">#REF!</definedName>
    <definedName name="S42R13" localSheetId="10">#REF!</definedName>
    <definedName name="S42R13" localSheetId="4">#REF!</definedName>
    <definedName name="S42R13" localSheetId="11">#REF!</definedName>
    <definedName name="S42R13">#REF!</definedName>
    <definedName name="S42R14" localSheetId="10">#REF!</definedName>
    <definedName name="S42R14" localSheetId="4">#REF!</definedName>
    <definedName name="S42R14" localSheetId="11">#REF!</definedName>
    <definedName name="S42R14">#REF!</definedName>
    <definedName name="S42R15" localSheetId="10">#REF!</definedName>
    <definedName name="S42R15" localSheetId="4">#REF!</definedName>
    <definedName name="S42R15" localSheetId="11">#REF!</definedName>
    <definedName name="S42R15">#REF!</definedName>
    <definedName name="S42R16" localSheetId="10">#REF!</definedName>
    <definedName name="S42R16" localSheetId="4">#REF!</definedName>
    <definedName name="S42R16" localSheetId="11">#REF!</definedName>
    <definedName name="S42R16">#REF!</definedName>
    <definedName name="S42R17" localSheetId="10">#REF!</definedName>
    <definedName name="S42R17" localSheetId="4">#REF!</definedName>
    <definedName name="S42R17" localSheetId="11">#REF!</definedName>
    <definedName name="S42R17">#REF!</definedName>
    <definedName name="S42R18" localSheetId="10">#REF!</definedName>
    <definedName name="S42R18" localSheetId="4">#REF!</definedName>
    <definedName name="S42R18" localSheetId="11">#REF!</definedName>
    <definedName name="S42R18">#REF!</definedName>
    <definedName name="S42R19" localSheetId="10">#REF!</definedName>
    <definedName name="S42R19" localSheetId="4">#REF!</definedName>
    <definedName name="S42R19" localSheetId="11">#REF!</definedName>
    <definedName name="S42R19">#REF!</definedName>
    <definedName name="S42R2" localSheetId="10">#REF!</definedName>
    <definedName name="S42R2" localSheetId="4">#REF!</definedName>
    <definedName name="S42R2" localSheetId="11">#REF!</definedName>
    <definedName name="S42R2">#REF!</definedName>
    <definedName name="S42R20" localSheetId="10">#REF!</definedName>
    <definedName name="S42R20" localSheetId="4">#REF!</definedName>
    <definedName name="S42R20" localSheetId="11">#REF!</definedName>
    <definedName name="S42R20">#REF!</definedName>
    <definedName name="S42R21" localSheetId="10">#REF!</definedName>
    <definedName name="S42R21" localSheetId="4">#REF!</definedName>
    <definedName name="S42R21" localSheetId="11">#REF!</definedName>
    <definedName name="S42R21">#REF!</definedName>
    <definedName name="S42R22" localSheetId="10">#REF!</definedName>
    <definedName name="S42R22" localSheetId="4">#REF!</definedName>
    <definedName name="S42R22" localSheetId="11">#REF!</definedName>
    <definedName name="S42R22">#REF!</definedName>
    <definedName name="S42R23" localSheetId="10">#REF!</definedName>
    <definedName name="S42R23" localSheetId="4">#REF!</definedName>
    <definedName name="S42R23" localSheetId="11">#REF!</definedName>
    <definedName name="S42R23">#REF!</definedName>
    <definedName name="S42R24" localSheetId="10">#REF!</definedName>
    <definedName name="S42R24" localSheetId="4">#REF!</definedName>
    <definedName name="S42R24" localSheetId="11">#REF!</definedName>
    <definedName name="S42R24">#REF!</definedName>
    <definedName name="S42R3" localSheetId="10">#REF!</definedName>
    <definedName name="S42R3" localSheetId="4">#REF!</definedName>
    <definedName name="S42R3" localSheetId="11">#REF!</definedName>
    <definedName name="S42R3">#REF!</definedName>
    <definedName name="S42R4" localSheetId="10">#REF!</definedName>
    <definedName name="S42R4" localSheetId="4">#REF!</definedName>
    <definedName name="S42R4" localSheetId="11">#REF!</definedName>
    <definedName name="S42R4">#REF!</definedName>
    <definedName name="S42R5" localSheetId="10">#REF!</definedName>
    <definedName name="S42R5" localSheetId="4">#REF!</definedName>
    <definedName name="S42R5" localSheetId="11">#REF!</definedName>
    <definedName name="S42R5">#REF!</definedName>
    <definedName name="S42R6" localSheetId="10">#REF!</definedName>
    <definedName name="S42R6" localSheetId="4">#REF!</definedName>
    <definedName name="S42R6" localSheetId="11">#REF!</definedName>
    <definedName name="S42R6">#REF!</definedName>
    <definedName name="S42R7" localSheetId="10">#REF!</definedName>
    <definedName name="S42R7" localSheetId="4">#REF!</definedName>
    <definedName name="S42R7" localSheetId="11">#REF!</definedName>
    <definedName name="S42R7">#REF!</definedName>
    <definedName name="S42R8" localSheetId="10">#REF!</definedName>
    <definedName name="S42R8" localSheetId="4">#REF!</definedName>
    <definedName name="S42R8" localSheetId="11">#REF!</definedName>
    <definedName name="S42R8">#REF!</definedName>
    <definedName name="S42R9" localSheetId="10">#REF!</definedName>
    <definedName name="S42R9" localSheetId="4">#REF!</definedName>
    <definedName name="S42R9" localSheetId="11">#REF!</definedName>
    <definedName name="S42R9">#REF!</definedName>
    <definedName name="S43P1" localSheetId="10">#REF!</definedName>
    <definedName name="S43P1" localSheetId="4">#REF!</definedName>
    <definedName name="S43P1" localSheetId="11">#REF!</definedName>
    <definedName name="S43P1">#REF!</definedName>
    <definedName name="S43P10" localSheetId="10">#REF!</definedName>
    <definedName name="S43P10" localSheetId="4">#REF!</definedName>
    <definedName name="S43P10" localSheetId="11">#REF!</definedName>
    <definedName name="S43P10">#REF!</definedName>
    <definedName name="S43P11" localSheetId="10">#REF!</definedName>
    <definedName name="S43P11" localSheetId="4">#REF!</definedName>
    <definedName name="S43P11" localSheetId="11">#REF!</definedName>
    <definedName name="S43P11">#REF!</definedName>
    <definedName name="S43P12" localSheetId="10">#REF!</definedName>
    <definedName name="S43P12" localSheetId="4">#REF!</definedName>
    <definedName name="S43P12" localSheetId="11">#REF!</definedName>
    <definedName name="S43P12">#REF!</definedName>
    <definedName name="S43P13" localSheetId="10">#REF!</definedName>
    <definedName name="S43P13" localSheetId="4">#REF!</definedName>
    <definedName name="S43P13" localSheetId="11">#REF!</definedName>
    <definedName name="S43P13">#REF!</definedName>
    <definedName name="S43P14" localSheetId="10">#REF!</definedName>
    <definedName name="S43P14" localSheetId="4">#REF!</definedName>
    <definedName name="S43P14" localSheetId="11">#REF!</definedName>
    <definedName name="S43P14">#REF!</definedName>
    <definedName name="S43P15" localSheetId="10">#REF!</definedName>
    <definedName name="S43P15" localSheetId="4">#REF!</definedName>
    <definedName name="S43P15" localSheetId="11">#REF!</definedName>
    <definedName name="S43P15">#REF!</definedName>
    <definedName name="S43P16" localSheetId="10">#REF!</definedName>
    <definedName name="S43P16" localSheetId="4">#REF!</definedName>
    <definedName name="S43P16" localSheetId="11">#REF!</definedName>
    <definedName name="S43P16">#REF!</definedName>
    <definedName name="S43P17" localSheetId="10">#REF!</definedName>
    <definedName name="S43P17" localSheetId="4">#REF!</definedName>
    <definedName name="S43P17" localSheetId="11">#REF!</definedName>
    <definedName name="S43P17">#REF!</definedName>
    <definedName name="S43P18" localSheetId="10">#REF!</definedName>
    <definedName name="S43P18" localSheetId="4">#REF!</definedName>
    <definedName name="S43P18" localSheetId="11">#REF!</definedName>
    <definedName name="S43P18">#REF!</definedName>
    <definedName name="S43P19" localSheetId="10">#REF!</definedName>
    <definedName name="S43P19" localSheetId="4">#REF!</definedName>
    <definedName name="S43P19" localSheetId="11">#REF!</definedName>
    <definedName name="S43P19">#REF!</definedName>
    <definedName name="S43P2" localSheetId="10">#REF!</definedName>
    <definedName name="S43P2" localSheetId="4">#REF!</definedName>
    <definedName name="S43P2" localSheetId="11">#REF!</definedName>
    <definedName name="S43P2">#REF!</definedName>
    <definedName name="S43P20" localSheetId="10">#REF!</definedName>
    <definedName name="S43P20" localSheetId="4">#REF!</definedName>
    <definedName name="S43P20" localSheetId="11">#REF!</definedName>
    <definedName name="S43P20">#REF!</definedName>
    <definedName name="S43P21" localSheetId="10">#REF!</definedName>
    <definedName name="S43P21" localSheetId="4">#REF!</definedName>
    <definedName name="S43P21" localSheetId="11">#REF!</definedName>
    <definedName name="S43P21">#REF!</definedName>
    <definedName name="S43P22" localSheetId="10">#REF!</definedName>
    <definedName name="S43P22" localSheetId="4">#REF!</definedName>
    <definedName name="S43P22" localSheetId="11">#REF!</definedName>
    <definedName name="S43P22">#REF!</definedName>
    <definedName name="S43P23" localSheetId="10">#REF!</definedName>
    <definedName name="S43P23" localSheetId="4">#REF!</definedName>
    <definedName name="S43P23" localSheetId="11">#REF!</definedName>
    <definedName name="S43P23">#REF!</definedName>
    <definedName name="S43P24" localSheetId="10">#REF!</definedName>
    <definedName name="S43P24" localSheetId="4">#REF!</definedName>
    <definedName name="S43P24" localSheetId="11">#REF!</definedName>
    <definedName name="S43P24">#REF!</definedName>
    <definedName name="S43P3" localSheetId="10">#REF!</definedName>
    <definedName name="S43P3" localSheetId="4">#REF!</definedName>
    <definedName name="S43P3" localSheetId="11">#REF!</definedName>
    <definedName name="S43P3">#REF!</definedName>
    <definedName name="S43P4" localSheetId="10">#REF!</definedName>
    <definedName name="S43P4" localSheetId="4">#REF!</definedName>
    <definedName name="S43P4" localSheetId="11">#REF!</definedName>
    <definedName name="S43P4">#REF!</definedName>
    <definedName name="S43P5" localSheetId="10">#REF!</definedName>
    <definedName name="S43P5" localSheetId="4">#REF!</definedName>
    <definedName name="S43P5" localSheetId="11">#REF!</definedName>
    <definedName name="S43P5">#REF!</definedName>
    <definedName name="S43P6" localSheetId="10">#REF!</definedName>
    <definedName name="S43P6" localSheetId="4">#REF!</definedName>
    <definedName name="S43P6" localSheetId="11">#REF!</definedName>
    <definedName name="S43P6">#REF!</definedName>
    <definedName name="S43P7" localSheetId="10">#REF!</definedName>
    <definedName name="S43P7" localSheetId="4">#REF!</definedName>
    <definedName name="S43P7" localSheetId="11">#REF!</definedName>
    <definedName name="S43P7">#REF!</definedName>
    <definedName name="S43P8" localSheetId="10">#REF!</definedName>
    <definedName name="S43P8" localSheetId="4">#REF!</definedName>
    <definedName name="S43P8" localSheetId="11">#REF!</definedName>
    <definedName name="S43P8">#REF!</definedName>
    <definedName name="S43P9" localSheetId="10">#REF!</definedName>
    <definedName name="S43P9" localSheetId="4">#REF!</definedName>
    <definedName name="S43P9" localSheetId="11">#REF!</definedName>
    <definedName name="S43P9">#REF!</definedName>
    <definedName name="S43R1" localSheetId="10">#REF!</definedName>
    <definedName name="S43R1" localSheetId="4">#REF!</definedName>
    <definedName name="S43R1" localSheetId="11">#REF!</definedName>
    <definedName name="S43R1">#REF!</definedName>
    <definedName name="S43R10" localSheetId="10">#REF!</definedName>
    <definedName name="S43R10" localSheetId="4">#REF!</definedName>
    <definedName name="S43R10" localSheetId="11">#REF!</definedName>
    <definedName name="S43R10">#REF!</definedName>
    <definedName name="S43R11" localSheetId="10">#REF!</definedName>
    <definedName name="S43R11" localSheetId="4">#REF!</definedName>
    <definedName name="S43R11" localSheetId="11">#REF!</definedName>
    <definedName name="S43R11">#REF!</definedName>
    <definedName name="S43R12" localSheetId="10">#REF!</definedName>
    <definedName name="S43R12" localSheetId="4">#REF!</definedName>
    <definedName name="S43R12" localSheetId="11">#REF!</definedName>
    <definedName name="S43R12">#REF!</definedName>
    <definedName name="S43R13" localSheetId="10">#REF!</definedName>
    <definedName name="S43R13" localSheetId="4">#REF!</definedName>
    <definedName name="S43R13" localSheetId="11">#REF!</definedName>
    <definedName name="S43R13">#REF!</definedName>
    <definedName name="S43R14" localSheetId="10">#REF!</definedName>
    <definedName name="S43R14" localSheetId="4">#REF!</definedName>
    <definedName name="S43R14" localSheetId="11">#REF!</definedName>
    <definedName name="S43R14">#REF!</definedName>
    <definedName name="S43R15" localSheetId="10">#REF!</definedName>
    <definedName name="S43R15" localSheetId="4">#REF!</definedName>
    <definedName name="S43R15" localSheetId="11">#REF!</definedName>
    <definedName name="S43R15">#REF!</definedName>
    <definedName name="S43R16" localSheetId="10">#REF!</definedName>
    <definedName name="S43R16" localSheetId="4">#REF!</definedName>
    <definedName name="S43R16" localSheetId="11">#REF!</definedName>
    <definedName name="S43R16">#REF!</definedName>
    <definedName name="S43R17" localSheetId="10">#REF!</definedName>
    <definedName name="S43R17" localSheetId="4">#REF!</definedName>
    <definedName name="S43R17" localSheetId="11">#REF!</definedName>
    <definedName name="S43R17">#REF!</definedName>
    <definedName name="S43R18" localSheetId="10">#REF!</definedName>
    <definedName name="S43R18" localSheetId="4">#REF!</definedName>
    <definedName name="S43R18" localSheetId="11">#REF!</definedName>
    <definedName name="S43R18">#REF!</definedName>
    <definedName name="S43R19" localSheetId="10">#REF!</definedName>
    <definedName name="S43R19" localSheetId="4">#REF!</definedName>
    <definedName name="S43R19" localSheetId="11">#REF!</definedName>
    <definedName name="S43R19">#REF!</definedName>
    <definedName name="S43R2" localSheetId="10">#REF!</definedName>
    <definedName name="S43R2" localSheetId="4">#REF!</definedName>
    <definedName name="S43R2" localSheetId="11">#REF!</definedName>
    <definedName name="S43R2">#REF!</definedName>
    <definedName name="S43R20" localSheetId="10">#REF!</definedName>
    <definedName name="S43R20" localSheetId="4">#REF!</definedName>
    <definedName name="S43R20" localSheetId="11">#REF!</definedName>
    <definedName name="S43R20">#REF!</definedName>
    <definedName name="S43R21" localSheetId="10">#REF!</definedName>
    <definedName name="S43R21" localSheetId="4">#REF!</definedName>
    <definedName name="S43R21" localSheetId="11">#REF!</definedName>
    <definedName name="S43R21">#REF!</definedName>
    <definedName name="S43R22" localSheetId="10">#REF!</definedName>
    <definedName name="S43R22" localSheetId="4">#REF!</definedName>
    <definedName name="S43R22" localSheetId="11">#REF!</definedName>
    <definedName name="S43R22">#REF!</definedName>
    <definedName name="S43R23" localSheetId="10">#REF!</definedName>
    <definedName name="S43R23" localSheetId="4">#REF!</definedName>
    <definedName name="S43R23" localSheetId="11">#REF!</definedName>
    <definedName name="S43R23">#REF!</definedName>
    <definedName name="S43R24" localSheetId="10">#REF!</definedName>
    <definedName name="S43R24" localSheetId="4">#REF!</definedName>
    <definedName name="S43R24" localSheetId="11">#REF!</definedName>
    <definedName name="S43R24">#REF!</definedName>
    <definedName name="S43R3" localSheetId="10">#REF!</definedName>
    <definedName name="S43R3" localSheetId="4">#REF!</definedName>
    <definedName name="S43R3" localSheetId="11">#REF!</definedName>
    <definedName name="S43R3">#REF!</definedName>
    <definedName name="S43R4" localSheetId="10">#REF!</definedName>
    <definedName name="S43R4" localSheetId="4">#REF!</definedName>
    <definedName name="S43R4" localSheetId="11">#REF!</definedName>
    <definedName name="S43R4">#REF!</definedName>
    <definedName name="S43R5" localSheetId="10">#REF!</definedName>
    <definedName name="S43R5" localSheetId="4">#REF!</definedName>
    <definedName name="S43R5" localSheetId="11">#REF!</definedName>
    <definedName name="S43R5">#REF!</definedName>
    <definedName name="S43R6" localSheetId="10">#REF!</definedName>
    <definedName name="S43R6" localSheetId="4">#REF!</definedName>
    <definedName name="S43R6" localSheetId="11">#REF!</definedName>
    <definedName name="S43R6">#REF!</definedName>
    <definedName name="S43R7" localSheetId="10">#REF!</definedName>
    <definedName name="S43R7" localSheetId="4">#REF!</definedName>
    <definedName name="S43R7" localSheetId="11">#REF!</definedName>
    <definedName name="S43R7">#REF!</definedName>
    <definedName name="S43R8" localSheetId="10">#REF!</definedName>
    <definedName name="S43R8" localSheetId="4">#REF!</definedName>
    <definedName name="S43R8" localSheetId="11">#REF!</definedName>
    <definedName name="S43R8">#REF!</definedName>
    <definedName name="S43R9" localSheetId="10">#REF!</definedName>
    <definedName name="S43R9" localSheetId="4">#REF!</definedName>
    <definedName name="S43R9" localSheetId="11">#REF!</definedName>
    <definedName name="S43R9">#REF!</definedName>
    <definedName name="S44P1" localSheetId="10">#REF!</definedName>
    <definedName name="S44P1" localSheetId="4">#REF!</definedName>
    <definedName name="S44P1" localSheetId="11">#REF!</definedName>
    <definedName name="S44P1">#REF!</definedName>
    <definedName name="S44P10" localSheetId="10">#REF!</definedName>
    <definedName name="S44P10" localSheetId="4">#REF!</definedName>
    <definedName name="S44P10" localSheetId="11">#REF!</definedName>
    <definedName name="S44P10">#REF!</definedName>
    <definedName name="S44P11" localSheetId="10">#REF!</definedName>
    <definedName name="S44P11" localSheetId="4">#REF!</definedName>
    <definedName name="S44P11" localSheetId="11">#REF!</definedName>
    <definedName name="S44P11">#REF!</definedName>
    <definedName name="S44P12" localSheetId="10">#REF!</definedName>
    <definedName name="S44P12" localSheetId="4">#REF!</definedName>
    <definedName name="S44P12" localSheetId="11">#REF!</definedName>
    <definedName name="S44P12">#REF!</definedName>
    <definedName name="S44P13" localSheetId="10">#REF!</definedName>
    <definedName name="S44P13" localSheetId="4">#REF!</definedName>
    <definedName name="S44P13" localSheetId="11">#REF!</definedName>
    <definedName name="S44P13">#REF!</definedName>
    <definedName name="S44P14" localSheetId="10">#REF!</definedName>
    <definedName name="S44P14" localSheetId="4">#REF!</definedName>
    <definedName name="S44P14" localSheetId="11">#REF!</definedName>
    <definedName name="S44P14">#REF!</definedName>
    <definedName name="S44P15" localSheetId="10">#REF!</definedName>
    <definedName name="S44P15" localSheetId="4">#REF!</definedName>
    <definedName name="S44P15" localSheetId="11">#REF!</definedName>
    <definedName name="S44P15">#REF!</definedName>
    <definedName name="S44P16" localSheetId="10">#REF!</definedName>
    <definedName name="S44P16" localSheetId="4">#REF!</definedName>
    <definedName name="S44P16" localSheetId="11">#REF!</definedName>
    <definedName name="S44P16">#REF!</definedName>
    <definedName name="S44P17" localSheetId="10">#REF!</definedName>
    <definedName name="S44P17" localSheetId="4">#REF!</definedName>
    <definedName name="S44P17" localSheetId="11">#REF!</definedName>
    <definedName name="S44P17">#REF!</definedName>
    <definedName name="S44P18" localSheetId="10">#REF!</definedName>
    <definedName name="S44P18" localSheetId="4">#REF!</definedName>
    <definedName name="S44P18" localSheetId="11">#REF!</definedName>
    <definedName name="S44P18">#REF!</definedName>
    <definedName name="S44P19" localSheetId="10">#REF!</definedName>
    <definedName name="S44P19" localSheetId="4">#REF!</definedName>
    <definedName name="S44P19" localSheetId="11">#REF!</definedName>
    <definedName name="S44P19">#REF!</definedName>
    <definedName name="S44P2" localSheetId="10">#REF!</definedName>
    <definedName name="S44P2" localSheetId="4">#REF!</definedName>
    <definedName name="S44P2" localSheetId="11">#REF!</definedName>
    <definedName name="S44P2">#REF!</definedName>
    <definedName name="S44P20" localSheetId="10">#REF!</definedName>
    <definedName name="S44P20" localSheetId="4">#REF!</definedName>
    <definedName name="S44P20" localSheetId="11">#REF!</definedName>
    <definedName name="S44P20">#REF!</definedName>
    <definedName name="S44P21" localSheetId="10">#REF!</definedName>
    <definedName name="S44P21" localSheetId="4">#REF!</definedName>
    <definedName name="S44P21" localSheetId="11">#REF!</definedName>
    <definedName name="S44P21">#REF!</definedName>
    <definedName name="S44P22" localSheetId="10">#REF!</definedName>
    <definedName name="S44P22" localSheetId="4">#REF!</definedName>
    <definedName name="S44P22" localSheetId="11">#REF!</definedName>
    <definedName name="S44P22">#REF!</definedName>
    <definedName name="S44P23" localSheetId="10">#REF!</definedName>
    <definedName name="S44P23" localSheetId="4">#REF!</definedName>
    <definedName name="S44P23" localSheetId="11">#REF!</definedName>
    <definedName name="S44P23">#REF!</definedName>
    <definedName name="S44P24" localSheetId="10">#REF!</definedName>
    <definedName name="S44P24" localSheetId="4">#REF!</definedName>
    <definedName name="S44P24" localSheetId="11">#REF!</definedName>
    <definedName name="S44P24">#REF!</definedName>
    <definedName name="S44P3" localSheetId="10">#REF!</definedName>
    <definedName name="S44P3" localSheetId="4">#REF!</definedName>
    <definedName name="S44P3" localSheetId="11">#REF!</definedName>
    <definedName name="S44P3">#REF!</definedName>
    <definedName name="S44P4" localSheetId="10">#REF!</definedName>
    <definedName name="S44P4" localSheetId="4">#REF!</definedName>
    <definedName name="S44P4" localSheetId="11">#REF!</definedName>
    <definedName name="S44P4">#REF!</definedName>
    <definedName name="S44P5" localSheetId="10">#REF!</definedName>
    <definedName name="S44P5" localSheetId="4">#REF!</definedName>
    <definedName name="S44P5" localSheetId="11">#REF!</definedName>
    <definedName name="S44P5">#REF!</definedName>
    <definedName name="S44P6" localSheetId="10">#REF!</definedName>
    <definedName name="S44P6" localSheetId="4">#REF!</definedName>
    <definedName name="S44P6" localSheetId="11">#REF!</definedName>
    <definedName name="S44P6">#REF!</definedName>
    <definedName name="S44P7" localSheetId="10">#REF!</definedName>
    <definedName name="S44P7" localSheetId="4">#REF!</definedName>
    <definedName name="S44P7" localSheetId="11">#REF!</definedName>
    <definedName name="S44P7">#REF!</definedName>
    <definedName name="S44P8" localSheetId="10">#REF!</definedName>
    <definedName name="S44P8" localSheetId="4">#REF!</definedName>
    <definedName name="S44P8" localSheetId="11">#REF!</definedName>
    <definedName name="S44P8">#REF!</definedName>
    <definedName name="S44P9" localSheetId="10">#REF!</definedName>
    <definedName name="S44P9" localSheetId="4">#REF!</definedName>
    <definedName name="S44P9" localSheetId="11">#REF!</definedName>
    <definedName name="S44P9">#REF!</definedName>
    <definedName name="S44R1" localSheetId="10">#REF!</definedName>
    <definedName name="S44R1" localSheetId="4">#REF!</definedName>
    <definedName name="S44R1" localSheetId="11">#REF!</definedName>
    <definedName name="S44R1">#REF!</definedName>
    <definedName name="S44R10" localSheetId="10">#REF!</definedName>
    <definedName name="S44R10" localSheetId="4">#REF!</definedName>
    <definedName name="S44R10" localSheetId="11">#REF!</definedName>
    <definedName name="S44R10">#REF!</definedName>
    <definedName name="S44R11" localSheetId="10">#REF!</definedName>
    <definedName name="S44R11" localSheetId="4">#REF!</definedName>
    <definedName name="S44R11" localSheetId="11">#REF!</definedName>
    <definedName name="S44R11">#REF!</definedName>
    <definedName name="S44R12" localSheetId="10">#REF!</definedName>
    <definedName name="S44R12" localSheetId="4">#REF!</definedName>
    <definedName name="S44R12" localSheetId="11">#REF!</definedName>
    <definedName name="S44R12">#REF!</definedName>
    <definedName name="S44R13" localSheetId="10">#REF!</definedName>
    <definedName name="S44R13" localSheetId="4">#REF!</definedName>
    <definedName name="S44R13" localSheetId="11">#REF!</definedName>
    <definedName name="S44R13">#REF!</definedName>
    <definedName name="S44R14" localSheetId="10">#REF!</definedName>
    <definedName name="S44R14" localSheetId="4">#REF!</definedName>
    <definedName name="S44R14" localSheetId="11">#REF!</definedName>
    <definedName name="S44R14">#REF!</definedName>
    <definedName name="S44R15" localSheetId="10">#REF!</definedName>
    <definedName name="S44R15" localSheetId="4">#REF!</definedName>
    <definedName name="S44R15" localSheetId="11">#REF!</definedName>
    <definedName name="S44R15">#REF!</definedName>
    <definedName name="S44R16" localSheetId="10">#REF!</definedName>
    <definedName name="S44R16" localSheetId="4">#REF!</definedName>
    <definedName name="S44R16" localSheetId="11">#REF!</definedName>
    <definedName name="S44R16">#REF!</definedName>
    <definedName name="S44R17" localSheetId="10">#REF!</definedName>
    <definedName name="S44R17" localSheetId="4">#REF!</definedName>
    <definedName name="S44R17" localSheetId="11">#REF!</definedName>
    <definedName name="S44R17">#REF!</definedName>
    <definedName name="S44R18" localSheetId="10">#REF!</definedName>
    <definedName name="S44R18" localSheetId="4">#REF!</definedName>
    <definedName name="S44R18" localSheetId="11">#REF!</definedName>
    <definedName name="S44R18">#REF!</definedName>
    <definedName name="S44R19" localSheetId="10">#REF!</definedName>
    <definedName name="S44R19" localSheetId="4">#REF!</definedName>
    <definedName name="S44R19" localSheetId="11">#REF!</definedName>
    <definedName name="S44R19">#REF!</definedName>
    <definedName name="S44R2" localSheetId="10">#REF!</definedName>
    <definedName name="S44R2" localSheetId="4">#REF!</definedName>
    <definedName name="S44R2" localSheetId="11">#REF!</definedName>
    <definedName name="S44R2">#REF!</definedName>
    <definedName name="S44R20" localSheetId="10">#REF!</definedName>
    <definedName name="S44R20" localSheetId="4">#REF!</definedName>
    <definedName name="S44R20" localSheetId="11">#REF!</definedName>
    <definedName name="S44R20">#REF!</definedName>
    <definedName name="S44R21" localSheetId="10">#REF!</definedName>
    <definedName name="S44R21" localSheetId="4">#REF!</definedName>
    <definedName name="S44R21" localSheetId="11">#REF!</definedName>
    <definedName name="S44R21">#REF!</definedName>
    <definedName name="S44R22" localSheetId="10">#REF!</definedName>
    <definedName name="S44R22" localSheetId="4">#REF!</definedName>
    <definedName name="S44R22" localSheetId="11">#REF!</definedName>
    <definedName name="S44R22">#REF!</definedName>
    <definedName name="S44R23" localSheetId="10">#REF!</definedName>
    <definedName name="S44R23" localSheetId="4">#REF!</definedName>
    <definedName name="S44R23" localSheetId="11">#REF!</definedName>
    <definedName name="S44R23">#REF!</definedName>
    <definedName name="S44R24" localSheetId="10">#REF!</definedName>
    <definedName name="S44R24" localSheetId="4">#REF!</definedName>
    <definedName name="S44R24" localSheetId="11">#REF!</definedName>
    <definedName name="S44R24">#REF!</definedName>
    <definedName name="S44R3" localSheetId="10">#REF!</definedName>
    <definedName name="S44R3" localSheetId="4">#REF!</definedName>
    <definedName name="S44R3" localSheetId="11">#REF!</definedName>
    <definedName name="S44R3">#REF!</definedName>
    <definedName name="S44R4" localSheetId="10">#REF!</definedName>
    <definedName name="S44R4" localSheetId="4">#REF!</definedName>
    <definedName name="S44R4" localSheetId="11">#REF!</definedName>
    <definedName name="S44R4">#REF!</definedName>
    <definedName name="S44R5" localSheetId="10">#REF!</definedName>
    <definedName name="S44R5" localSheetId="4">#REF!</definedName>
    <definedName name="S44R5" localSheetId="11">#REF!</definedName>
    <definedName name="S44R5">#REF!</definedName>
    <definedName name="S44R6" localSheetId="10">#REF!</definedName>
    <definedName name="S44R6" localSheetId="4">#REF!</definedName>
    <definedName name="S44R6" localSheetId="11">#REF!</definedName>
    <definedName name="S44R6">#REF!</definedName>
    <definedName name="S44R7" localSheetId="10">#REF!</definedName>
    <definedName name="S44R7" localSheetId="4">#REF!</definedName>
    <definedName name="S44R7" localSheetId="11">#REF!</definedName>
    <definedName name="S44R7">#REF!</definedName>
    <definedName name="S44R8" localSheetId="10">#REF!</definedName>
    <definedName name="S44R8" localSheetId="4">#REF!</definedName>
    <definedName name="S44R8" localSheetId="11">#REF!</definedName>
    <definedName name="S44R8">#REF!</definedName>
    <definedName name="S44R9" localSheetId="10">#REF!</definedName>
    <definedName name="S44R9" localSheetId="4">#REF!</definedName>
    <definedName name="S44R9" localSheetId="11">#REF!</definedName>
    <definedName name="S44R9">#REF!</definedName>
    <definedName name="S45P1" localSheetId="10">#REF!</definedName>
    <definedName name="S45P1" localSheetId="4">#REF!</definedName>
    <definedName name="S45P1" localSheetId="11">#REF!</definedName>
    <definedName name="S45P1">#REF!</definedName>
    <definedName name="S45P10" localSheetId="10">#REF!</definedName>
    <definedName name="S45P10" localSheetId="4">#REF!</definedName>
    <definedName name="S45P10" localSheetId="11">#REF!</definedName>
    <definedName name="S45P10">#REF!</definedName>
    <definedName name="S45P11" localSheetId="10">#REF!</definedName>
    <definedName name="S45P11" localSheetId="4">#REF!</definedName>
    <definedName name="S45P11" localSheetId="11">#REF!</definedName>
    <definedName name="S45P11">#REF!</definedName>
    <definedName name="S45P12" localSheetId="10">#REF!</definedName>
    <definedName name="S45P12" localSheetId="4">#REF!</definedName>
    <definedName name="S45P12" localSheetId="11">#REF!</definedName>
    <definedName name="S45P12">#REF!</definedName>
    <definedName name="S45P13" localSheetId="10">#REF!</definedName>
    <definedName name="S45P13" localSheetId="4">#REF!</definedName>
    <definedName name="S45P13" localSheetId="11">#REF!</definedName>
    <definedName name="S45P13">#REF!</definedName>
    <definedName name="S45P14" localSheetId="10">#REF!</definedName>
    <definedName name="S45P14" localSheetId="4">#REF!</definedName>
    <definedName name="S45P14" localSheetId="11">#REF!</definedName>
    <definedName name="S45P14">#REF!</definedName>
    <definedName name="S45P15" localSheetId="10">#REF!</definedName>
    <definedName name="S45P15" localSheetId="4">#REF!</definedName>
    <definedName name="S45P15" localSheetId="11">#REF!</definedName>
    <definedName name="S45P15">#REF!</definedName>
    <definedName name="S45P16" localSheetId="10">#REF!</definedName>
    <definedName name="S45P16" localSheetId="4">#REF!</definedName>
    <definedName name="S45P16" localSheetId="11">#REF!</definedName>
    <definedName name="S45P16">#REF!</definedName>
    <definedName name="S45P17" localSheetId="10">#REF!</definedName>
    <definedName name="S45P17" localSheetId="4">#REF!</definedName>
    <definedName name="S45P17" localSheetId="11">#REF!</definedName>
    <definedName name="S45P17">#REF!</definedName>
    <definedName name="S45P18" localSheetId="10">#REF!</definedName>
    <definedName name="S45P18" localSheetId="4">#REF!</definedName>
    <definedName name="S45P18" localSheetId="11">#REF!</definedName>
    <definedName name="S45P18">#REF!</definedName>
    <definedName name="S45P19" localSheetId="10">#REF!</definedName>
    <definedName name="S45P19" localSheetId="4">#REF!</definedName>
    <definedName name="S45P19" localSheetId="11">#REF!</definedName>
    <definedName name="S45P19">#REF!</definedName>
    <definedName name="S45P2" localSheetId="10">#REF!</definedName>
    <definedName name="S45P2" localSheetId="4">#REF!</definedName>
    <definedName name="S45P2" localSheetId="11">#REF!</definedName>
    <definedName name="S45P2">#REF!</definedName>
    <definedName name="S45P20" localSheetId="10">#REF!</definedName>
    <definedName name="S45P20" localSheetId="4">#REF!</definedName>
    <definedName name="S45P20" localSheetId="11">#REF!</definedName>
    <definedName name="S45P20">#REF!</definedName>
    <definedName name="S45P21" localSheetId="10">#REF!</definedName>
    <definedName name="S45P21" localSheetId="4">#REF!</definedName>
    <definedName name="S45P21" localSheetId="11">#REF!</definedName>
    <definedName name="S45P21">#REF!</definedName>
    <definedName name="S45P22" localSheetId="10">#REF!</definedName>
    <definedName name="S45P22" localSheetId="4">#REF!</definedName>
    <definedName name="S45P22" localSheetId="11">#REF!</definedName>
    <definedName name="S45P22">#REF!</definedName>
    <definedName name="S45P23" localSheetId="10">#REF!</definedName>
    <definedName name="S45P23" localSheetId="4">#REF!</definedName>
    <definedName name="S45P23" localSheetId="11">#REF!</definedName>
    <definedName name="S45P23">#REF!</definedName>
    <definedName name="S45P24" localSheetId="10">#REF!</definedName>
    <definedName name="S45P24" localSheetId="4">#REF!</definedName>
    <definedName name="S45P24" localSheetId="11">#REF!</definedName>
    <definedName name="S45P24">#REF!</definedName>
    <definedName name="S45P3" localSheetId="10">#REF!</definedName>
    <definedName name="S45P3" localSheetId="4">#REF!</definedName>
    <definedName name="S45P3" localSheetId="11">#REF!</definedName>
    <definedName name="S45P3">#REF!</definedName>
    <definedName name="S45P4" localSheetId="10">#REF!</definedName>
    <definedName name="S45P4" localSheetId="4">#REF!</definedName>
    <definedName name="S45P4" localSheetId="11">#REF!</definedName>
    <definedName name="S45P4">#REF!</definedName>
    <definedName name="S45P5" localSheetId="10">#REF!</definedName>
    <definedName name="S45P5" localSheetId="4">#REF!</definedName>
    <definedName name="S45P5" localSheetId="11">#REF!</definedName>
    <definedName name="S45P5">#REF!</definedName>
    <definedName name="S45P6" localSheetId="10">#REF!</definedName>
    <definedName name="S45P6" localSheetId="4">#REF!</definedName>
    <definedName name="S45P6" localSheetId="11">#REF!</definedName>
    <definedName name="S45P6">#REF!</definedName>
    <definedName name="S45P7" localSheetId="10">#REF!</definedName>
    <definedName name="S45P7" localSheetId="4">#REF!</definedName>
    <definedName name="S45P7" localSheetId="11">#REF!</definedName>
    <definedName name="S45P7">#REF!</definedName>
    <definedName name="S45P8" localSheetId="10">#REF!</definedName>
    <definedName name="S45P8" localSheetId="4">#REF!</definedName>
    <definedName name="S45P8" localSheetId="11">#REF!</definedName>
    <definedName name="S45P8">#REF!</definedName>
    <definedName name="S45P9" localSheetId="10">#REF!</definedName>
    <definedName name="S45P9" localSheetId="4">#REF!</definedName>
    <definedName name="S45P9" localSheetId="11">#REF!</definedName>
    <definedName name="S45P9">#REF!</definedName>
    <definedName name="S45R1" localSheetId="10">#REF!</definedName>
    <definedName name="S45R1" localSheetId="4">#REF!</definedName>
    <definedName name="S45R1" localSheetId="11">#REF!</definedName>
    <definedName name="S45R1">#REF!</definedName>
    <definedName name="S45R10" localSheetId="10">#REF!</definedName>
    <definedName name="S45R10" localSheetId="4">#REF!</definedName>
    <definedName name="S45R10" localSheetId="11">#REF!</definedName>
    <definedName name="S45R10">#REF!</definedName>
    <definedName name="S45R11" localSheetId="10">#REF!</definedName>
    <definedName name="S45R11" localSheetId="4">#REF!</definedName>
    <definedName name="S45R11" localSheetId="11">#REF!</definedName>
    <definedName name="S45R11">#REF!</definedName>
    <definedName name="S45R12" localSheetId="10">#REF!</definedName>
    <definedName name="S45R12" localSheetId="4">#REF!</definedName>
    <definedName name="S45R12" localSheetId="11">#REF!</definedName>
    <definedName name="S45R12">#REF!</definedName>
    <definedName name="S45R13" localSheetId="10">#REF!</definedName>
    <definedName name="S45R13" localSheetId="4">#REF!</definedName>
    <definedName name="S45R13" localSheetId="11">#REF!</definedName>
    <definedName name="S45R13">#REF!</definedName>
    <definedName name="S45R14" localSheetId="10">#REF!</definedName>
    <definedName name="S45R14" localSheetId="4">#REF!</definedName>
    <definedName name="S45R14" localSheetId="11">#REF!</definedName>
    <definedName name="S45R14">#REF!</definedName>
    <definedName name="S45R15" localSheetId="10">#REF!</definedName>
    <definedName name="S45R15" localSheetId="4">#REF!</definedName>
    <definedName name="S45R15" localSheetId="11">#REF!</definedName>
    <definedName name="S45R15">#REF!</definedName>
    <definedName name="S45R16" localSheetId="10">#REF!</definedName>
    <definedName name="S45R16" localSheetId="4">#REF!</definedName>
    <definedName name="S45R16" localSheetId="11">#REF!</definedName>
    <definedName name="S45R16">#REF!</definedName>
    <definedName name="S45R17" localSheetId="10">#REF!</definedName>
    <definedName name="S45R17" localSheetId="4">#REF!</definedName>
    <definedName name="S45R17" localSheetId="11">#REF!</definedName>
    <definedName name="S45R17">#REF!</definedName>
    <definedName name="S45R18" localSheetId="10">#REF!</definedName>
    <definedName name="S45R18" localSheetId="4">#REF!</definedName>
    <definedName name="S45R18" localSheetId="11">#REF!</definedName>
    <definedName name="S45R18">#REF!</definedName>
    <definedName name="S45R19" localSheetId="10">#REF!</definedName>
    <definedName name="S45R19" localSheetId="4">#REF!</definedName>
    <definedName name="S45R19" localSheetId="11">#REF!</definedName>
    <definedName name="S45R19">#REF!</definedName>
    <definedName name="S45R2" localSheetId="10">#REF!</definedName>
    <definedName name="S45R2" localSheetId="4">#REF!</definedName>
    <definedName name="S45R2" localSheetId="11">#REF!</definedName>
    <definedName name="S45R2">#REF!</definedName>
    <definedName name="S45R20" localSheetId="10">#REF!</definedName>
    <definedName name="S45R20" localSheetId="4">#REF!</definedName>
    <definedName name="S45R20" localSheetId="11">#REF!</definedName>
    <definedName name="S45R20">#REF!</definedName>
    <definedName name="S45R21" localSheetId="10">#REF!</definedName>
    <definedName name="S45R21" localSheetId="4">#REF!</definedName>
    <definedName name="S45R21" localSheetId="11">#REF!</definedName>
    <definedName name="S45R21">#REF!</definedName>
    <definedName name="S45R22" localSheetId="10">#REF!</definedName>
    <definedName name="S45R22" localSheetId="4">#REF!</definedName>
    <definedName name="S45R22" localSheetId="11">#REF!</definedName>
    <definedName name="S45R22">#REF!</definedName>
    <definedName name="S45R23" localSheetId="10">#REF!</definedName>
    <definedName name="S45R23" localSheetId="4">#REF!</definedName>
    <definedName name="S45R23" localSheetId="11">#REF!</definedName>
    <definedName name="S45R23">#REF!</definedName>
    <definedName name="S45R24" localSheetId="10">#REF!</definedName>
    <definedName name="S45R24" localSheetId="4">#REF!</definedName>
    <definedName name="S45R24" localSheetId="11">#REF!</definedName>
    <definedName name="S45R24">#REF!</definedName>
    <definedName name="S45R3" localSheetId="10">#REF!</definedName>
    <definedName name="S45R3" localSheetId="4">#REF!</definedName>
    <definedName name="S45R3" localSheetId="11">#REF!</definedName>
    <definedName name="S45R3">#REF!</definedName>
    <definedName name="S45R4" localSheetId="10">#REF!</definedName>
    <definedName name="S45R4" localSheetId="4">#REF!</definedName>
    <definedName name="S45R4" localSheetId="11">#REF!</definedName>
    <definedName name="S45R4">#REF!</definedName>
    <definedName name="S45R5" localSheetId="10">#REF!</definedName>
    <definedName name="S45R5" localSheetId="4">#REF!</definedName>
    <definedName name="S45R5" localSheetId="11">#REF!</definedName>
    <definedName name="S45R5">#REF!</definedName>
    <definedName name="S45R6" localSheetId="10">#REF!</definedName>
    <definedName name="S45R6" localSheetId="4">#REF!</definedName>
    <definedName name="S45R6" localSheetId="11">#REF!</definedName>
    <definedName name="S45R6">#REF!</definedName>
    <definedName name="S45R7" localSheetId="10">#REF!</definedName>
    <definedName name="S45R7" localSheetId="4">#REF!</definedName>
    <definedName name="S45R7" localSheetId="11">#REF!</definedName>
    <definedName name="S45R7">#REF!</definedName>
    <definedName name="S45R8" localSheetId="10">#REF!</definedName>
    <definedName name="S45R8" localSheetId="4">#REF!</definedName>
    <definedName name="S45R8" localSheetId="11">#REF!</definedName>
    <definedName name="S45R8">#REF!</definedName>
    <definedName name="S45R9" localSheetId="10">#REF!</definedName>
    <definedName name="S45R9" localSheetId="4">#REF!</definedName>
    <definedName name="S45R9" localSheetId="11">#REF!</definedName>
    <definedName name="S45R9">#REF!</definedName>
    <definedName name="S4P1" localSheetId="10">#REF!</definedName>
    <definedName name="S4P1" localSheetId="4">#REF!</definedName>
    <definedName name="S4P1" localSheetId="11">#REF!</definedName>
    <definedName name="S4P1">#REF!</definedName>
    <definedName name="S4P10" localSheetId="10">#REF!</definedName>
    <definedName name="S4P10" localSheetId="4">#REF!</definedName>
    <definedName name="S4P10" localSheetId="11">#REF!</definedName>
    <definedName name="S4P10">#REF!</definedName>
    <definedName name="S4P11" localSheetId="10">#REF!</definedName>
    <definedName name="S4P11" localSheetId="4">#REF!</definedName>
    <definedName name="S4P11" localSheetId="11">#REF!</definedName>
    <definedName name="S4P11">#REF!</definedName>
    <definedName name="S4P12" localSheetId="10">#REF!</definedName>
    <definedName name="S4P12" localSheetId="4">#REF!</definedName>
    <definedName name="S4P12" localSheetId="11">#REF!</definedName>
    <definedName name="S4P12">#REF!</definedName>
    <definedName name="S4P13" localSheetId="10">#REF!</definedName>
    <definedName name="S4P13" localSheetId="4">#REF!</definedName>
    <definedName name="S4P13" localSheetId="11">#REF!</definedName>
    <definedName name="S4P13">#REF!</definedName>
    <definedName name="S4P14" localSheetId="10">#REF!</definedName>
    <definedName name="S4P14" localSheetId="4">#REF!</definedName>
    <definedName name="S4P14" localSheetId="11">#REF!</definedName>
    <definedName name="S4P14">#REF!</definedName>
    <definedName name="S4P15" localSheetId="10">#REF!</definedName>
    <definedName name="S4P15" localSheetId="4">#REF!</definedName>
    <definedName name="S4P15" localSheetId="11">#REF!</definedName>
    <definedName name="S4P15">#REF!</definedName>
    <definedName name="S4P16" localSheetId="10">#REF!</definedName>
    <definedName name="S4P16" localSheetId="4">#REF!</definedName>
    <definedName name="S4P16" localSheetId="11">#REF!</definedName>
    <definedName name="S4P16">#REF!</definedName>
    <definedName name="S4P17" localSheetId="10">#REF!</definedName>
    <definedName name="S4P17" localSheetId="4">#REF!</definedName>
    <definedName name="S4P17" localSheetId="11">#REF!</definedName>
    <definedName name="S4P17">#REF!</definedName>
    <definedName name="S4P18" localSheetId="10">#REF!</definedName>
    <definedName name="S4P18" localSheetId="4">#REF!</definedName>
    <definedName name="S4P18" localSheetId="11">#REF!</definedName>
    <definedName name="S4P18">#REF!</definedName>
    <definedName name="S4P19" localSheetId="10">#REF!</definedName>
    <definedName name="S4P19" localSheetId="4">#REF!</definedName>
    <definedName name="S4P19" localSheetId="11">#REF!</definedName>
    <definedName name="S4P19">#REF!</definedName>
    <definedName name="S4P2" localSheetId="10">#REF!</definedName>
    <definedName name="S4P2" localSheetId="4">#REF!</definedName>
    <definedName name="S4P2" localSheetId="11">#REF!</definedName>
    <definedName name="S4P2">#REF!</definedName>
    <definedName name="S4P20" localSheetId="10">#REF!</definedName>
    <definedName name="S4P20" localSheetId="4">#REF!</definedName>
    <definedName name="S4P20" localSheetId="11">#REF!</definedName>
    <definedName name="S4P20">#REF!</definedName>
    <definedName name="S4P21" localSheetId="10">#REF!</definedName>
    <definedName name="S4P21" localSheetId="4">#REF!</definedName>
    <definedName name="S4P21" localSheetId="11">#REF!</definedName>
    <definedName name="S4P21">#REF!</definedName>
    <definedName name="S4P22" localSheetId="10">#REF!</definedName>
    <definedName name="S4P22" localSheetId="4">#REF!</definedName>
    <definedName name="S4P22" localSheetId="11">#REF!</definedName>
    <definedName name="S4P22">#REF!</definedName>
    <definedName name="S4P23" localSheetId="10">#REF!</definedName>
    <definedName name="S4P23" localSheetId="4">#REF!</definedName>
    <definedName name="S4P23" localSheetId="11">#REF!</definedName>
    <definedName name="S4P23">#REF!</definedName>
    <definedName name="S4P24" localSheetId="10">#REF!</definedName>
    <definedName name="S4P24" localSheetId="4">#REF!</definedName>
    <definedName name="S4P24" localSheetId="11">#REF!</definedName>
    <definedName name="S4P24">#REF!</definedName>
    <definedName name="S4P3" localSheetId="10">#REF!</definedName>
    <definedName name="S4P3" localSheetId="4">#REF!</definedName>
    <definedName name="S4P3" localSheetId="11">#REF!</definedName>
    <definedName name="S4P3">#REF!</definedName>
    <definedName name="S4P4" localSheetId="10">#REF!</definedName>
    <definedName name="S4P4" localSheetId="4">#REF!</definedName>
    <definedName name="S4P4" localSheetId="11">#REF!</definedName>
    <definedName name="S4P4">#REF!</definedName>
    <definedName name="S4P5" localSheetId="10">#REF!</definedName>
    <definedName name="S4P5" localSheetId="4">#REF!</definedName>
    <definedName name="S4P5" localSheetId="11">#REF!</definedName>
    <definedName name="S4P5">#REF!</definedName>
    <definedName name="S4P6" localSheetId="10">#REF!</definedName>
    <definedName name="S4P6" localSheetId="4">#REF!</definedName>
    <definedName name="S4P6" localSheetId="11">#REF!</definedName>
    <definedName name="S4P6">#REF!</definedName>
    <definedName name="S4P7" localSheetId="10">#REF!</definedName>
    <definedName name="S4P7" localSheetId="4">#REF!</definedName>
    <definedName name="S4P7" localSheetId="11">#REF!</definedName>
    <definedName name="S4P7">#REF!</definedName>
    <definedName name="S4P8" localSheetId="10">#REF!</definedName>
    <definedName name="S4P8" localSheetId="4">#REF!</definedName>
    <definedName name="S4P8" localSheetId="11">#REF!</definedName>
    <definedName name="S4P8">#REF!</definedName>
    <definedName name="S4P9" localSheetId="10">#REF!</definedName>
    <definedName name="S4P9" localSheetId="4">#REF!</definedName>
    <definedName name="S4P9" localSheetId="11">#REF!</definedName>
    <definedName name="S4P9">#REF!</definedName>
    <definedName name="S4R1" localSheetId="10">#REF!</definedName>
    <definedName name="S4R1" localSheetId="4">#REF!</definedName>
    <definedName name="S4R1" localSheetId="11">#REF!</definedName>
    <definedName name="S4R1">#REF!</definedName>
    <definedName name="S4R10" localSheetId="10">#REF!</definedName>
    <definedName name="S4R10" localSheetId="4">#REF!</definedName>
    <definedName name="S4R10" localSheetId="11">#REF!</definedName>
    <definedName name="S4R10">#REF!</definedName>
    <definedName name="S4R11" localSheetId="10">#REF!</definedName>
    <definedName name="S4R11" localSheetId="4">#REF!</definedName>
    <definedName name="S4R11" localSheetId="11">#REF!</definedName>
    <definedName name="S4R11">#REF!</definedName>
    <definedName name="S4R12" localSheetId="10">#REF!</definedName>
    <definedName name="S4R12" localSheetId="4">#REF!</definedName>
    <definedName name="S4R12" localSheetId="11">#REF!</definedName>
    <definedName name="S4R12">#REF!</definedName>
    <definedName name="S4R13" localSheetId="10">#REF!</definedName>
    <definedName name="S4R13" localSheetId="4">#REF!</definedName>
    <definedName name="S4R13" localSheetId="11">#REF!</definedName>
    <definedName name="S4R13">#REF!</definedName>
    <definedName name="S4R14" localSheetId="10">#REF!</definedName>
    <definedName name="S4R14" localSheetId="4">#REF!</definedName>
    <definedName name="S4R14" localSheetId="11">#REF!</definedName>
    <definedName name="S4R14">#REF!</definedName>
    <definedName name="S4R15" localSheetId="10">#REF!</definedName>
    <definedName name="S4R15" localSheetId="4">#REF!</definedName>
    <definedName name="S4R15" localSheetId="11">#REF!</definedName>
    <definedName name="S4R15">#REF!</definedName>
    <definedName name="S4R16" localSheetId="10">#REF!</definedName>
    <definedName name="S4R16" localSheetId="4">#REF!</definedName>
    <definedName name="S4R16" localSheetId="11">#REF!</definedName>
    <definedName name="S4R16">#REF!</definedName>
    <definedName name="S4R17" localSheetId="10">#REF!</definedName>
    <definedName name="S4R17" localSheetId="4">#REF!</definedName>
    <definedName name="S4R17" localSheetId="11">#REF!</definedName>
    <definedName name="S4R17">#REF!</definedName>
    <definedName name="S4R18" localSheetId="10">#REF!</definedName>
    <definedName name="S4R18" localSheetId="4">#REF!</definedName>
    <definedName name="S4R18" localSheetId="11">#REF!</definedName>
    <definedName name="S4R18">#REF!</definedName>
    <definedName name="S4R19" localSheetId="10">#REF!</definedName>
    <definedName name="S4R19" localSheetId="4">#REF!</definedName>
    <definedName name="S4R19" localSheetId="11">#REF!</definedName>
    <definedName name="S4R19">#REF!</definedName>
    <definedName name="S4R2" localSheetId="10">#REF!</definedName>
    <definedName name="S4R2" localSheetId="4">#REF!</definedName>
    <definedName name="S4R2" localSheetId="11">#REF!</definedName>
    <definedName name="S4R2">#REF!</definedName>
    <definedName name="S4R20" localSheetId="10">#REF!</definedName>
    <definedName name="S4R20" localSheetId="4">#REF!</definedName>
    <definedName name="S4R20" localSheetId="11">#REF!</definedName>
    <definedName name="S4R20">#REF!</definedName>
    <definedName name="S4R21" localSheetId="10">#REF!</definedName>
    <definedName name="S4R21" localSheetId="4">#REF!</definedName>
    <definedName name="S4R21" localSheetId="11">#REF!</definedName>
    <definedName name="S4R21">#REF!</definedName>
    <definedName name="S4R22" localSheetId="10">#REF!</definedName>
    <definedName name="S4R22" localSheetId="4">#REF!</definedName>
    <definedName name="S4R22" localSheetId="11">#REF!</definedName>
    <definedName name="S4R22">#REF!</definedName>
    <definedName name="S4R23" localSheetId="10">#REF!</definedName>
    <definedName name="S4R23" localSheetId="4">#REF!</definedName>
    <definedName name="S4R23" localSheetId="11">#REF!</definedName>
    <definedName name="S4R23">#REF!</definedName>
    <definedName name="S4R24" localSheetId="10">#REF!</definedName>
    <definedName name="S4R24" localSheetId="4">#REF!</definedName>
    <definedName name="S4R24" localSheetId="11">#REF!</definedName>
    <definedName name="S4R24">#REF!</definedName>
    <definedName name="S4R3" localSheetId="10">#REF!</definedName>
    <definedName name="S4R3" localSheetId="4">#REF!</definedName>
    <definedName name="S4R3" localSheetId="11">#REF!</definedName>
    <definedName name="S4R3">#REF!</definedName>
    <definedName name="S4R4" localSheetId="10">#REF!</definedName>
    <definedName name="S4R4" localSheetId="4">#REF!</definedName>
    <definedName name="S4R4" localSheetId="11">#REF!</definedName>
    <definedName name="S4R4">#REF!</definedName>
    <definedName name="S4R5" localSheetId="10">#REF!</definedName>
    <definedName name="S4R5" localSheetId="4">#REF!</definedName>
    <definedName name="S4R5" localSheetId="11">#REF!</definedName>
    <definedName name="S4R5">#REF!</definedName>
    <definedName name="S4R6" localSheetId="10">#REF!</definedName>
    <definedName name="S4R6" localSheetId="4">#REF!</definedName>
    <definedName name="S4R6" localSheetId="11">#REF!</definedName>
    <definedName name="S4R6">#REF!</definedName>
    <definedName name="S4R7" localSheetId="10">#REF!</definedName>
    <definedName name="S4R7" localSheetId="4">#REF!</definedName>
    <definedName name="S4R7" localSheetId="11">#REF!</definedName>
    <definedName name="S4R7">#REF!</definedName>
    <definedName name="S4R8" localSheetId="10">#REF!</definedName>
    <definedName name="S4R8" localSheetId="4">#REF!</definedName>
    <definedName name="S4R8" localSheetId="11">#REF!</definedName>
    <definedName name="S4R8">#REF!</definedName>
    <definedName name="S4R9" localSheetId="10">#REF!</definedName>
    <definedName name="S4R9" localSheetId="4">#REF!</definedName>
    <definedName name="S4R9" localSheetId="11">#REF!</definedName>
    <definedName name="S4R9">#REF!</definedName>
    <definedName name="S5P1" localSheetId="10">#REF!</definedName>
    <definedName name="S5P1" localSheetId="4">#REF!</definedName>
    <definedName name="S5P1" localSheetId="11">#REF!</definedName>
    <definedName name="S5P1">#REF!</definedName>
    <definedName name="S5P10" localSheetId="10">#REF!</definedName>
    <definedName name="S5P10" localSheetId="4">#REF!</definedName>
    <definedName name="S5P10" localSheetId="11">#REF!</definedName>
    <definedName name="S5P10">#REF!</definedName>
    <definedName name="S5P11" localSheetId="10">#REF!</definedName>
    <definedName name="S5P11" localSheetId="4">#REF!</definedName>
    <definedName name="S5P11" localSheetId="11">#REF!</definedName>
    <definedName name="S5P11">#REF!</definedName>
    <definedName name="S5P12" localSheetId="10">#REF!</definedName>
    <definedName name="S5P12" localSheetId="4">#REF!</definedName>
    <definedName name="S5P12" localSheetId="11">#REF!</definedName>
    <definedName name="S5P12">#REF!</definedName>
    <definedName name="S5P13" localSheetId="10">#REF!</definedName>
    <definedName name="S5P13" localSheetId="4">#REF!</definedName>
    <definedName name="S5P13" localSheetId="11">#REF!</definedName>
    <definedName name="S5P13">#REF!</definedName>
    <definedName name="S5P14" localSheetId="10">#REF!</definedName>
    <definedName name="S5P14" localSheetId="4">#REF!</definedName>
    <definedName name="S5P14" localSheetId="11">#REF!</definedName>
    <definedName name="S5P14">#REF!</definedName>
    <definedName name="S5P15" localSheetId="10">#REF!</definedName>
    <definedName name="S5P15" localSheetId="4">#REF!</definedName>
    <definedName name="S5P15" localSheetId="11">#REF!</definedName>
    <definedName name="S5P15">#REF!</definedName>
    <definedName name="S5P16" localSheetId="10">#REF!</definedName>
    <definedName name="S5P16" localSheetId="4">#REF!</definedName>
    <definedName name="S5P16" localSheetId="11">#REF!</definedName>
    <definedName name="S5P16">#REF!</definedName>
    <definedName name="S5P17" localSheetId="10">#REF!</definedName>
    <definedName name="S5P17" localSheetId="4">#REF!</definedName>
    <definedName name="S5P17" localSheetId="11">#REF!</definedName>
    <definedName name="S5P17">#REF!</definedName>
    <definedName name="S5P18" localSheetId="10">#REF!</definedName>
    <definedName name="S5P18" localSheetId="4">#REF!</definedName>
    <definedName name="S5P18" localSheetId="11">#REF!</definedName>
    <definedName name="S5P18">#REF!</definedName>
    <definedName name="S5P19" localSheetId="10">#REF!</definedName>
    <definedName name="S5P19" localSheetId="4">#REF!</definedName>
    <definedName name="S5P19" localSheetId="11">#REF!</definedName>
    <definedName name="S5P19">#REF!</definedName>
    <definedName name="S5P2" localSheetId="10">#REF!</definedName>
    <definedName name="S5P2" localSheetId="4">#REF!</definedName>
    <definedName name="S5P2" localSheetId="11">#REF!</definedName>
    <definedName name="S5P2">#REF!</definedName>
    <definedName name="S5P20" localSheetId="10">#REF!</definedName>
    <definedName name="S5P20" localSheetId="4">#REF!</definedName>
    <definedName name="S5P20" localSheetId="11">#REF!</definedName>
    <definedName name="S5P20">#REF!</definedName>
    <definedName name="S5P21" localSheetId="10">#REF!</definedName>
    <definedName name="S5P21" localSheetId="4">#REF!</definedName>
    <definedName name="S5P21" localSheetId="11">#REF!</definedName>
    <definedName name="S5P21">#REF!</definedName>
    <definedName name="S5P22" localSheetId="10">#REF!</definedName>
    <definedName name="S5P22" localSheetId="4">#REF!</definedName>
    <definedName name="S5P22" localSheetId="11">#REF!</definedName>
    <definedName name="S5P22">#REF!</definedName>
    <definedName name="S5P23" localSheetId="10">#REF!</definedName>
    <definedName name="S5P23" localSheetId="4">#REF!</definedName>
    <definedName name="S5P23" localSheetId="11">#REF!</definedName>
    <definedName name="S5P23">#REF!</definedName>
    <definedName name="S5P24" localSheetId="10">#REF!</definedName>
    <definedName name="S5P24" localSheetId="4">#REF!</definedName>
    <definedName name="S5P24" localSheetId="11">#REF!</definedName>
    <definedName name="S5P24">#REF!</definedName>
    <definedName name="S5P3" localSheetId="10">#REF!</definedName>
    <definedName name="S5P3" localSheetId="4">#REF!</definedName>
    <definedName name="S5P3" localSheetId="11">#REF!</definedName>
    <definedName name="S5P3">#REF!</definedName>
    <definedName name="S5P4" localSheetId="10">#REF!</definedName>
    <definedName name="S5P4" localSheetId="4">#REF!</definedName>
    <definedName name="S5P4" localSheetId="11">#REF!</definedName>
    <definedName name="S5P4">#REF!</definedName>
    <definedName name="S5P5" localSheetId="10">#REF!</definedName>
    <definedName name="S5P5" localSheetId="4">#REF!</definedName>
    <definedName name="S5P5" localSheetId="11">#REF!</definedName>
    <definedName name="S5P5">#REF!</definedName>
    <definedName name="S5P6" localSheetId="10">#REF!</definedName>
    <definedName name="S5P6" localSheetId="4">#REF!</definedName>
    <definedName name="S5P6" localSheetId="11">#REF!</definedName>
    <definedName name="S5P6">#REF!</definedName>
    <definedName name="S5P7" localSheetId="10">#REF!</definedName>
    <definedName name="S5P7" localSheetId="4">#REF!</definedName>
    <definedName name="S5P7" localSheetId="11">#REF!</definedName>
    <definedName name="S5P7">#REF!</definedName>
    <definedName name="S5P8" localSheetId="10">#REF!</definedName>
    <definedName name="S5P8" localSheetId="4">#REF!</definedName>
    <definedName name="S5P8" localSheetId="11">#REF!</definedName>
    <definedName name="S5P8">#REF!</definedName>
    <definedName name="S5P9" localSheetId="10">#REF!</definedName>
    <definedName name="S5P9" localSheetId="4">#REF!</definedName>
    <definedName name="S5P9" localSheetId="11">#REF!</definedName>
    <definedName name="S5P9">#REF!</definedName>
    <definedName name="S5R1" localSheetId="10">#REF!</definedName>
    <definedName name="S5R1" localSheetId="4">#REF!</definedName>
    <definedName name="S5R1" localSheetId="11">#REF!</definedName>
    <definedName name="S5R1">#REF!</definedName>
    <definedName name="S5R10" localSheetId="10">#REF!</definedName>
    <definedName name="S5R10" localSheetId="4">#REF!</definedName>
    <definedName name="S5R10" localSheetId="11">#REF!</definedName>
    <definedName name="S5R10">#REF!</definedName>
    <definedName name="S5R11" localSheetId="10">#REF!</definedName>
    <definedName name="S5R11" localSheetId="4">#REF!</definedName>
    <definedName name="S5R11" localSheetId="11">#REF!</definedName>
    <definedName name="S5R11">#REF!</definedName>
    <definedName name="S5R12" localSheetId="10">#REF!</definedName>
    <definedName name="S5R12" localSheetId="4">#REF!</definedName>
    <definedName name="S5R12" localSheetId="11">#REF!</definedName>
    <definedName name="S5R12">#REF!</definedName>
    <definedName name="S5R13" localSheetId="10">#REF!</definedName>
    <definedName name="S5R13" localSheetId="4">#REF!</definedName>
    <definedName name="S5R13" localSheetId="11">#REF!</definedName>
    <definedName name="S5R13">#REF!</definedName>
    <definedName name="S5R14" localSheetId="10">#REF!</definedName>
    <definedName name="S5R14" localSheetId="4">#REF!</definedName>
    <definedName name="S5R14" localSheetId="11">#REF!</definedName>
    <definedName name="S5R14">#REF!</definedName>
    <definedName name="S5R15" localSheetId="10">#REF!</definedName>
    <definedName name="S5R15" localSheetId="4">#REF!</definedName>
    <definedName name="S5R15" localSheetId="11">#REF!</definedName>
    <definedName name="S5R15">#REF!</definedName>
    <definedName name="S5R16" localSheetId="10">#REF!</definedName>
    <definedName name="S5R16" localSheetId="4">#REF!</definedName>
    <definedName name="S5R16" localSheetId="11">#REF!</definedName>
    <definedName name="S5R16">#REF!</definedName>
    <definedName name="S5R17" localSheetId="10">#REF!</definedName>
    <definedName name="S5R17" localSheetId="4">#REF!</definedName>
    <definedName name="S5R17" localSheetId="11">#REF!</definedName>
    <definedName name="S5R17">#REF!</definedName>
    <definedName name="S5R18" localSheetId="10">#REF!</definedName>
    <definedName name="S5R18" localSheetId="4">#REF!</definedName>
    <definedName name="S5R18" localSheetId="11">#REF!</definedName>
    <definedName name="S5R18">#REF!</definedName>
    <definedName name="S5R19" localSheetId="10">#REF!</definedName>
    <definedName name="S5R19" localSheetId="4">#REF!</definedName>
    <definedName name="S5R19" localSheetId="11">#REF!</definedName>
    <definedName name="S5R19">#REF!</definedName>
    <definedName name="S5R2" localSheetId="10">#REF!</definedName>
    <definedName name="S5R2" localSheetId="4">#REF!</definedName>
    <definedName name="S5R2" localSheetId="11">#REF!</definedName>
    <definedName name="S5R2">#REF!</definedName>
    <definedName name="S5R20" localSheetId="10">#REF!</definedName>
    <definedName name="S5R20" localSheetId="4">#REF!</definedName>
    <definedName name="S5R20" localSheetId="11">#REF!</definedName>
    <definedName name="S5R20">#REF!</definedName>
    <definedName name="S5R21" localSheetId="10">#REF!</definedName>
    <definedName name="S5R21" localSheetId="4">#REF!</definedName>
    <definedName name="S5R21" localSheetId="11">#REF!</definedName>
    <definedName name="S5R21">#REF!</definedName>
    <definedName name="S5R22" localSheetId="10">#REF!</definedName>
    <definedName name="S5R22" localSheetId="4">#REF!</definedName>
    <definedName name="S5R22" localSheetId="11">#REF!</definedName>
    <definedName name="S5R22">#REF!</definedName>
    <definedName name="S5R23" localSheetId="10">#REF!</definedName>
    <definedName name="S5R23" localSheetId="4">#REF!</definedName>
    <definedName name="S5R23" localSheetId="11">#REF!</definedName>
    <definedName name="S5R23">#REF!</definedName>
    <definedName name="S5R24" localSheetId="10">#REF!</definedName>
    <definedName name="S5R24" localSheetId="4">#REF!</definedName>
    <definedName name="S5R24" localSheetId="11">#REF!</definedName>
    <definedName name="S5R24">#REF!</definedName>
    <definedName name="S5R3" localSheetId="10">#REF!</definedName>
    <definedName name="S5R3" localSheetId="4">#REF!</definedName>
    <definedName name="S5R3" localSheetId="11">#REF!</definedName>
    <definedName name="S5R3">#REF!</definedName>
    <definedName name="S5R4" localSheetId="10">#REF!</definedName>
    <definedName name="S5R4" localSheetId="4">#REF!</definedName>
    <definedName name="S5R4" localSheetId="11">#REF!</definedName>
    <definedName name="S5R4">#REF!</definedName>
    <definedName name="S5R5" localSheetId="10">#REF!</definedName>
    <definedName name="S5R5" localSheetId="4">#REF!</definedName>
    <definedName name="S5R5" localSheetId="11">#REF!</definedName>
    <definedName name="S5R5">#REF!</definedName>
    <definedName name="S5R6" localSheetId="10">#REF!</definedName>
    <definedName name="S5R6" localSheetId="4">#REF!</definedName>
    <definedName name="S5R6" localSheetId="11">#REF!</definedName>
    <definedName name="S5R6">#REF!</definedName>
    <definedName name="S5R7" localSheetId="10">#REF!</definedName>
    <definedName name="S5R7" localSheetId="4">#REF!</definedName>
    <definedName name="S5R7" localSheetId="11">#REF!</definedName>
    <definedName name="S5R7">#REF!</definedName>
    <definedName name="S5R8" localSheetId="10">#REF!</definedName>
    <definedName name="S5R8" localSheetId="4">#REF!</definedName>
    <definedName name="S5R8" localSheetId="11">#REF!</definedName>
    <definedName name="S5R8">#REF!</definedName>
    <definedName name="S5R9" localSheetId="10">#REF!</definedName>
    <definedName name="S5R9" localSheetId="4">#REF!</definedName>
    <definedName name="S5R9" localSheetId="11">#REF!</definedName>
    <definedName name="S5R9">#REF!</definedName>
    <definedName name="S6P1" localSheetId="10">#REF!</definedName>
    <definedName name="S6P1" localSheetId="4">#REF!</definedName>
    <definedName name="S6P1" localSheetId="11">#REF!</definedName>
    <definedName name="S6P1">#REF!</definedName>
    <definedName name="S6P10" localSheetId="10">#REF!</definedName>
    <definedName name="S6P10" localSheetId="4">#REF!</definedName>
    <definedName name="S6P10" localSheetId="11">#REF!</definedName>
    <definedName name="S6P10">#REF!</definedName>
    <definedName name="S6P11" localSheetId="10">#REF!</definedName>
    <definedName name="S6P11" localSheetId="4">#REF!</definedName>
    <definedName name="S6P11" localSheetId="11">#REF!</definedName>
    <definedName name="S6P11">#REF!</definedName>
    <definedName name="S6P12" localSheetId="10">#REF!</definedName>
    <definedName name="S6P12" localSheetId="4">#REF!</definedName>
    <definedName name="S6P12" localSheetId="11">#REF!</definedName>
    <definedName name="S6P12">#REF!</definedName>
    <definedName name="S6P13" localSheetId="10">#REF!</definedName>
    <definedName name="S6P13" localSheetId="4">#REF!</definedName>
    <definedName name="S6P13" localSheetId="11">#REF!</definedName>
    <definedName name="S6P13">#REF!</definedName>
    <definedName name="S6P14" localSheetId="10">#REF!</definedName>
    <definedName name="S6P14" localSheetId="4">#REF!</definedName>
    <definedName name="S6P14" localSheetId="11">#REF!</definedName>
    <definedName name="S6P14">#REF!</definedName>
    <definedName name="S6P15" localSheetId="10">#REF!</definedName>
    <definedName name="S6P15" localSheetId="4">#REF!</definedName>
    <definedName name="S6P15" localSheetId="11">#REF!</definedName>
    <definedName name="S6P15">#REF!</definedName>
    <definedName name="S6P16" localSheetId="10">#REF!</definedName>
    <definedName name="S6P16" localSheetId="4">#REF!</definedName>
    <definedName name="S6P16" localSheetId="11">#REF!</definedName>
    <definedName name="S6P16">#REF!</definedName>
    <definedName name="S6P17" localSheetId="10">#REF!</definedName>
    <definedName name="S6P17" localSheetId="4">#REF!</definedName>
    <definedName name="S6P17" localSheetId="11">#REF!</definedName>
    <definedName name="S6P17">#REF!</definedName>
    <definedName name="S6P18" localSheetId="10">#REF!</definedName>
    <definedName name="S6P18" localSheetId="4">#REF!</definedName>
    <definedName name="S6P18" localSheetId="11">#REF!</definedName>
    <definedName name="S6P18">#REF!</definedName>
    <definedName name="S6P19" localSheetId="10">#REF!</definedName>
    <definedName name="S6P19" localSheetId="4">#REF!</definedName>
    <definedName name="S6P19" localSheetId="11">#REF!</definedName>
    <definedName name="S6P19">#REF!</definedName>
    <definedName name="S6P2" localSheetId="10">#REF!</definedName>
    <definedName name="S6P2" localSheetId="4">#REF!</definedName>
    <definedName name="S6P2" localSheetId="11">#REF!</definedName>
    <definedName name="S6P2">#REF!</definedName>
    <definedName name="S6P20" localSheetId="10">#REF!</definedName>
    <definedName name="S6P20" localSheetId="4">#REF!</definedName>
    <definedName name="S6P20" localSheetId="11">#REF!</definedName>
    <definedName name="S6P20">#REF!</definedName>
    <definedName name="S6P21" localSheetId="10">#REF!</definedName>
    <definedName name="S6P21" localSheetId="4">#REF!</definedName>
    <definedName name="S6P21" localSheetId="11">#REF!</definedName>
    <definedName name="S6P21">#REF!</definedName>
    <definedName name="S6P22" localSheetId="10">#REF!</definedName>
    <definedName name="S6P22" localSheetId="4">#REF!</definedName>
    <definedName name="S6P22" localSheetId="11">#REF!</definedName>
    <definedName name="S6P22">#REF!</definedName>
    <definedName name="S6P23" localSheetId="10">#REF!</definedName>
    <definedName name="S6P23" localSheetId="4">#REF!</definedName>
    <definedName name="S6P23" localSheetId="11">#REF!</definedName>
    <definedName name="S6P23">#REF!</definedName>
    <definedName name="S6P24" localSheetId="10">#REF!</definedName>
    <definedName name="S6P24" localSheetId="4">#REF!</definedName>
    <definedName name="S6P24" localSheetId="11">#REF!</definedName>
    <definedName name="S6P24">#REF!</definedName>
    <definedName name="S6P3" localSheetId="10">#REF!</definedName>
    <definedName name="S6P3" localSheetId="4">#REF!</definedName>
    <definedName name="S6P3" localSheetId="11">#REF!</definedName>
    <definedName name="S6P3">#REF!</definedName>
    <definedName name="S6P4" localSheetId="10">#REF!</definedName>
    <definedName name="S6P4" localSheetId="4">#REF!</definedName>
    <definedName name="S6P4" localSheetId="11">#REF!</definedName>
    <definedName name="S6P4">#REF!</definedName>
    <definedName name="S6P5" localSheetId="10">#REF!</definedName>
    <definedName name="S6P5" localSheetId="4">#REF!</definedName>
    <definedName name="S6P5" localSheetId="11">#REF!</definedName>
    <definedName name="S6P5">#REF!</definedName>
    <definedName name="S6P6" localSheetId="10">#REF!</definedName>
    <definedName name="S6P6" localSheetId="4">#REF!</definedName>
    <definedName name="S6P6" localSheetId="11">#REF!</definedName>
    <definedName name="S6P6">#REF!</definedName>
    <definedName name="S6P7" localSheetId="10">#REF!</definedName>
    <definedName name="S6P7" localSheetId="4">#REF!</definedName>
    <definedName name="S6P7" localSheetId="11">#REF!</definedName>
    <definedName name="S6P7">#REF!</definedName>
    <definedName name="S6P8" localSheetId="10">#REF!</definedName>
    <definedName name="S6P8" localSheetId="4">#REF!</definedName>
    <definedName name="S6P8" localSheetId="11">#REF!</definedName>
    <definedName name="S6P8">#REF!</definedName>
    <definedName name="S6P9" localSheetId="10">#REF!</definedName>
    <definedName name="S6P9" localSheetId="4">#REF!</definedName>
    <definedName name="S6P9" localSheetId="11">#REF!</definedName>
    <definedName name="S6P9">#REF!</definedName>
    <definedName name="S6R1" localSheetId="10">#REF!</definedName>
    <definedName name="S6R1" localSheetId="4">#REF!</definedName>
    <definedName name="S6R1" localSheetId="11">#REF!</definedName>
    <definedName name="S6R1">#REF!</definedName>
    <definedName name="S6R10" localSheetId="10">#REF!</definedName>
    <definedName name="S6R10" localSheetId="4">#REF!</definedName>
    <definedName name="S6R10" localSheetId="11">#REF!</definedName>
    <definedName name="S6R10">#REF!</definedName>
    <definedName name="S6R11" localSheetId="10">#REF!</definedName>
    <definedName name="S6R11" localSheetId="4">#REF!</definedName>
    <definedName name="S6R11" localSheetId="11">#REF!</definedName>
    <definedName name="S6R11">#REF!</definedName>
    <definedName name="S6R12" localSheetId="10">#REF!</definedName>
    <definedName name="S6R12" localSheetId="4">#REF!</definedName>
    <definedName name="S6R12" localSheetId="11">#REF!</definedName>
    <definedName name="S6R12">#REF!</definedName>
    <definedName name="S6R13" localSheetId="10">#REF!</definedName>
    <definedName name="S6R13" localSheetId="4">#REF!</definedName>
    <definedName name="S6R13" localSheetId="11">#REF!</definedName>
    <definedName name="S6R13">#REF!</definedName>
    <definedName name="S6R14" localSheetId="10">#REF!</definedName>
    <definedName name="S6R14" localSheetId="4">#REF!</definedName>
    <definedName name="S6R14" localSheetId="11">#REF!</definedName>
    <definedName name="S6R14">#REF!</definedName>
    <definedName name="S6R15" localSheetId="10">#REF!</definedName>
    <definedName name="S6R15" localSheetId="4">#REF!</definedName>
    <definedName name="S6R15" localSheetId="11">#REF!</definedName>
    <definedName name="S6R15">#REF!</definedName>
    <definedName name="S6R16" localSheetId="10">#REF!</definedName>
    <definedName name="S6R16" localSheetId="4">#REF!</definedName>
    <definedName name="S6R16" localSheetId="11">#REF!</definedName>
    <definedName name="S6R16">#REF!</definedName>
    <definedName name="S6R17" localSheetId="10">#REF!</definedName>
    <definedName name="S6R17" localSheetId="4">#REF!</definedName>
    <definedName name="S6R17" localSheetId="11">#REF!</definedName>
    <definedName name="S6R17">#REF!</definedName>
    <definedName name="S6R18" localSheetId="10">#REF!</definedName>
    <definedName name="S6R18" localSheetId="4">#REF!</definedName>
    <definedName name="S6R18" localSheetId="11">#REF!</definedName>
    <definedName name="S6R18">#REF!</definedName>
    <definedName name="S6R19" localSheetId="10">#REF!</definedName>
    <definedName name="S6R19" localSheetId="4">#REF!</definedName>
    <definedName name="S6R19" localSheetId="11">#REF!</definedName>
    <definedName name="S6R19">#REF!</definedName>
    <definedName name="S6R2" localSheetId="10">#REF!</definedName>
    <definedName name="S6R2" localSheetId="4">#REF!</definedName>
    <definedName name="S6R2" localSheetId="11">#REF!</definedName>
    <definedName name="S6R2">#REF!</definedName>
    <definedName name="S6R20" localSheetId="10">#REF!</definedName>
    <definedName name="S6R20" localSheetId="4">#REF!</definedName>
    <definedName name="S6R20" localSheetId="11">#REF!</definedName>
    <definedName name="S6R20">#REF!</definedName>
    <definedName name="S6R21" localSheetId="10">#REF!</definedName>
    <definedName name="S6R21" localSheetId="4">#REF!</definedName>
    <definedName name="S6R21" localSheetId="11">#REF!</definedName>
    <definedName name="S6R21">#REF!</definedName>
    <definedName name="S6R22" localSheetId="10">#REF!</definedName>
    <definedName name="S6R22" localSheetId="4">#REF!</definedName>
    <definedName name="S6R22" localSheetId="11">#REF!</definedName>
    <definedName name="S6R22">#REF!</definedName>
    <definedName name="S6R23" localSheetId="10">#REF!</definedName>
    <definedName name="S6R23" localSheetId="4">#REF!</definedName>
    <definedName name="S6R23" localSheetId="11">#REF!</definedName>
    <definedName name="S6R23">#REF!</definedName>
    <definedName name="S6R24" localSheetId="10">#REF!</definedName>
    <definedName name="S6R24" localSheetId="4">#REF!</definedName>
    <definedName name="S6R24" localSheetId="11">#REF!</definedName>
    <definedName name="S6R24">#REF!</definedName>
    <definedName name="S6R3" localSheetId="10">#REF!</definedName>
    <definedName name="S6R3" localSheetId="4">#REF!</definedName>
    <definedName name="S6R3" localSheetId="11">#REF!</definedName>
    <definedName name="S6R3">#REF!</definedName>
    <definedName name="S6R4" localSheetId="10">#REF!</definedName>
    <definedName name="S6R4" localSheetId="4">#REF!</definedName>
    <definedName name="S6R4" localSheetId="11">#REF!</definedName>
    <definedName name="S6R4">#REF!</definedName>
    <definedName name="S6R5" localSheetId="10">#REF!</definedName>
    <definedName name="S6R5" localSheetId="4">#REF!</definedName>
    <definedName name="S6R5" localSheetId="11">#REF!</definedName>
    <definedName name="S6R5">#REF!</definedName>
    <definedName name="S6R6" localSheetId="10">#REF!</definedName>
    <definedName name="S6R6" localSheetId="4">#REF!</definedName>
    <definedName name="S6R6" localSheetId="11">#REF!</definedName>
    <definedName name="S6R6">#REF!</definedName>
    <definedName name="S6R7" localSheetId="10">#REF!</definedName>
    <definedName name="S6R7" localSheetId="4">#REF!</definedName>
    <definedName name="S6R7" localSheetId="11">#REF!</definedName>
    <definedName name="S6R7">#REF!</definedName>
    <definedName name="S6R8" localSheetId="10">#REF!</definedName>
    <definedName name="S6R8" localSheetId="4">#REF!</definedName>
    <definedName name="S6R8" localSheetId="11">#REF!</definedName>
    <definedName name="S6R8">#REF!</definedName>
    <definedName name="S6R9" localSheetId="10">#REF!</definedName>
    <definedName name="S6R9" localSheetId="4">#REF!</definedName>
    <definedName name="S6R9" localSheetId="11">#REF!</definedName>
    <definedName name="S6R9">#REF!</definedName>
    <definedName name="S7P1" localSheetId="10">#REF!</definedName>
    <definedName name="S7P1" localSheetId="4">#REF!</definedName>
    <definedName name="S7P1" localSheetId="11">#REF!</definedName>
    <definedName name="S7P1">#REF!</definedName>
    <definedName name="S7P10" localSheetId="10">#REF!</definedName>
    <definedName name="S7P10" localSheetId="4">#REF!</definedName>
    <definedName name="S7P10" localSheetId="11">#REF!</definedName>
    <definedName name="S7P10">#REF!</definedName>
    <definedName name="S7P11" localSheetId="10">#REF!</definedName>
    <definedName name="S7P11" localSheetId="4">#REF!</definedName>
    <definedName name="S7P11" localSheetId="11">#REF!</definedName>
    <definedName name="S7P11">#REF!</definedName>
    <definedName name="S7P12" localSheetId="10">#REF!</definedName>
    <definedName name="S7P12" localSheetId="4">#REF!</definedName>
    <definedName name="S7P12" localSheetId="11">#REF!</definedName>
    <definedName name="S7P12">#REF!</definedName>
    <definedName name="S7P13" localSheetId="10">#REF!</definedName>
    <definedName name="S7P13" localSheetId="4">#REF!</definedName>
    <definedName name="S7P13" localSheetId="11">#REF!</definedName>
    <definedName name="S7P13">#REF!</definedName>
    <definedName name="S7P14" localSheetId="10">#REF!</definedName>
    <definedName name="S7P14" localSheetId="4">#REF!</definedName>
    <definedName name="S7P14" localSheetId="11">#REF!</definedName>
    <definedName name="S7P14">#REF!</definedName>
    <definedName name="S7P15" localSheetId="10">#REF!</definedName>
    <definedName name="S7P15" localSheetId="4">#REF!</definedName>
    <definedName name="S7P15" localSheetId="11">#REF!</definedName>
    <definedName name="S7P15">#REF!</definedName>
    <definedName name="S7P16" localSheetId="10">#REF!</definedName>
    <definedName name="S7P16" localSheetId="4">#REF!</definedName>
    <definedName name="S7P16" localSheetId="11">#REF!</definedName>
    <definedName name="S7P16">#REF!</definedName>
    <definedName name="S7P17" localSheetId="10">#REF!</definedName>
    <definedName name="S7P17" localSheetId="4">#REF!</definedName>
    <definedName name="S7P17" localSheetId="11">#REF!</definedName>
    <definedName name="S7P17">#REF!</definedName>
    <definedName name="S7P18" localSheetId="10">#REF!</definedName>
    <definedName name="S7P18" localSheetId="4">#REF!</definedName>
    <definedName name="S7P18" localSheetId="11">#REF!</definedName>
    <definedName name="S7P18">#REF!</definedName>
    <definedName name="S7P19" localSheetId="10">#REF!</definedName>
    <definedName name="S7P19" localSheetId="4">#REF!</definedName>
    <definedName name="S7P19" localSheetId="11">#REF!</definedName>
    <definedName name="S7P19">#REF!</definedName>
    <definedName name="S7P2" localSheetId="10">#REF!</definedName>
    <definedName name="S7P2" localSheetId="4">#REF!</definedName>
    <definedName name="S7P2" localSheetId="11">#REF!</definedName>
    <definedName name="S7P2">#REF!</definedName>
    <definedName name="S7P20" localSheetId="10">#REF!</definedName>
    <definedName name="S7P20" localSheetId="4">#REF!</definedName>
    <definedName name="S7P20" localSheetId="11">#REF!</definedName>
    <definedName name="S7P20">#REF!</definedName>
    <definedName name="S7P21" localSheetId="10">#REF!</definedName>
    <definedName name="S7P21" localSheetId="4">#REF!</definedName>
    <definedName name="S7P21" localSheetId="11">#REF!</definedName>
    <definedName name="S7P21">#REF!</definedName>
    <definedName name="S7P22" localSheetId="10">#REF!</definedName>
    <definedName name="S7P22" localSheetId="4">#REF!</definedName>
    <definedName name="S7P22" localSheetId="11">#REF!</definedName>
    <definedName name="S7P22">#REF!</definedName>
    <definedName name="S7P23" localSheetId="10">#REF!</definedName>
    <definedName name="S7P23" localSheetId="4">#REF!</definedName>
    <definedName name="S7P23" localSheetId="11">#REF!</definedName>
    <definedName name="S7P23">#REF!</definedName>
    <definedName name="S7P24" localSheetId="10">#REF!</definedName>
    <definedName name="S7P24" localSheetId="4">#REF!</definedName>
    <definedName name="S7P24" localSheetId="11">#REF!</definedName>
    <definedName name="S7P24">#REF!</definedName>
    <definedName name="S7P3" localSheetId="10">#REF!</definedName>
    <definedName name="S7P3" localSheetId="4">#REF!</definedName>
    <definedName name="S7P3" localSheetId="11">#REF!</definedName>
    <definedName name="S7P3">#REF!</definedName>
    <definedName name="S7P4" localSheetId="10">#REF!</definedName>
    <definedName name="S7P4" localSheetId="4">#REF!</definedName>
    <definedName name="S7P4" localSheetId="11">#REF!</definedName>
    <definedName name="S7P4">#REF!</definedName>
    <definedName name="S7P5" localSheetId="10">#REF!</definedName>
    <definedName name="S7P5" localSheetId="4">#REF!</definedName>
    <definedName name="S7P5" localSheetId="11">#REF!</definedName>
    <definedName name="S7P5">#REF!</definedName>
    <definedName name="S7P6" localSheetId="10">#REF!</definedName>
    <definedName name="S7P6" localSheetId="4">#REF!</definedName>
    <definedName name="S7P6" localSheetId="11">#REF!</definedName>
    <definedName name="S7P6">#REF!</definedName>
    <definedName name="S7P7" localSheetId="10">#REF!</definedName>
    <definedName name="S7P7" localSheetId="4">#REF!</definedName>
    <definedName name="S7P7" localSheetId="11">#REF!</definedName>
    <definedName name="S7P7">#REF!</definedName>
    <definedName name="S7P8" localSheetId="10">#REF!</definedName>
    <definedName name="S7P8" localSheetId="4">#REF!</definedName>
    <definedName name="S7P8" localSheetId="11">#REF!</definedName>
    <definedName name="S7P8">#REF!</definedName>
    <definedName name="S7P9" localSheetId="10">#REF!</definedName>
    <definedName name="S7P9" localSheetId="4">#REF!</definedName>
    <definedName name="S7P9" localSheetId="11">#REF!</definedName>
    <definedName name="S7P9">#REF!</definedName>
    <definedName name="S7R1" localSheetId="10">#REF!</definedName>
    <definedName name="S7R1" localSheetId="4">#REF!</definedName>
    <definedName name="S7R1" localSheetId="11">#REF!</definedName>
    <definedName name="S7R1">#REF!</definedName>
    <definedName name="S7R10" localSheetId="10">#REF!</definedName>
    <definedName name="S7R10" localSheetId="4">#REF!</definedName>
    <definedName name="S7R10" localSheetId="11">#REF!</definedName>
    <definedName name="S7R10">#REF!</definedName>
    <definedName name="S7R11" localSheetId="10">#REF!</definedName>
    <definedName name="S7R11" localSheetId="4">#REF!</definedName>
    <definedName name="S7R11" localSheetId="11">#REF!</definedName>
    <definedName name="S7R11">#REF!</definedName>
    <definedName name="S7R12" localSheetId="10">#REF!</definedName>
    <definedName name="S7R12" localSheetId="4">#REF!</definedName>
    <definedName name="S7R12" localSheetId="11">#REF!</definedName>
    <definedName name="S7R12">#REF!</definedName>
    <definedName name="S7R13" localSheetId="10">#REF!</definedName>
    <definedName name="S7R13" localSheetId="4">#REF!</definedName>
    <definedName name="S7R13" localSheetId="11">#REF!</definedName>
    <definedName name="S7R13">#REF!</definedName>
    <definedName name="S7R14" localSheetId="10">#REF!</definedName>
    <definedName name="S7R14" localSheetId="4">#REF!</definedName>
    <definedName name="S7R14" localSheetId="11">#REF!</definedName>
    <definedName name="S7R14">#REF!</definedName>
    <definedName name="S7R15" localSheetId="10">#REF!</definedName>
    <definedName name="S7R15" localSheetId="4">#REF!</definedName>
    <definedName name="S7R15" localSheetId="11">#REF!</definedName>
    <definedName name="S7R15">#REF!</definedName>
    <definedName name="S7R16" localSheetId="10">#REF!</definedName>
    <definedName name="S7R16" localSheetId="4">#REF!</definedName>
    <definedName name="S7R16" localSheetId="11">#REF!</definedName>
    <definedName name="S7R16">#REF!</definedName>
    <definedName name="S7R17" localSheetId="10">#REF!</definedName>
    <definedName name="S7R17" localSheetId="4">#REF!</definedName>
    <definedName name="S7R17" localSheetId="11">#REF!</definedName>
    <definedName name="S7R17">#REF!</definedName>
    <definedName name="S7R18" localSheetId="10">#REF!</definedName>
    <definedName name="S7R18" localSheetId="4">#REF!</definedName>
    <definedName name="S7R18" localSheetId="11">#REF!</definedName>
    <definedName name="S7R18">#REF!</definedName>
    <definedName name="S7R19" localSheetId="10">#REF!</definedName>
    <definedName name="S7R19" localSheetId="4">#REF!</definedName>
    <definedName name="S7R19" localSheetId="11">#REF!</definedName>
    <definedName name="S7R19">#REF!</definedName>
    <definedName name="S7R2" localSheetId="10">#REF!</definedName>
    <definedName name="S7R2" localSheetId="4">#REF!</definedName>
    <definedName name="S7R2" localSheetId="11">#REF!</definedName>
    <definedName name="S7R2">#REF!</definedName>
    <definedName name="S7R20" localSheetId="10">#REF!</definedName>
    <definedName name="S7R20" localSheetId="4">#REF!</definedName>
    <definedName name="S7R20" localSheetId="11">#REF!</definedName>
    <definedName name="S7R20">#REF!</definedName>
    <definedName name="S7R21" localSheetId="10">#REF!</definedName>
    <definedName name="S7R21" localSheetId="4">#REF!</definedName>
    <definedName name="S7R21" localSheetId="11">#REF!</definedName>
    <definedName name="S7R21">#REF!</definedName>
    <definedName name="S7R22" localSheetId="10">#REF!</definedName>
    <definedName name="S7R22" localSheetId="4">#REF!</definedName>
    <definedName name="S7R22" localSheetId="11">#REF!</definedName>
    <definedName name="S7R22">#REF!</definedName>
    <definedName name="S7R23" localSheetId="10">#REF!</definedName>
    <definedName name="S7R23" localSheetId="4">#REF!</definedName>
    <definedName name="S7R23" localSheetId="11">#REF!</definedName>
    <definedName name="S7R23">#REF!</definedName>
    <definedName name="S7R24" localSheetId="10">#REF!</definedName>
    <definedName name="S7R24" localSheetId="4">#REF!</definedName>
    <definedName name="S7R24" localSheetId="11">#REF!</definedName>
    <definedName name="S7R24">#REF!</definedName>
    <definedName name="S7R3" localSheetId="10">#REF!</definedName>
    <definedName name="S7R3" localSheetId="4">#REF!</definedName>
    <definedName name="S7R3" localSheetId="11">#REF!</definedName>
    <definedName name="S7R3">#REF!</definedName>
    <definedName name="S7R4" localSheetId="10">#REF!</definedName>
    <definedName name="S7R4" localSheetId="4">#REF!</definedName>
    <definedName name="S7R4" localSheetId="11">#REF!</definedName>
    <definedName name="S7R4">#REF!</definedName>
    <definedName name="S7R5" localSheetId="10">#REF!</definedName>
    <definedName name="S7R5" localSheetId="4">#REF!</definedName>
    <definedName name="S7R5" localSheetId="11">#REF!</definedName>
    <definedName name="S7R5">#REF!</definedName>
    <definedName name="S7R6" localSheetId="10">#REF!</definedName>
    <definedName name="S7R6" localSheetId="4">#REF!</definedName>
    <definedName name="S7R6" localSheetId="11">#REF!</definedName>
    <definedName name="S7R6">#REF!</definedName>
    <definedName name="S7R7" localSheetId="10">#REF!</definedName>
    <definedName name="S7R7" localSheetId="4">#REF!</definedName>
    <definedName name="S7R7" localSheetId="11">#REF!</definedName>
    <definedName name="S7R7">#REF!</definedName>
    <definedName name="S7R8" localSheetId="10">#REF!</definedName>
    <definedName name="S7R8" localSheetId="4">#REF!</definedName>
    <definedName name="S7R8" localSheetId="11">#REF!</definedName>
    <definedName name="S7R8">#REF!</definedName>
    <definedName name="S7R9" localSheetId="10">#REF!</definedName>
    <definedName name="S7R9" localSheetId="4">#REF!</definedName>
    <definedName name="S7R9" localSheetId="11">#REF!</definedName>
    <definedName name="S7R9">#REF!</definedName>
    <definedName name="S8P1" localSheetId="10">#REF!</definedName>
    <definedName name="S8P1" localSheetId="4">#REF!</definedName>
    <definedName name="S8P1" localSheetId="11">#REF!</definedName>
    <definedName name="S8P1">#REF!</definedName>
    <definedName name="S8P10" localSheetId="10">#REF!</definedName>
    <definedName name="S8P10" localSheetId="4">#REF!</definedName>
    <definedName name="S8P10" localSheetId="11">#REF!</definedName>
    <definedName name="S8P10">#REF!</definedName>
    <definedName name="S8P11" localSheetId="10">#REF!</definedName>
    <definedName name="S8P11" localSheetId="4">#REF!</definedName>
    <definedName name="S8P11" localSheetId="11">#REF!</definedName>
    <definedName name="S8P11">#REF!</definedName>
    <definedName name="S8P12" localSheetId="10">#REF!</definedName>
    <definedName name="S8P12" localSheetId="4">#REF!</definedName>
    <definedName name="S8P12" localSheetId="11">#REF!</definedName>
    <definedName name="S8P12">#REF!</definedName>
    <definedName name="S8P13" localSheetId="10">#REF!</definedName>
    <definedName name="S8P13" localSheetId="4">#REF!</definedName>
    <definedName name="S8P13" localSheetId="11">#REF!</definedName>
    <definedName name="S8P13">#REF!</definedName>
    <definedName name="S8P14" localSheetId="10">#REF!</definedName>
    <definedName name="S8P14" localSheetId="4">#REF!</definedName>
    <definedName name="S8P14" localSheetId="11">#REF!</definedName>
    <definedName name="S8P14">#REF!</definedName>
    <definedName name="S8P15" localSheetId="10">#REF!</definedName>
    <definedName name="S8P15" localSheetId="4">#REF!</definedName>
    <definedName name="S8P15" localSheetId="11">#REF!</definedName>
    <definedName name="S8P15">#REF!</definedName>
    <definedName name="S8P16" localSheetId="10">#REF!</definedName>
    <definedName name="S8P16" localSheetId="4">#REF!</definedName>
    <definedName name="S8P16" localSheetId="11">#REF!</definedName>
    <definedName name="S8P16">#REF!</definedName>
    <definedName name="S8P17" localSheetId="10">#REF!</definedName>
    <definedName name="S8P17" localSheetId="4">#REF!</definedName>
    <definedName name="S8P17" localSheetId="11">#REF!</definedName>
    <definedName name="S8P17">#REF!</definedName>
    <definedName name="S8P18" localSheetId="10">#REF!</definedName>
    <definedName name="S8P18" localSheetId="4">#REF!</definedName>
    <definedName name="S8P18" localSheetId="11">#REF!</definedName>
    <definedName name="S8P18">#REF!</definedName>
    <definedName name="S8P19" localSheetId="10">#REF!</definedName>
    <definedName name="S8P19" localSheetId="4">#REF!</definedName>
    <definedName name="S8P19" localSheetId="11">#REF!</definedName>
    <definedName name="S8P19">#REF!</definedName>
    <definedName name="S8P2" localSheetId="10">#REF!</definedName>
    <definedName name="S8P2" localSheetId="4">#REF!</definedName>
    <definedName name="S8P2" localSheetId="11">#REF!</definedName>
    <definedName name="S8P2">#REF!</definedName>
    <definedName name="S8P20" localSheetId="10">#REF!</definedName>
    <definedName name="S8P20" localSheetId="4">#REF!</definedName>
    <definedName name="S8P20" localSheetId="11">#REF!</definedName>
    <definedName name="S8P20">#REF!</definedName>
    <definedName name="S8P21" localSheetId="10">#REF!</definedName>
    <definedName name="S8P21" localSheetId="4">#REF!</definedName>
    <definedName name="S8P21" localSheetId="11">#REF!</definedName>
    <definedName name="S8P21">#REF!</definedName>
    <definedName name="S8P22" localSheetId="10">#REF!</definedName>
    <definedName name="S8P22" localSheetId="4">#REF!</definedName>
    <definedName name="S8P22" localSheetId="11">#REF!</definedName>
    <definedName name="S8P22">#REF!</definedName>
    <definedName name="S8P23" localSheetId="10">#REF!</definedName>
    <definedName name="S8P23" localSheetId="4">#REF!</definedName>
    <definedName name="S8P23" localSheetId="11">#REF!</definedName>
    <definedName name="S8P23">#REF!</definedName>
    <definedName name="S8P24" localSheetId="10">#REF!</definedName>
    <definedName name="S8P24" localSheetId="4">#REF!</definedName>
    <definedName name="S8P24" localSheetId="11">#REF!</definedName>
    <definedName name="S8P24">#REF!</definedName>
    <definedName name="S8P3" localSheetId="10">#REF!</definedName>
    <definedName name="S8P3" localSheetId="4">#REF!</definedName>
    <definedName name="S8P3" localSheetId="11">#REF!</definedName>
    <definedName name="S8P3">#REF!</definedName>
    <definedName name="S8P4" localSheetId="10">#REF!</definedName>
    <definedName name="S8P4" localSheetId="4">#REF!</definedName>
    <definedName name="S8P4" localSheetId="11">#REF!</definedName>
    <definedName name="S8P4">#REF!</definedName>
    <definedName name="S8P5" localSheetId="10">#REF!</definedName>
    <definedName name="S8P5" localSheetId="4">#REF!</definedName>
    <definedName name="S8P5" localSheetId="11">#REF!</definedName>
    <definedName name="S8P5">#REF!</definedName>
    <definedName name="S8P6" localSheetId="10">#REF!</definedName>
    <definedName name="S8P6" localSheetId="4">#REF!</definedName>
    <definedName name="S8P6" localSheetId="11">#REF!</definedName>
    <definedName name="S8P6">#REF!</definedName>
    <definedName name="S8P7" localSheetId="10">#REF!</definedName>
    <definedName name="S8P7" localSheetId="4">#REF!</definedName>
    <definedName name="S8P7" localSheetId="11">#REF!</definedName>
    <definedName name="S8P7">#REF!</definedName>
    <definedName name="S8P8" localSheetId="10">#REF!</definedName>
    <definedName name="S8P8" localSheetId="4">#REF!</definedName>
    <definedName name="S8P8" localSheetId="11">#REF!</definedName>
    <definedName name="S8P8">#REF!</definedName>
    <definedName name="S8P9" localSheetId="10">#REF!</definedName>
    <definedName name="S8P9" localSheetId="4">#REF!</definedName>
    <definedName name="S8P9" localSheetId="11">#REF!</definedName>
    <definedName name="S8P9">#REF!</definedName>
    <definedName name="S8R1" localSheetId="10">#REF!</definedName>
    <definedName name="S8R1" localSheetId="4">#REF!</definedName>
    <definedName name="S8R1" localSheetId="11">#REF!</definedName>
    <definedName name="S8R1">#REF!</definedName>
    <definedName name="S8R10" localSheetId="10">#REF!</definedName>
    <definedName name="S8R10" localSheetId="4">#REF!</definedName>
    <definedName name="S8R10" localSheetId="11">#REF!</definedName>
    <definedName name="S8R10">#REF!</definedName>
    <definedName name="S8R11" localSheetId="10">#REF!</definedName>
    <definedName name="S8R11" localSheetId="4">#REF!</definedName>
    <definedName name="S8R11" localSheetId="11">#REF!</definedName>
    <definedName name="S8R11">#REF!</definedName>
    <definedName name="S8R12" localSheetId="10">#REF!</definedName>
    <definedName name="S8R12" localSheetId="4">#REF!</definedName>
    <definedName name="S8R12" localSheetId="11">#REF!</definedName>
    <definedName name="S8R12">#REF!</definedName>
    <definedName name="S8R13" localSheetId="10">#REF!</definedName>
    <definedName name="S8R13" localSheetId="4">#REF!</definedName>
    <definedName name="S8R13" localSheetId="11">#REF!</definedName>
    <definedName name="S8R13">#REF!</definedName>
    <definedName name="S8R14" localSheetId="10">#REF!</definedName>
    <definedName name="S8R14" localSheetId="4">#REF!</definedName>
    <definedName name="S8R14" localSheetId="11">#REF!</definedName>
    <definedName name="S8R14">#REF!</definedName>
    <definedName name="S8R15" localSheetId="10">#REF!</definedName>
    <definedName name="S8R15" localSheetId="4">#REF!</definedName>
    <definedName name="S8R15" localSheetId="11">#REF!</definedName>
    <definedName name="S8R15">#REF!</definedName>
    <definedName name="S8R16" localSheetId="10">#REF!</definedName>
    <definedName name="S8R16" localSheetId="4">#REF!</definedName>
    <definedName name="S8R16" localSheetId="11">#REF!</definedName>
    <definedName name="S8R16">#REF!</definedName>
    <definedName name="S8R17" localSheetId="10">#REF!</definedName>
    <definedName name="S8R17" localSheetId="4">#REF!</definedName>
    <definedName name="S8R17" localSheetId="11">#REF!</definedName>
    <definedName name="S8R17">#REF!</definedName>
    <definedName name="S8R18" localSheetId="10">#REF!</definedName>
    <definedName name="S8R18" localSheetId="4">#REF!</definedName>
    <definedName name="S8R18" localSheetId="11">#REF!</definedName>
    <definedName name="S8R18">#REF!</definedName>
    <definedName name="S8R19" localSheetId="10">#REF!</definedName>
    <definedName name="S8R19" localSheetId="4">#REF!</definedName>
    <definedName name="S8R19" localSheetId="11">#REF!</definedName>
    <definedName name="S8R19">#REF!</definedName>
    <definedName name="S8R2" localSheetId="10">#REF!</definedName>
    <definedName name="S8R2" localSheetId="4">#REF!</definedName>
    <definedName name="S8R2" localSheetId="11">#REF!</definedName>
    <definedName name="S8R2">#REF!</definedName>
    <definedName name="S8R20" localSheetId="10">#REF!</definedName>
    <definedName name="S8R20" localSheetId="4">#REF!</definedName>
    <definedName name="S8R20" localSheetId="11">#REF!</definedName>
    <definedName name="S8R20">#REF!</definedName>
    <definedName name="S8R21" localSheetId="10">#REF!</definedName>
    <definedName name="S8R21" localSheetId="4">#REF!</definedName>
    <definedName name="S8R21" localSheetId="11">#REF!</definedName>
    <definedName name="S8R21">#REF!</definedName>
    <definedName name="S8R22" localSheetId="10">#REF!</definedName>
    <definedName name="S8R22" localSheetId="4">#REF!</definedName>
    <definedName name="S8R22" localSheetId="11">#REF!</definedName>
    <definedName name="S8R22">#REF!</definedName>
    <definedName name="S8R23" localSheetId="10">#REF!</definedName>
    <definedName name="S8R23" localSheetId="4">#REF!</definedName>
    <definedName name="S8R23" localSheetId="11">#REF!</definedName>
    <definedName name="S8R23">#REF!</definedName>
    <definedName name="S8R24" localSheetId="10">#REF!</definedName>
    <definedName name="S8R24" localSheetId="4">#REF!</definedName>
    <definedName name="S8R24" localSheetId="11">#REF!</definedName>
    <definedName name="S8R24">#REF!</definedName>
    <definedName name="S8R3" localSheetId="10">#REF!</definedName>
    <definedName name="S8R3" localSheetId="4">#REF!</definedName>
    <definedName name="S8R3" localSheetId="11">#REF!</definedName>
    <definedName name="S8R3">#REF!</definedName>
    <definedName name="S8R4" localSheetId="10">#REF!</definedName>
    <definedName name="S8R4" localSheetId="4">#REF!</definedName>
    <definedName name="S8R4" localSheetId="11">#REF!</definedName>
    <definedName name="S8R4">#REF!</definedName>
    <definedName name="S8R5" localSheetId="10">#REF!</definedName>
    <definedName name="S8R5" localSheetId="4">#REF!</definedName>
    <definedName name="S8R5" localSheetId="11">#REF!</definedName>
    <definedName name="S8R5">#REF!</definedName>
    <definedName name="S8R6" localSheetId="10">#REF!</definedName>
    <definedName name="S8R6" localSheetId="4">#REF!</definedName>
    <definedName name="S8R6" localSheetId="11">#REF!</definedName>
    <definedName name="S8R6">#REF!</definedName>
    <definedName name="S8R7" localSheetId="10">#REF!</definedName>
    <definedName name="S8R7" localSheetId="4">#REF!</definedName>
    <definedName name="S8R7" localSheetId="11">#REF!</definedName>
    <definedName name="S8R7">#REF!</definedName>
    <definedName name="S8R8" localSheetId="10">#REF!</definedName>
    <definedName name="S8R8" localSheetId="4">#REF!</definedName>
    <definedName name="S8R8" localSheetId="11">#REF!</definedName>
    <definedName name="S8R8">#REF!</definedName>
    <definedName name="S8R9" localSheetId="10">#REF!</definedName>
    <definedName name="S8R9" localSheetId="4">#REF!</definedName>
    <definedName name="S8R9" localSheetId="11">#REF!</definedName>
    <definedName name="S8R9">#REF!</definedName>
    <definedName name="S9P1" localSheetId="10">#REF!</definedName>
    <definedName name="S9P1" localSheetId="4">#REF!</definedName>
    <definedName name="S9P1" localSheetId="11">#REF!</definedName>
    <definedName name="S9P1">#REF!</definedName>
    <definedName name="S9P10" localSheetId="10">#REF!</definedName>
    <definedName name="S9P10" localSheetId="4">#REF!</definedName>
    <definedName name="S9P10" localSheetId="11">#REF!</definedName>
    <definedName name="S9P10">#REF!</definedName>
    <definedName name="S9P11" localSheetId="10">#REF!</definedName>
    <definedName name="S9P11" localSheetId="4">#REF!</definedName>
    <definedName name="S9P11" localSheetId="11">#REF!</definedName>
    <definedName name="S9P11">#REF!</definedName>
    <definedName name="S9P12" localSheetId="10">#REF!</definedName>
    <definedName name="S9P12" localSheetId="4">#REF!</definedName>
    <definedName name="S9P12" localSheetId="11">#REF!</definedName>
    <definedName name="S9P12">#REF!</definedName>
    <definedName name="S9P13" localSheetId="10">#REF!</definedName>
    <definedName name="S9P13" localSheetId="4">#REF!</definedName>
    <definedName name="S9P13" localSheetId="11">#REF!</definedName>
    <definedName name="S9P13">#REF!</definedName>
    <definedName name="S9P14" localSheetId="10">#REF!</definedName>
    <definedName name="S9P14" localSheetId="4">#REF!</definedName>
    <definedName name="S9P14" localSheetId="11">#REF!</definedName>
    <definedName name="S9P14">#REF!</definedName>
    <definedName name="S9P15" localSheetId="10">#REF!</definedName>
    <definedName name="S9P15" localSheetId="4">#REF!</definedName>
    <definedName name="S9P15" localSheetId="11">#REF!</definedName>
    <definedName name="S9P15">#REF!</definedName>
    <definedName name="S9P16" localSheetId="10">#REF!</definedName>
    <definedName name="S9P16" localSheetId="4">#REF!</definedName>
    <definedName name="S9P16" localSheetId="11">#REF!</definedName>
    <definedName name="S9P16">#REF!</definedName>
    <definedName name="S9P17" localSheetId="10">#REF!</definedName>
    <definedName name="S9P17" localSheetId="4">#REF!</definedName>
    <definedName name="S9P17" localSheetId="11">#REF!</definedName>
    <definedName name="S9P17">#REF!</definedName>
    <definedName name="S9P18" localSheetId="10">#REF!</definedName>
    <definedName name="S9P18" localSheetId="4">#REF!</definedName>
    <definedName name="S9P18" localSheetId="11">#REF!</definedName>
    <definedName name="S9P18">#REF!</definedName>
    <definedName name="S9P19" localSheetId="10">#REF!</definedName>
    <definedName name="S9P19" localSheetId="4">#REF!</definedName>
    <definedName name="S9P19" localSheetId="11">#REF!</definedName>
    <definedName name="S9P19">#REF!</definedName>
    <definedName name="S9P2" localSheetId="10">#REF!</definedName>
    <definedName name="S9P2" localSheetId="4">#REF!</definedName>
    <definedName name="S9P2" localSheetId="11">#REF!</definedName>
    <definedName name="S9P2">#REF!</definedName>
    <definedName name="S9P20" localSheetId="10">#REF!</definedName>
    <definedName name="S9P20" localSheetId="4">#REF!</definedName>
    <definedName name="S9P20" localSheetId="11">#REF!</definedName>
    <definedName name="S9P20">#REF!</definedName>
    <definedName name="S9P21" localSheetId="10">#REF!</definedName>
    <definedName name="S9P21" localSheetId="4">#REF!</definedName>
    <definedName name="S9P21" localSheetId="11">#REF!</definedName>
    <definedName name="S9P21">#REF!</definedName>
    <definedName name="S9P22" localSheetId="10">#REF!</definedName>
    <definedName name="S9P22" localSheetId="4">#REF!</definedName>
    <definedName name="S9P22" localSheetId="11">#REF!</definedName>
    <definedName name="S9P22">#REF!</definedName>
    <definedName name="S9P23" localSheetId="10">#REF!</definedName>
    <definedName name="S9P23" localSheetId="4">#REF!</definedName>
    <definedName name="S9P23" localSheetId="11">#REF!</definedName>
    <definedName name="S9P23">#REF!</definedName>
    <definedName name="S9P24" localSheetId="10">#REF!</definedName>
    <definedName name="S9P24" localSheetId="4">#REF!</definedName>
    <definedName name="S9P24" localSheetId="11">#REF!</definedName>
    <definedName name="S9P24">#REF!</definedName>
    <definedName name="S9P3" localSheetId="10">#REF!</definedName>
    <definedName name="S9P3" localSheetId="4">#REF!</definedName>
    <definedName name="S9P3" localSheetId="11">#REF!</definedName>
    <definedName name="S9P3">#REF!</definedName>
    <definedName name="S9P4" localSheetId="10">#REF!</definedName>
    <definedName name="S9P4" localSheetId="4">#REF!</definedName>
    <definedName name="S9P4" localSheetId="11">#REF!</definedName>
    <definedName name="S9P4">#REF!</definedName>
    <definedName name="S9P5" localSheetId="10">#REF!</definedName>
    <definedName name="S9P5" localSheetId="4">#REF!</definedName>
    <definedName name="S9P5" localSheetId="11">#REF!</definedName>
    <definedName name="S9P5">#REF!</definedName>
    <definedName name="S9P6" localSheetId="10">#REF!</definedName>
    <definedName name="S9P6" localSheetId="4">#REF!</definedName>
    <definedName name="S9P6" localSheetId="11">#REF!</definedName>
    <definedName name="S9P6">#REF!</definedName>
    <definedName name="S9P7" localSheetId="10">#REF!</definedName>
    <definedName name="S9P7" localSheetId="4">#REF!</definedName>
    <definedName name="S9P7" localSheetId="11">#REF!</definedName>
    <definedName name="S9P7">#REF!</definedName>
    <definedName name="S9P8" localSheetId="10">#REF!</definedName>
    <definedName name="S9P8" localSheetId="4">#REF!</definedName>
    <definedName name="S9P8" localSheetId="11">#REF!</definedName>
    <definedName name="S9P8">#REF!</definedName>
    <definedName name="S9P9" localSheetId="10">#REF!</definedName>
    <definedName name="S9P9" localSheetId="4">#REF!</definedName>
    <definedName name="S9P9" localSheetId="11">#REF!</definedName>
    <definedName name="S9P9">#REF!</definedName>
    <definedName name="S9R1" localSheetId="10">#REF!</definedName>
    <definedName name="S9R1" localSheetId="4">#REF!</definedName>
    <definedName name="S9R1" localSheetId="11">#REF!</definedName>
    <definedName name="S9R1">#REF!</definedName>
    <definedName name="S9R10" localSheetId="10">#REF!</definedName>
    <definedName name="S9R10" localSheetId="4">#REF!</definedName>
    <definedName name="S9R10" localSheetId="11">#REF!</definedName>
    <definedName name="S9R10">#REF!</definedName>
    <definedName name="S9R11" localSheetId="10">#REF!</definedName>
    <definedName name="S9R11" localSheetId="4">#REF!</definedName>
    <definedName name="S9R11" localSheetId="11">#REF!</definedName>
    <definedName name="S9R11">#REF!</definedName>
    <definedName name="S9R12" localSheetId="10">#REF!</definedName>
    <definedName name="S9R12" localSheetId="4">#REF!</definedName>
    <definedName name="S9R12" localSheetId="11">#REF!</definedName>
    <definedName name="S9R12">#REF!</definedName>
    <definedName name="S9R13" localSheetId="10">#REF!</definedName>
    <definedName name="S9R13" localSheetId="4">#REF!</definedName>
    <definedName name="S9R13" localSheetId="11">#REF!</definedName>
    <definedName name="S9R13">#REF!</definedName>
    <definedName name="S9R14" localSheetId="10">#REF!</definedName>
    <definedName name="S9R14" localSheetId="4">#REF!</definedName>
    <definedName name="S9R14" localSheetId="11">#REF!</definedName>
    <definedName name="S9R14">#REF!</definedName>
    <definedName name="S9R15" localSheetId="10">#REF!</definedName>
    <definedName name="S9R15" localSheetId="4">#REF!</definedName>
    <definedName name="S9R15" localSheetId="11">#REF!</definedName>
    <definedName name="S9R15">#REF!</definedName>
    <definedName name="S9R16" localSheetId="10">#REF!</definedName>
    <definedName name="S9R16" localSheetId="4">#REF!</definedName>
    <definedName name="S9R16" localSheetId="11">#REF!</definedName>
    <definedName name="S9R16">#REF!</definedName>
    <definedName name="S9R17" localSheetId="10">#REF!</definedName>
    <definedName name="S9R17" localSheetId="4">#REF!</definedName>
    <definedName name="S9R17" localSheetId="11">#REF!</definedName>
    <definedName name="S9R17">#REF!</definedName>
    <definedName name="S9R18" localSheetId="10">#REF!</definedName>
    <definedName name="S9R18" localSheetId="4">#REF!</definedName>
    <definedName name="S9R18" localSheetId="11">#REF!</definedName>
    <definedName name="S9R18">#REF!</definedName>
    <definedName name="S9R19" localSheetId="10">#REF!</definedName>
    <definedName name="S9R19" localSheetId="4">#REF!</definedName>
    <definedName name="S9R19" localSheetId="11">#REF!</definedName>
    <definedName name="S9R19">#REF!</definedName>
    <definedName name="S9R2" localSheetId="10">#REF!</definedName>
    <definedName name="S9R2" localSheetId="4">#REF!</definedName>
    <definedName name="S9R2" localSheetId="11">#REF!</definedName>
    <definedName name="S9R2">#REF!</definedName>
    <definedName name="S9R20" localSheetId="10">#REF!</definedName>
    <definedName name="S9R20" localSheetId="4">#REF!</definedName>
    <definedName name="S9R20" localSheetId="11">#REF!</definedName>
    <definedName name="S9R20">#REF!</definedName>
    <definedName name="S9R21" localSheetId="10">#REF!</definedName>
    <definedName name="S9R21" localSheetId="4">#REF!</definedName>
    <definedName name="S9R21" localSheetId="11">#REF!</definedName>
    <definedName name="S9R21">#REF!</definedName>
    <definedName name="S9R22" localSheetId="10">#REF!</definedName>
    <definedName name="S9R22" localSheetId="4">#REF!</definedName>
    <definedName name="S9R22" localSheetId="11">#REF!</definedName>
    <definedName name="S9R22">#REF!</definedName>
    <definedName name="S9R23" localSheetId="10">#REF!</definedName>
    <definedName name="S9R23" localSheetId="4">#REF!</definedName>
    <definedName name="S9R23" localSheetId="11">#REF!</definedName>
    <definedName name="S9R23">#REF!</definedName>
    <definedName name="S9R24" localSheetId="10">#REF!</definedName>
    <definedName name="S9R24" localSheetId="4">#REF!</definedName>
    <definedName name="S9R24" localSheetId="11">#REF!</definedName>
    <definedName name="S9R24">#REF!</definedName>
    <definedName name="S9R3" localSheetId="10">#REF!</definedName>
    <definedName name="S9R3" localSheetId="4">#REF!</definedName>
    <definedName name="S9R3" localSheetId="11">#REF!</definedName>
    <definedName name="S9R3">#REF!</definedName>
    <definedName name="S9R4" localSheetId="10">#REF!</definedName>
    <definedName name="S9R4" localSheetId="4">#REF!</definedName>
    <definedName name="S9R4" localSheetId="11">#REF!</definedName>
    <definedName name="S9R4">#REF!</definedName>
    <definedName name="S9R5" localSheetId="10">#REF!</definedName>
    <definedName name="S9R5" localSheetId="4">#REF!</definedName>
    <definedName name="S9R5" localSheetId="11">#REF!</definedName>
    <definedName name="S9R5">#REF!</definedName>
    <definedName name="S9R6" localSheetId="10">#REF!</definedName>
    <definedName name="S9R6" localSheetId="4">#REF!</definedName>
    <definedName name="S9R6" localSheetId="11">#REF!</definedName>
    <definedName name="S9R6">#REF!</definedName>
    <definedName name="S9R7" localSheetId="10">#REF!</definedName>
    <definedName name="S9R7" localSheetId="4">#REF!</definedName>
    <definedName name="S9R7" localSheetId="11">#REF!</definedName>
    <definedName name="S9R7">#REF!</definedName>
    <definedName name="S9R8" localSheetId="10">#REF!</definedName>
    <definedName name="S9R8" localSheetId="4">#REF!</definedName>
    <definedName name="S9R8" localSheetId="11">#REF!</definedName>
    <definedName name="S9R8">#REF!</definedName>
    <definedName name="S9R9" localSheetId="10">#REF!</definedName>
    <definedName name="S9R9" localSheetId="4">#REF!</definedName>
    <definedName name="S9R9" localSheetId="11">#REF!</definedName>
    <definedName name="S9R9">#REF!</definedName>
    <definedName name="sbdi" localSheetId="0">'Comparativo ND x D'!#REF!</definedName>
    <definedName name="sbdi">#REF!</definedName>
    <definedName name="soma_total" localSheetId="10">#REF!</definedName>
    <definedName name="soma_total" localSheetId="4">#REF!</definedName>
    <definedName name="soma_total" localSheetId="0">#REF!</definedName>
    <definedName name="soma_total" localSheetId="11">#REF!</definedName>
    <definedName name="soma_total">#REF!</definedName>
    <definedName name="sub_item_1" localSheetId="10">#REF!</definedName>
    <definedName name="sub_item_1" localSheetId="4">#REF!</definedName>
    <definedName name="sub_item_1" localSheetId="0">#REF!</definedName>
    <definedName name="sub_item_1" localSheetId="11">#REF!</definedName>
    <definedName name="sub_item_1">#REF!</definedName>
    <definedName name="sub_item_10" localSheetId="10">#REF!</definedName>
    <definedName name="sub_item_10" localSheetId="4">#REF!</definedName>
    <definedName name="sub_item_10" localSheetId="11">#REF!</definedName>
    <definedName name="sub_item_10">#REF!</definedName>
    <definedName name="sub_item_11" localSheetId="10">#REF!</definedName>
    <definedName name="sub_item_11" localSheetId="4">#REF!</definedName>
    <definedName name="sub_item_11" localSheetId="11">#REF!</definedName>
    <definedName name="sub_item_11">#REF!</definedName>
    <definedName name="sub_item_12" localSheetId="10">#REF!</definedName>
    <definedName name="sub_item_12" localSheetId="4">#REF!</definedName>
    <definedName name="sub_item_12" localSheetId="11">#REF!</definedName>
    <definedName name="sub_item_12">#REF!</definedName>
    <definedName name="sub_item_13" localSheetId="10">#REF!</definedName>
    <definedName name="sub_item_13" localSheetId="4">#REF!</definedName>
    <definedName name="sub_item_13" localSheetId="11">#REF!</definedName>
    <definedName name="sub_item_13">#REF!</definedName>
    <definedName name="sub_item_14" localSheetId="10">#REF!</definedName>
    <definedName name="sub_item_14" localSheetId="4">#REF!</definedName>
    <definedName name="sub_item_14" localSheetId="11">#REF!</definedName>
    <definedName name="sub_item_14">#REF!</definedName>
    <definedName name="sub_item_15" localSheetId="10">#REF!</definedName>
    <definedName name="sub_item_15" localSheetId="4">#REF!</definedName>
    <definedName name="sub_item_15" localSheetId="11">#REF!</definedName>
    <definedName name="sub_item_15">#REF!</definedName>
    <definedName name="sub_item_16" localSheetId="10">#REF!</definedName>
    <definedName name="sub_item_16" localSheetId="4">#REF!</definedName>
    <definedName name="sub_item_16" localSheetId="11">#REF!</definedName>
    <definedName name="sub_item_16">#REF!</definedName>
    <definedName name="sub_item_17" localSheetId="10">#REF!</definedName>
    <definedName name="sub_item_17" localSheetId="4">#REF!</definedName>
    <definedName name="sub_item_17" localSheetId="11">#REF!</definedName>
    <definedName name="sub_item_17">#REF!</definedName>
    <definedName name="sub_item_18" localSheetId="10">#REF!</definedName>
    <definedName name="sub_item_18" localSheetId="4">#REF!</definedName>
    <definedName name="sub_item_18" localSheetId="11">#REF!</definedName>
    <definedName name="sub_item_18">#REF!</definedName>
    <definedName name="sub_item_19" localSheetId="10">#REF!</definedName>
    <definedName name="sub_item_19" localSheetId="4">#REF!</definedName>
    <definedName name="sub_item_19" localSheetId="11">#REF!</definedName>
    <definedName name="sub_item_19">#REF!</definedName>
    <definedName name="sub_item_2" localSheetId="10">#REF!</definedName>
    <definedName name="sub_item_2" localSheetId="4">#REF!</definedName>
    <definedName name="sub_item_2" localSheetId="11">#REF!</definedName>
    <definedName name="sub_item_2">#REF!</definedName>
    <definedName name="sub_item_20" localSheetId="10">#REF!</definedName>
    <definedName name="sub_item_20" localSheetId="4">#REF!</definedName>
    <definedName name="sub_item_20" localSheetId="11">#REF!</definedName>
    <definedName name="sub_item_20">#REF!</definedName>
    <definedName name="sub_item_21" localSheetId="10">#REF!</definedName>
    <definedName name="sub_item_21" localSheetId="4">#REF!</definedName>
    <definedName name="sub_item_21" localSheetId="11">#REF!</definedName>
    <definedName name="sub_item_21">#REF!</definedName>
    <definedName name="sub_item_22" localSheetId="10">#REF!</definedName>
    <definedName name="sub_item_22" localSheetId="4">#REF!</definedName>
    <definedName name="sub_item_22" localSheetId="11">#REF!</definedName>
    <definedName name="sub_item_22">#REF!</definedName>
    <definedName name="sub_item_23" localSheetId="10">#REF!</definedName>
    <definedName name="sub_item_23" localSheetId="4">#REF!</definedName>
    <definedName name="sub_item_23" localSheetId="11">#REF!</definedName>
    <definedName name="sub_item_23">#REF!</definedName>
    <definedName name="sub_item_24" localSheetId="10">#REF!</definedName>
    <definedName name="sub_item_24" localSheetId="4">#REF!</definedName>
    <definedName name="sub_item_24" localSheetId="11">#REF!</definedName>
    <definedName name="sub_item_24">#REF!</definedName>
    <definedName name="sub_item_25" localSheetId="10">#REF!</definedName>
    <definedName name="sub_item_25" localSheetId="4">#REF!</definedName>
    <definedName name="sub_item_25" localSheetId="11">#REF!</definedName>
    <definedName name="sub_item_25">#REF!</definedName>
    <definedName name="sub_item_26" localSheetId="10">#REF!</definedName>
    <definedName name="sub_item_26" localSheetId="4">#REF!</definedName>
    <definedName name="sub_item_26" localSheetId="11">#REF!</definedName>
    <definedName name="sub_item_26">#REF!</definedName>
    <definedName name="sub_item_27" localSheetId="10">#REF!</definedName>
    <definedName name="sub_item_27" localSheetId="4">#REF!</definedName>
    <definedName name="sub_item_27" localSheetId="11">#REF!</definedName>
    <definedName name="sub_item_27">#REF!</definedName>
    <definedName name="sub_item_28" localSheetId="10">#REF!</definedName>
    <definedName name="sub_item_28" localSheetId="4">#REF!</definedName>
    <definedName name="sub_item_28" localSheetId="11">#REF!</definedName>
    <definedName name="sub_item_28">#REF!</definedName>
    <definedName name="sub_item_29" localSheetId="10">#REF!</definedName>
    <definedName name="sub_item_29" localSheetId="4">#REF!</definedName>
    <definedName name="sub_item_29" localSheetId="11">#REF!</definedName>
    <definedName name="sub_item_29">#REF!</definedName>
    <definedName name="sub_item_3" localSheetId="10">#REF!</definedName>
    <definedName name="sub_item_3" localSheetId="4">#REF!</definedName>
    <definedName name="sub_item_3" localSheetId="11">#REF!</definedName>
    <definedName name="sub_item_3">#REF!</definedName>
    <definedName name="sub_item_30" localSheetId="10">#REF!</definedName>
    <definedName name="sub_item_30" localSheetId="4">#REF!</definedName>
    <definedName name="sub_item_30" localSheetId="11">#REF!</definedName>
    <definedName name="sub_item_30">#REF!</definedName>
    <definedName name="sub_item_31" localSheetId="10">#REF!</definedName>
    <definedName name="sub_item_31" localSheetId="4">#REF!</definedName>
    <definedName name="sub_item_31" localSheetId="11">#REF!</definedName>
    <definedName name="sub_item_31">#REF!</definedName>
    <definedName name="sub_item_32" localSheetId="10">#REF!</definedName>
    <definedName name="sub_item_32" localSheetId="4">#REF!</definedName>
    <definedName name="sub_item_32" localSheetId="11">#REF!</definedName>
    <definedName name="sub_item_32">#REF!</definedName>
    <definedName name="sub_item_33" localSheetId="10">#REF!</definedName>
    <definedName name="sub_item_33" localSheetId="4">#REF!</definedName>
    <definedName name="sub_item_33" localSheetId="11">#REF!</definedName>
    <definedName name="sub_item_33">#REF!</definedName>
    <definedName name="sub_item_34" localSheetId="10">#REF!</definedName>
    <definedName name="sub_item_34" localSheetId="4">#REF!</definedName>
    <definedName name="sub_item_34" localSheetId="11">#REF!</definedName>
    <definedName name="sub_item_34">#REF!</definedName>
    <definedName name="sub_item_35" localSheetId="10">#REF!</definedName>
    <definedName name="sub_item_35" localSheetId="4">#REF!</definedName>
    <definedName name="sub_item_35" localSheetId="11">#REF!</definedName>
    <definedName name="sub_item_35">#REF!</definedName>
    <definedName name="sub_item_36" localSheetId="10">#REF!</definedName>
    <definedName name="sub_item_36" localSheetId="4">#REF!</definedName>
    <definedName name="sub_item_36" localSheetId="11">#REF!</definedName>
    <definedName name="sub_item_36">#REF!</definedName>
    <definedName name="sub_item_37" localSheetId="10">#REF!</definedName>
    <definedName name="sub_item_37" localSheetId="4">#REF!</definedName>
    <definedName name="sub_item_37" localSheetId="11">#REF!</definedName>
    <definedName name="sub_item_37">#REF!</definedName>
    <definedName name="sub_item_38" localSheetId="10">#REF!</definedName>
    <definedName name="sub_item_38" localSheetId="4">#REF!</definedName>
    <definedName name="sub_item_38" localSheetId="11">#REF!</definedName>
    <definedName name="sub_item_38">#REF!</definedName>
    <definedName name="sub_item_39" localSheetId="10">#REF!</definedName>
    <definedName name="sub_item_39" localSheetId="4">#REF!</definedName>
    <definedName name="sub_item_39" localSheetId="11">#REF!</definedName>
    <definedName name="sub_item_39">#REF!</definedName>
    <definedName name="sub_item_4" localSheetId="10">#REF!</definedName>
    <definedName name="sub_item_4" localSheetId="4">#REF!</definedName>
    <definedName name="sub_item_4" localSheetId="11">#REF!</definedName>
    <definedName name="sub_item_4">#REF!</definedName>
    <definedName name="sub_item_40" localSheetId="10">#REF!</definedName>
    <definedName name="sub_item_40" localSheetId="4">#REF!</definedName>
    <definedName name="sub_item_40" localSheetId="11">#REF!</definedName>
    <definedName name="sub_item_40">#REF!</definedName>
    <definedName name="sub_item_41" localSheetId="10">#REF!</definedName>
    <definedName name="sub_item_41" localSheetId="4">#REF!</definedName>
    <definedName name="sub_item_41" localSheetId="11">#REF!</definedName>
    <definedName name="sub_item_41">#REF!</definedName>
    <definedName name="sub_item_42" localSheetId="10">#REF!</definedName>
    <definedName name="sub_item_42" localSheetId="4">#REF!</definedName>
    <definedName name="sub_item_42" localSheetId="11">#REF!</definedName>
    <definedName name="sub_item_42">#REF!</definedName>
    <definedName name="sub_item_43" localSheetId="10">#REF!</definedName>
    <definedName name="sub_item_43" localSheetId="4">#REF!</definedName>
    <definedName name="sub_item_43" localSheetId="11">#REF!</definedName>
    <definedName name="sub_item_43">#REF!</definedName>
    <definedName name="sub_item_44" localSheetId="10">#REF!</definedName>
    <definedName name="sub_item_44" localSheetId="4">#REF!</definedName>
    <definedName name="sub_item_44" localSheetId="11">#REF!</definedName>
    <definedName name="sub_item_44">#REF!</definedName>
    <definedName name="sub_item_45" localSheetId="10">#REF!</definedName>
    <definedName name="sub_item_45" localSheetId="4">#REF!</definedName>
    <definedName name="sub_item_45" localSheetId="11">#REF!</definedName>
    <definedName name="sub_item_45">#REF!</definedName>
    <definedName name="sub_item_5" localSheetId="10">#REF!</definedName>
    <definedName name="sub_item_5" localSheetId="4">#REF!</definedName>
    <definedName name="sub_item_5" localSheetId="11">#REF!</definedName>
    <definedName name="sub_item_5">#REF!</definedName>
    <definedName name="sub_item_6" localSheetId="10">#REF!</definedName>
    <definedName name="sub_item_6" localSheetId="4">#REF!</definedName>
    <definedName name="sub_item_6" localSheetId="11">#REF!</definedName>
    <definedName name="sub_item_6">#REF!</definedName>
    <definedName name="sub_item_7" localSheetId="10">#REF!</definedName>
    <definedName name="sub_item_7" localSheetId="4">#REF!</definedName>
    <definedName name="sub_item_7" localSheetId="11">#REF!</definedName>
    <definedName name="sub_item_7">#REF!</definedName>
    <definedName name="sub_item_8" localSheetId="10">#REF!</definedName>
    <definedName name="sub_item_8" localSheetId="4">#REF!</definedName>
    <definedName name="sub_item_8" localSheetId="11">#REF!</definedName>
    <definedName name="sub_item_8">#REF!</definedName>
    <definedName name="sub_item_9" localSheetId="10">#REF!</definedName>
    <definedName name="sub_item_9" localSheetId="4">#REF!</definedName>
    <definedName name="sub_item_9" localSheetId="11">#REF!</definedName>
    <definedName name="sub_item_9">#REF!</definedName>
    <definedName name="switch" localSheetId="10">#REF!</definedName>
    <definedName name="switch" localSheetId="4">#REF!</definedName>
    <definedName name="switch">#REF!</definedName>
    <definedName name="T" localSheetId="10">#REF!</definedName>
    <definedName name="T" localSheetId="4">#REF!</definedName>
    <definedName name="T">#REF!</definedName>
    <definedName name="teste">"$#REF!.$A$1:$B$3278"</definedName>
    <definedName name="_xlnm.Print_Titles" localSheetId="8">'Comp Análiticas D'!$1:$4</definedName>
    <definedName name="_xlnm.Print_Titles" localSheetId="2">'Comp Análiticas ND'!$1:$4</definedName>
    <definedName name="_xlnm.Print_Titles" localSheetId="0">'Comparativo ND x D'!$1:$8</definedName>
    <definedName name="_xlnm.Print_Titles" localSheetId="11">'curva abc'!$1:$8</definedName>
    <definedName name="_xlnm.Print_Titles" localSheetId="5">'Memória de Cálculo'!$1:$6</definedName>
    <definedName name="_xlnm.Print_Titles" localSheetId="7">'Planilha Sintética D'!$1:$5</definedName>
    <definedName name="_xlnm.Print_Titles" localSheetId="1">'Planilha Sintética ND'!$1:$5</definedName>
    <definedName name="TOTAL_ACU_REF" localSheetId="10">#REF!</definedName>
    <definedName name="TOTAL_ACU_REF" localSheetId="4">#REF!</definedName>
    <definedName name="TOTAL_ACU_REF" localSheetId="0">#REF!</definedName>
    <definedName name="TOTAL_ACU_REF" localSheetId="11">#REF!</definedName>
    <definedName name="TOTAL_ACU_REF">#REF!</definedName>
    <definedName name="TOTAL_ADD" localSheetId="10">#REF!</definedName>
    <definedName name="TOTAL_ADD" localSheetId="4">#REF!</definedName>
    <definedName name="TOTAL_ADD" localSheetId="0">#REF!</definedName>
    <definedName name="TOTAL_ADD" localSheetId="11">#REF!</definedName>
    <definedName name="TOTAL_ADD">#REF!</definedName>
    <definedName name="TOTAL_ADD_ACU" localSheetId="10">#REF!</definedName>
    <definedName name="TOTAL_ADD_ACU" localSheetId="4">#REF!</definedName>
    <definedName name="TOTAL_ADD_ACU" localSheetId="0">#REF!</definedName>
    <definedName name="TOTAL_ADD_ACU" localSheetId="11">#REF!</definedName>
    <definedName name="TOTAL_ADD_ACU">#REF!</definedName>
    <definedName name="TOTAL_REF" localSheetId="10">#REF!</definedName>
    <definedName name="TOTAL_REF" localSheetId="4">#REF!</definedName>
    <definedName name="TOTAL_REF" localSheetId="11">#REF!</definedName>
    <definedName name="TOTAL_REF">#REF!</definedName>
    <definedName name="TOTAL_RES" localSheetId="10">#REF!</definedName>
    <definedName name="TOTAL_RES" localSheetId="4">#REF!</definedName>
    <definedName name="TOTAL_RES" localSheetId="11">#REF!</definedName>
    <definedName name="TOTAL_RES">#REF!</definedName>
    <definedName name="TOTAL_RES_ACU" localSheetId="10">#REF!</definedName>
    <definedName name="TOTAL_RES_ACU" localSheetId="4">#REF!</definedName>
    <definedName name="TOTAL_RES_ACU" localSheetId="11">#REF!</definedName>
    <definedName name="TOTAL_RES_ACU">#REF!</definedName>
    <definedName name="Z_E9EF4FFF_2A51_4B23_8A33_7F2B85269ACF_.wvu.PrintArea_7">"#REF!"</definedName>
    <definedName name="Z_E9EF4FFF_2A51_4B23_8A33_7F2B85269ACF_.wvu.PrintArea_7_1">"#REF!"</definedName>
    <definedName name="Z_E9EF4FFF_2A51_4B23_8A33_7F2B85269ACF_.wvu.PrintArea_7_2">"#REF!"</definedName>
    <definedName name="Z_E9EF4FFF_2A51_4B23_8A33_7F2B85269ACF_.wvu.PrintArea_7_3">"#REF!"</definedName>
    <definedName name="Z_E9EF4FFF_2A51_4B23_8A33_7F2B85269ACF_.wvu.Rows_2">("#REF!,#REF!,#REF!,#REF!,#REF!,#REF!,#REF!,#REF!,#REF!,#REF!,#REF!,#REF!,#REF!)")</definedName>
    <definedName name="Z_E9EF4FFF_2A51_4B23_8A33_7F2B85269ACF_.wvu.Rows_2_1">("#REF!,#REF!,#REF!,#REF!,#REF!,#REF!,#REF!,#REF!,#REF!,#REF!,#REF!,#REF!,#REF!)")</definedName>
    <definedName name="Z_E9EF4FFF_2A51_4B23_8A33_7F2B85269ACF_.wvu.Rows_2_2">("#REF!,#REF!,#REF!,#REF!,#REF!,#REF!,#REF!,#REF!,#REF!,#REF!,#REF!,#REF!,#REF!)")</definedName>
    <definedName name="Z_E9EF4FFF_2A51_4B23_8A33_7F2B85269ACF_.wvu.Rows_2_3">("#REF!,#REF!,#REF!,#REF!,#REF!,#REF!,#REF!,#REF!,#REF!,#REF!,#REF!,#REF!,#REF!)")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6" i="51" l="1"/>
  <c r="R46" i="51" s="1"/>
  <c r="Q46" i="33"/>
  <c r="F29" i="31"/>
  <c r="H29" i="31" s="1"/>
  <c r="F28" i="31"/>
  <c r="H28" i="31" s="1"/>
  <c r="F27" i="31"/>
  <c r="H27" i="31" s="1"/>
  <c r="F26" i="31"/>
  <c r="H26" i="31" s="1"/>
  <c r="F25" i="31"/>
  <c r="H25" i="31" s="1"/>
  <c r="H24" i="31"/>
  <c r="F117" i="32"/>
  <c r="G109" i="32"/>
  <c r="F118" i="32" s="1"/>
  <c r="G119" i="32" s="1"/>
  <c r="F93" i="32"/>
  <c r="G95" i="32" s="1"/>
  <c r="F88" i="32"/>
  <c r="F100" i="32" s="1"/>
  <c r="F87" i="32"/>
  <c r="G89" i="32" s="1"/>
  <c r="F99" i="32" l="1"/>
  <c r="G101" i="32" s="1"/>
  <c r="G576" i="32" l="1"/>
  <c r="F573" i="32"/>
  <c r="G560" i="32"/>
  <c r="F557" i="32"/>
  <c r="G390" i="32"/>
  <c r="G384" i="32"/>
  <c r="G376" i="32"/>
  <c r="U14" i="52" l="1"/>
  <c r="B14" i="52"/>
  <c r="U13" i="52"/>
  <c r="B13" i="52"/>
  <c r="U12" i="52"/>
  <c r="B12" i="52"/>
  <c r="U11" i="52"/>
  <c r="B11" i="52"/>
  <c r="U10" i="52"/>
  <c r="B10" i="52"/>
  <c r="U9" i="52"/>
  <c r="B9" i="52"/>
  <c r="U8" i="52"/>
  <c r="B8" i="52"/>
  <c r="U7" i="52"/>
  <c r="B7" i="52"/>
  <c r="E11" i="47" l="1"/>
  <c r="G25" i="53" l="1"/>
  <c r="R122" i="51" l="1"/>
  <c r="H48" i="51"/>
  <c r="H47" i="51"/>
  <c r="R40" i="51"/>
  <c r="H40" i="51"/>
  <c r="R39" i="51"/>
  <c r="H39" i="51"/>
  <c r="R38" i="51"/>
  <c r="H38" i="51"/>
  <c r="P37" i="51"/>
  <c r="R37" i="51" s="1"/>
  <c r="H37" i="51"/>
  <c r="P31" i="51"/>
  <c r="R31" i="51" s="1"/>
  <c r="H31" i="51"/>
  <c r="P30" i="51"/>
  <c r="R30" i="51" s="1"/>
  <c r="H30" i="51"/>
  <c r="R24" i="51"/>
  <c r="H24" i="51"/>
  <c r="P23" i="51"/>
  <c r="R23" i="51" s="1"/>
  <c r="H23" i="51"/>
  <c r="P22" i="51"/>
  <c r="R22" i="51" s="1"/>
  <c r="H22" i="51"/>
  <c r="P21" i="51"/>
  <c r="R21" i="51" s="1"/>
  <c r="H21" i="51"/>
  <c r="P20" i="51"/>
  <c r="R20" i="51" s="1"/>
  <c r="H20" i="51"/>
  <c r="P19" i="51"/>
  <c r="R19" i="51" s="1"/>
  <c r="H19" i="51"/>
  <c r="P18" i="51"/>
  <c r="R18" i="51" s="1"/>
  <c r="H18" i="51"/>
  <c r="P17" i="51"/>
  <c r="R17" i="51" s="1"/>
  <c r="H17" i="51"/>
  <c r="P16" i="51"/>
  <c r="R16" i="51" s="1"/>
  <c r="H16" i="51"/>
  <c r="P9" i="51"/>
  <c r="R9" i="51" s="1"/>
  <c r="H9" i="51"/>
  <c r="P8" i="51"/>
  <c r="R8" i="51" s="1"/>
  <c r="H8" i="51"/>
  <c r="G113" i="50"/>
  <c r="E113" i="50"/>
  <c r="D113" i="50"/>
  <c r="AC112" i="50"/>
  <c r="E111" i="50"/>
  <c r="H110" i="50"/>
  <c r="F109" i="50"/>
  <c r="H109" i="50" s="1"/>
  <c r="F107" i="50"/>
  <c r="H107" i="50" s="1"/>
  <c r="F106" i="50"/>
  <c r="H106" i="50" s="1"/>
  <c r="F105" i="50"/>
  <c r="H105" i="50" s="1"/>
  <c r="H104" i="50"/>
  <c r="X102" i="50"/>
  <c r="H102" i="50"/>
  <c r="H98" i="50"/>
  <c r="F96" i="50"/>
  <c r="H96" i="50" s="1"/>
  <c r="F95" i="50"/>
  <c r="H95" i="50" s="1"/>
  <c r="F94" i="50"/>
  <c r="H94" i="50" s="1"/>
  <c r="H92" i="50"/>
  <c r="F91" i="50"/>
  <c r="H91" i="50" s="1"/>
  <c r="F90" i="50"/>
  <c r="H90" i="50" s="1"/>
  <c r="F89" i="50"/>
  <c r="H89" i="50" s="1"/>
  <c r="F88" i="50"/>
  <c r="H88" i="50" s="1"/>
  <c r="F87" i="50"/>
  <c r="H87" i="50" s="1"/>
  <c r="F86" i="50"/>
  <c r="H86" i="50" s="1"/>
  <c r="F85" i="50"/>
  <c r="H85" i="50" s="1"/>
  <c r="H84" i="50"/>
  <c r="H83" i="50"/>
  <c r="F82" i="50"/>
  <c r="H82" i="50" s="1"/>
  <c r="F81" i="50"/>
  <c r="H81" i="50" s="1"/>
  <c r="F80" i="50"/>
  <c r="H80" i="50" s="1"/>
  <c r="F79" i="50"/>
  <c r="H79" i="50" s="1"/>
  <c r="F78" i="50"/>
  <c r="H78" i="50" s="1"/>
  <c r="F77" i="50"/>
  <c r="H77" i="50" s="1"/>
  <c r="F76" i="50"/>
  <c r="H76" i="50" s="1"/>
  <c r="H75" i="50"/>
  <c r="F74" i="50"/>
  <c r="H74" i="50" s="1"/>
  <c r="F73" i="50"/>
  <c r="H73" i="50" s="1"/>
  <c r="F72" i="50"/>
  <c r="H72" i="50" s="1"/>
  <c r="F71" i="50"/>
  <c r="H71" i="50" s="1"/>
  <c r="F70" i="50"/>
  <c r="H70" i="50" s="1"/>
  <c r="F69" i="50"/>
  <c r="H69" i="50" s="1"/>
  <c r="F68" i="50"/>
  <c r="H68" i="50" s="1"/>
  <c r="H67" i="50"/>
  <c r="H65" i="50"/>
  <c r="F64" i="50"/>
  <c r="H64" i="50" s="1"/>
  <c r="F63" i="50"/>
  <c r="H63" i="50" s="1"/>
  <c r="F62" i="50"/>
  <c r="H62" i="50" s="1"/>
  <c r="F61" i="50"/>
  <c r="H61" i="50" s="1"/>
  <c r="F60" i="50"/>
  <c r="H60" i="50" s="1"/>
  <c r="F59" i="50"/>
  <c r="H59" i="50" s="1"/>
  <c r="F58" i="50"/>
  <c r="H58" i="50" s="1"/>
  <c r="F57" i="50"/>
  <c r="H57" i="50" s="1"/>
  <c r="F56" i="50"/>
  <c r="H56" i="50" s="1"/>
  <c r="H55" i="50"/>
  <c r="H54" i="50"/>
  <c r="F53" i="50"/>
  <c r="H53" i="50" s="1"/>
  <c r="F52" i="50"/>
  <c r="H52" i="50" s="1"/>
  <c r="F51" i="50"/>
  <c r="H51" i="50" s="1"/>
  <c r="F50" i="50"/>
  <c r="H50" i="50" s="1"/>
  <c r="F49" i="50"/>
  <c r="H49" i="50" s="1"/>
  <c r="F48" i="50"/>
  <c r="H48" i="50" s="1"/>
  <c r="H47" i="50"/>
  <c r="H45" i="50"/>
  <c r="F44" i="50"/>
  <c r="H44" i="50" s="1"/>
  <c r="F43" i="50"/>
  <c r="H43" i="50" s="1"/>
  <c r="F42" i="50"/>
  <c r="H42" i="50" s="1"/>
  <c r="H41" i="50"/>
  <c r="F40" i="50"/>
  <c r="H40" i="50" s="1"/>
  <c r="F39" i="50"/>
  <c r="H39" i="50" s="1"/>
  <c r="F38" i="50"/>
  <c r="H38" i="50" s="1"/>
  <c r="H37" i="50"/>
  <c r="H35" i="50"/>
  <c r="F34" i="50"/>
  <c r="H34" i="50" s="1"/>
  <c r="H33" i="50"/>
  <c r="F32" i="50"/>
  <c r="H32" i="50" s="1"/>
  <c r="F31" i="50"/>
  <c r="F30" i="50"/>
  <c r="F29" i="50"/>
  <c r="H29" i="50" s="1"/>
  <c r="F28" i="50"/>
  <c r="H28" i="50" s="1"/>
  <c r="H27" i="50"/>
  <c r="F26" i="50"/>
  <c r="H26" i="50" s="1"/>
  <c r="H25" i="50"/>
  <c r="H23" i="50"/>
  <c r="F22" i="50"/>
  <c r="H22" i="50" s="1"/>
  <c r="F21" i="50"/>
  <c r="F20" i="50"/>
  <c r="F19" i="50"/>
  <c r="H19" i="50" s="1"/>
  <c r="H18" i="50"/>
  <c r="F17" i="50"/>
  <c r="H17" i="50" s="1"/>
  <c r="F16" i="50"/>
  <c r="H16" i="50" s="1"/>
  <c r="H15" i="50"/>
  <c r="H14" i="50"/>
  <c r="F13" i="50"/>
  <c r="H13" i="50" s="1"/>
  <c r="F12" i="50"/>
  <c r="H12" i="50" s="1"/>
  <c r="F11" i="50"/>
  <c r="H11" i="50" s="1"/>
  <c r="F10" i="50"/>
  <c r="H10" i="50" s="1"/>
  <c r="F9" i="50"/>
  <c r="H9" i="50" s="1"/>
  <c r="F8" i="50"/>
  <c r="H8" i="50" s="1"/>
  <c r="X7" i="50"/>
  <c r="U14" i="49"/>
  <c r="B14" i="49"/>
  <c r="U13" i="49"/>
  <c r="B13" i="49"/>
  <c r="U12" i="49"/>
  <c r="B12" i="49"/>
  <c r="U11" i="49"/>
  <c r="B11" i="49"/>
  <c r="U10" i="49"/>
  <c r="B10" i="49"/>
  <c r="U9" i="49"/>
  <c r="B9" i="49"/>
  <c r="U8" i="49"/>
  <c r="B8" i="49"/>
  <c r="U7" i="49"/>
  <c r="B7" i="49"/>
  <c r="H118" i="31"/>
  <c r="H112" i="31"/>
  <c r="H110" i="31"/>
  <c r="H106" i="31"/>
  <c r="H100" i="31"/>
  <c r="H92" i="31"/>
  <c r="H91" i="31"/>
  <c r="H83" i="31"/>
  <c r="H75" i="31"/>
  <c r="H73" i="31"/>
  <c r="H63" i="31"/>
  <c r="H62" i="31"/>
  <c r="H55" i="31"/>
  <c r="H53" i="31"/>
  <c r="H49" i="31"/>
  <c r="H45" i="31"/>
  <c r="H43" i="31"/>
  <c r="H41" i="31"/>
  <c r="H35" i="31"/>
  <c r="H33" i="31"/>
  <c r="H14" i="31"/>
  <c r="H15" i="31"/>
  <c r="H18" i="31"/>
  <c r="H23" i="31"/>
  <c r="H34" i="51" l="1"/>
  <c r="D42" i="51"/>
  <c r="N42" i="51"/>
  <c r="H12" i="51"/>
  <c r="D50" i="51"/>
  <c r="H43" i="51"/>
  <c r="R12" i="51"/>
  <c r="N11" i="51"/>
  <c r="N12" i="51" s="1"/>
  <c r="N26" i="51"/>
  <c r="H50" i="51"/>
  <c r="D25" i="51"/>
  <c r="R27" i="51"/>
  <c r="D11" i="51"/>
  <c r="D12" i="51" s="1"/>
  <c r="D26" i="51"/>
  <c r="D33" i="51"/>
  <c r="D34" i="51" s="1"/>
  <c r="D41" i="51"/>
  <c r="R43" i="51"/>
  <c r="N41" i="51"/>
  <c r="R34" i="51"/>
  <c r="N33" i="51"/>
  <c r="N34" i="51" s="1"/>
  <c r="R48" i="51"/>
  <c r="N48" i="51"/>
  <c r="H27" i="51"/>
  <c r="N25" i="51"/>
  <c r="H46" i="50"/>
  <c r="I46" i="50" s="1"/>
  <c r="C10" i="52" s="1"/>
  <c r="H66" i="50"/>
  <c r="I66" i="50" s="1"/>
  <c r="C11" i="52" s="1"/>
  <c r="H36" i="50"/>
  <c r="I36" i="50" s="1"/>
  <c r="C9" i="52" s="1"/>
  <c r="F374" i="32"/>
  <c r="F72" i="31" s="1"/>
  <c r="H72" i="31" s="1"/>
  <c r="F373" i="32"/>
  <c r="E9" i="52" l="1"/>
  <c r="G9" i="52"/>
  <c r="K9" i="52"/>
  <c r="S9" i="52"/>
  <c r="M9" i="52"/>
  <c r="I9" i="52"/>
  <c r="O9" i="52"/>
  <c r="Q9" i="52"/>
  <c r="Q11" i="52"/>
  <c r="E11" i="52"/>
  <c r="G11" i="52"/>
  <c r="I11" i="52"/>
  <c r="S11" i="52"/>
  <c r="K11" i="52"/>
  <c r="M11" i="52"/>
  <c r="O11" i="52"/>
  <c r="I10" i="52"/>
  <c r="E10" i="52"/>
  <c r="O10" i="52"/>
  <c r="Q10" i="52"/>
  <c r="M10" i="52"/>
  <c r="S10" i="52"/>
  <c r="G10" i="52"/>
  <c r="K10" i="52"/>
  <c r="D27" i="51"/>
  <c r="N27" i="51"/>
  <c r="D43" i="51"/>
  <c r="N43" i="51"/>
  <c r="F13" i="31"/>
  <c r="H13" i="31" s="1"/>
  <c r="F36" i="32"/>
  <c r="F31" i="32"/>
  <c r="G32" i="32" s="1"/>
  <c r="F11" i="31" s="1"/>
  <c r="H11" i="31" s="1"/>
  <c r="G37" i="32"/>
  <c r="F12" i="31" s="1"/>
  <c r="H12" i="31" s="1"/>
  <c r="V10" i="52" l="1"/>
  <c r="W10" i="52" s="1"/>
  <c r="V11" i="52"/>
  <c r="W11" i="52" s="1"/>
  <c r="V9" i="52"/>
  <c r="W9" i="52" s="1"/>
  <c r="G636" i="32"/>
  <c r="F569" i="32"/>
  <c r="F568" i="32"/>
  <c r="F570" i="32" s="1"/>
  <c r="F564" i="32"/>
  <c r="F566" i="32" s="1"/>
  <c r="F547" i="32"/>
  <c r="F553" i="32"/>
  <c r="F551" i="32"/>
  <c r="F550" i="32"/>
  <c r="F545" i="32"/>
  <c r="F544" i="32"/>
  <c r="F538" i="32"/>
  <c r="F519" i="32"/>
  <c r="F522" i="32" s="1"/>
  <c r="G525" i="32" s="1"/>
  <c r="F97" i="31" s="1"/>
  <c r="H97" i="31" s="1"/>
  <c r="F509" i="32"/>
  <c r="F512" i="32" s="1"/>
  <c r="G515" i="32" s="1"/>
  <c r="F96" i="31" s="1"/>
  <c r="H96" i="31" s="1"/>
  <c r="G505" i="32"/>
  <c r="F95" i="31" s="1"/>
  <c r="H95" i="31" s="1"/>
  <c r="G499" i="32"/>
  <c r="F94" i="31" s="1"/>
  <c r="H94" i="31" s="1"/>
  <c r="G493" i="32"/>
  <c r="F93" i="31" s="1"/>
  <c r="H93" i="31" s="1"/>
  <c r="F470" i="32"/>
  <c r="F473" i="32" s="1"/>
  <c r="F458" i="32"/>
  <c r="F461" i="32" s="1"/>
  <c r="G464" i="32" s="1"/>
  <c r="F87" i="31" s="1"/>
  <c r="H87" i="31" s="1"/>
  <c r="F332" i="32"/>
  <c r="F335" i="32" s="1"/>
  <c r="F337" i="32"/>
  <c r="F340" i="32" s="1"/>
  <c r="F571" i="32" l="1"/>
  <c r="F552" i="32"/>
  <c r="F554" i="32" s="1"/>
  <c r="F546" i="32"/>
  <c r="F548" i="32" s="1"/>
  <c r="G530" i="32"/>
  <c r="G534" i="32"/>
  <c r="F342" i="32"/>
  <c r="G344" i="32" s="1"/>
  <c r="F68" i="31" s="1"/>
  <c r="H68" i="31" s="1"/>
  <c r="G476" i="32"/>
  <c r="G454" i="32"/>
  <c r="F86" i="31" s="1"/>
  <c r="H86" i="31" s="1"/>
  <c r="G448" i="32"/>
  <c r="G442" i="32"/>
  <c r="F419" i="32"/>
  <c r="F414" i="32"/>
  <c r="F417" i="32" s="1"/>
  <c r="F420" i="32"/>
  <c r="F405" i="32"/>
  <c r="F404" i="32"/>
  <c r="F394" i="32"/>
  <c r="F396" i="32" s="1"/>
  <c r="F398" i="32" s="1"/>
  <c r="F388" i="32"/>
  <c r="F382" i="32"/>
  <c r="F354" i="32"/>
  <c r="F356" i="32" s="1"/>
  <c r="F349" i="32"/>
  <c r="F351" i="32" s="1"/>
  <c r="G328" i="32"/>
  <c r="G322" i="32"/>
  <c r="F314" i="32"/>
  <c r="G316" i="32" s="1"/>
  <c r="F306" i="32"/>
  <c r="F555" i="32" l="1"/>
  <c r="F103" i="31"/>
  <c r="H103" i="31" s="1"/>
  <c r="F88" i="31"/>
  <c r="H88" i="31" s="1"/>
  <c r="G486" i="32"/>
  <c r="G482" i="32"/>
  <c r="F422" i="32"/>
  <c r="F424" i="32" s="1"/>
  <c r="G426" i="32" s="1"/>
  <c r="G400" i="32"/>
  <c r="F78" i="31" s="1"/>
  <c r="H78" i="31" s="1"/>
  <c r="F406" i="32"/>
  <c r="F408" i="32" s="1"/>
  <c r="F358" i="32"/>
  <c r="G360" i="32" s="1"/>
  <c r="F288" i="32"/>
  <c r="F282" i="32"/>
  <c r="F272" i="32"/>
  <c r="F273" i="32" s="1"/>
  <c r="G275" i="32" s="1"/>
  <c r="F245" i="32"/>
  <c r="F240" i="32"/>
  <c r="F262" i="32"/>
  <c r="F256" i="32"/>
  <c r="F229" i="32"/>
  <c r="F227" i="32"/>
  <c r="F215" i="32"/>
  <c r="G217" i="32" s="1"/>
  <c r="F204" i="32"/>
  <c r="F206" i="32" s="1"/>
  <c r="F198" i="32"/>
  <c r="F200" i="32" s="1"/>
  <c r="F189" i="32"/>
  <c r="F183" i="32"/>
  <c r="F169" i="32"/>
  <c r="F171" i="32" s="1"/>
  <c r="F80" i="31" l="1"/>
  <c r="H80" i="31" s="1"/>
  <c r="G435" i="32"/>
  <c r="G431" i="32"/>
  <c r="F247" i="32"/>
  <c r="G249" i="32" s="1"/>
  <c r="F56" i="31" s="1"/>
  <c r="H56" i="31" s="1"/>
  <c r="G410" i="32"/>
  <c r="F79" i="31" s="1"/>
  <c r="H79" i="31" s="1"/>
  <c r="F264" i="32"/>
  <c r="G266" i="32" s="1"/>
  <c r="F290" i="32"/>
  <c r="G292" i="32" s="1"/>
  <c r="F208" i="32"/>
  <c r="G210" i="32" s="1"/>
  <c r="F191" i="32"/>
  <c r="G193" i="32" s="1"/>
  <c r="D33" i="45" l="1"/>
  <c r="C28" i="45"/>
  <c r="C34" i="45" s="1"/>
  <c r="D34" i="45" s="1"/>
  <c r="D27" i="45"/>
  <c r="D26" i="45"/>
  <c r="D25" i="45"/>
  <c r="D24" i="45"/>
  <c r="D17" i="45"/>
  <c r="C12" i="45"/>
  <c r="D12" i="45" s="1"/>
  <c r="D11" i="45"/>
  <c r="D10" i="45"/>
  <c r="D9" i="45"/>
  <c r="D8" i="45"/>
  <c r="C18" i="45" l="1"/>
  <c r="G112" i="50" s="1"/>
  <c r="D28" i="45"/>
  <c r="R46" i="33"/>
  <c r="R48" i="33" s="1"/>
  <c r="G116" i="31" l="1"/>
  <c r="G108" i="50"/>
  <c r="G6" i="53"/>
  <c r="H19" i="53" s="1"/>
  <c r="G8" i="53"/>
  <c r="H21" i="53" s="1"/>
  <c r="G7" i="53"/>
  <c r="H20" i="53" s="1"/>
  <c r="D18" i="45"/>
  <c r="N48" i="33"/>
  <c r="H48" i="33"/>
  <c r="H47" i="33"/>
  <c r="G155" i="32"/>
  <c r="G129" i="32"/>
  <c r="G27" i="32"/>
  <c r="G22" i="32"/>
  <c r="G17" i="32"/>
  <c r="H50" i="33" l="1"/>
  <c r="F42" i="31"/>
  <c r="H42" i="31" s="1"/>
  <c r="G301" i="32"/>
  <c r="D50" i="33"/>
  <c r="F117" i="31"/>
  <c r="H117" i="31" s="1"/>
  <c r="F605" i="32"/>
  <c r="G607" i="32" s="1"/>
  <c r="F594" i="32"/>
  <c r="F595" i="32"/>
  <c r="P37" i="33"/>
  <c r="R37" i="33" s="1"/>
  <c r="R40" i="33"/>
  <c r="R39" i="33"/>
  <c r="R38" i="33"/>
  <c r="H40" i="33"/>
  <c r="H39" i="33"/>
  <c r="H38" i="33"/>
  <c r="H37" i="33"/>
  <c r="P31" i="33"/>
  <c r="R31" i="33" s="1"/>
  <c r="P30" i="33"/>
  <c r="R30" i="33" s="1"/>
  <c r="H31" i="33"/>
  <c r="H30" i="33"/>
  <c r="F77" i="31"/>
  <c r="H77" i="31" s="1"/>
  <c r="F85" i="31"/>
  <c r="H85" i="31" s="1"/>
  <c r="F84" i="31"/>
  <c r="H84" i="31" s="1"/>
  <c r="F82" i="31"/>
  <c r="H82" i="31" s="1"/>
  <c r="F76" i="31"/>
  <c r="H76" i="31" s="1"/>
  <c r="F67" i="31"/>
  <c r="H67" i="31" s="1"/>
  <c r="F66" i="31"/>
  <c r="H66" i="31" s="1"/>
  <c r="F65" i="31"/>
  <c r="H65" i="31" s="1"/>
  <c r="N42" i="33" l="1"/>
  <c r="F99" i="31"/>
  <c r="H99" i="31" s="1"/>
  <c r="F98" i="31"/>
  <c r="H98" i="31" s="1"/>
  <c r="D33" i="33"/>
  <c r="G369" i="32"/>
  <c r="G365" i="32"/>
  <c r="D41" i="33"/>
  <c r="D42" i="33"/>
  <c r="G541" i="32"/>
  <c r="G310" i="32"/>
  <c r="F596" i="32"/>
  <c r="F597" i="32" s="1"/>
  <c r="G599" i="32" s="1"/>
  <c r="G611" i="32"/>
  <c r="F114" i="31"/>
  <c r="H114" i="31" s="1"/>
  <c r="R43" i="33"/>
  <c r="N41" i="33"/>
  <c r="H43" i="33"/>
  <c r="R34" i="33"/>
  <c r="N33" i="33"/>
  <c r="N34" i="33" s="1"/>
  <c r="H34" i="33"/>
  <c r="D34" i="33"/>
  <c r="F90" i="31"/>
  <c r="H90" i="31" s="1"/>
  <c r="F89" i="31"/>
  <c r="H89" i="31" s="1"/>
  <c r="F81" i="31"/>
  <c r="H81" i="31" s="1"/>
  <c r="F69" i="31"/>
  <c r="H69" i="31" s="1"/>
  <c r="F295" i="32"/>
  <c r="F296" i="32"/>
  <c r="F58" i="31"/>
  <c r="H58" i="31" s="1"/>
  <c r="F57" i="31"/>
  <c r="H57" i="31" s="1"/>
  <c r="G39" i="31" l="1"/>
  <c r="G31" i="50"/>
  <c r="H31" i="50" s="1"/>
  <c r="G38" i="31"/>
  <c r="G30" i="50"/>
  <c r="H30" i="50" s="1"/>
  <c r="N43" i="33"/>
  <c r="F113" i="31"/>
  <c r="H113" i="31" s="1"/>
  <c r="F64" i="31"/>
  <c r="H64" i="31" s="1"/>
  <c r="F115" i="31"/>
  <c r="H115" i="31" s="1"/>
  <c r="F70" i="31"/>
  <c r="H70" i="31" s="1"/>
  <c r="G580" i="32"/>
  <c r="F97" i="50" s="1"/>
  <c r="H97" i="50" s="1"/>
  <c r="H93" i="50" s="1"/>
  <c r="I93" i="50" s="1"/>
  <c r="F102" i="31"/>
  <c r="H102" i="31" s="1"/>
  <c r="F71" i="31"/>
  <c r="H71" i="31" s="1"/>
  <c r="D43" i="33"/>
  <c r="G297" i="32"/>
  <c r="F104" i="31"/>
  <c r="H104" i="31" s="1"/>
  <c r="F61" i="31"/>
  <c r="H61" i="31" s="1"/>
  <c r="F59" i="31"/>
  <c r="H59" i="31" s="1"/>
  <c r="F220" i="32"/>
  <c r="G224" i="32" s="1"/>
  <c r="F47" i="31"/>
  <c r="F163" i="32"/>
  <c r="F165" i="32" s="1"/>
  <c r="F173" i="32" s="1"/>
  <c r="G175" i="32" s="1"/>
  <c r="F37" i="31"/>
  <c r="H37" i="31" s="1"/>
  <c r="G135" i="32"/>
  <c r="F34" i="31"/>
  <c r="P18" i="33"/>
  <c r="R18" i="33" s="1"/>
  <c r="P21" i="33"/>
  <c r="R21" i="33" s="1"/>
  <c r="P20" i="33"/>
  <c r="R20" i="33" s="1"/>
  <c r="P9" i="33"/>
  <c r="R9" i="33" s="1"/>
  <c r="P8" i="33"/>
  <c r="R8" i="33" s="1"/>
  <c r="F70" i="32"/>
  <c r="F72" i="32" s="1"/>
  <c r="G74" i="32" s="1"/>
  <c r="H9" i="33"/>
  <c r="H8" i="33"/>
  <c r="P19" i="33"/>
  <c r="R19" i="33" s="1"/>
  <c r="P23" i="33"/>
  <c r="R23" i="33" s="1"/>
  <c r="P22" i="33"/>
  <c r="R22" i="33" s="1"/>
  <c r="R24" i="33"/>
  <c r="H17" i="33"/>
  <c r="H18" i="33"/>
  <c r="H19" i="33"/>
  <c r="H20" i="33"/>
  <c r="H21" i="33"/>
  <c r="H22" i="33"/>
  <c r="H23" i="33"/>
  <c r="H24" i="33"/>
  <c r="H16" i="33"/>
  <c r="P17" i="33"/>
  <c r="R17" i="33" s="1"/>
  <c r="P16" i="33"/>
  <c r="R16" i="33" s="1"/>
  <c r="F81" i="32"/>
  <c r="G83" i="32" s="1"/>
  <c r="F65" i="32"/>
  <c r="G67" i="32" s="1"/>
  <c r="F57" i="32"/>
  <c r="F47" i="32"/>
  <c r="G52" i="32" s="1"/>
  <c r="F10" i="31"/>
  <c r="H10" i="31" s="1"/>
  <c r="F9" i="31"/>
  <c r="H9" i="31" s="1"/>
  <c r="F8" i="31"/>
  <c r="H8" i="31" s="1"/>
  <c r="C12" i="52" l="1"/>
  <c r="G9" i="53"/>
  <c r="H22" i="53" s="1"/>
  <c r="F614" i="32"/>
  <c r="H34" i="31"/>
  <c r="F615" i="32"/>
  <c r="H47" i="31"/>
  <c r="H24" i="50"/>
  <c r="H12" i="33"/>
  <c r="G585" i="32"/>
  <c r="F100" i="50" s="1"/>
  <c r="H100" i="50" s="1"/>
  <c r="F60" i="31"/>
  <c r="H60" i="31" s="1"/>
  <c r="G149" i="32"/>
  <c r="G60" i="32"/>
  <c r="F36" i="31"/>
  <c r="H36" i="31" s="1"/>
  <c r="F141" i="32"/>
  <c r="G143" i="32" s="1"/>
  <c r="F105" i="31"/>
  <c r="H105" i="31" s="1"/>
  <c r="D26" i="33"/>
  <c r="D11" i="33"/>
  <c r="D12" i="33" s="1"/>
  <c r="F51" i="31"/>
  <c r="F228" i="32"/>
  <c r="G231" i="32" s="1"/>
  <c r="N26" i="33"/>
  <c r="F20" i="31"/>
  <c r="G78" i="32"/>
  <c r="N11" i="33"/>
  <c r="N12" i="33" s="1"/>
  <c r="R12" i="33"/>
  <c r="R27" i="33"/>
  <c r="N25" i="33"/>
  <c r="F22" i="31"/>
  <c r="H22" i="31" s="1"/>
  <c r="F19" i="31"/>
  <c r="H19" i="31" s="1"/>
  <c r="K12" i="52" l="1"/>
  <c r="E12" i="52"/>
  <c r="G12" i="52"/>
  <c r="I12" i="52"/>
  <c r="Q12" i="52"/>
  <c r="O12" i="52"/>
  <c r="S12" i="52"/>
  <c r="M12" i="52"/>
  <c r="I24" i="50"/>
  <c r="C8" i="52" s="1"/>
  <c r="F617" i="32"/>
  <c r="H51" i="31"/>
  <c r="G21" i="31"/>
  <c r="G21" i="50"/>
  <c r="H21" i="50" s="1"/>
  <c r="G20" i="31"/>
  <c r="H20" i="31" s="1"/>
  <c r="G20" i="50"/>
  <c r="H20" i="50" s="1"/>
  <c r="F17" i="31"/>
  <c r="H17" i="31" s="1"/>
  <c r="F16" i="31"/>
  <c r="H16" i="31" s="1"/>
  <c r="F46" i="31"/>
  <c r="H46" i="31" s="1"/>
  <c r="F21" i="31"/>
  <c r="F52" i="31"/>
  <c r="F48" i="31"/>
  <c r="F40" i="31"/>
  <c r="H40" i="31" s="1"/>
  <c r="G146" i="32"/>
  <c r="F38" i="31"/>
  <c r="H38" i="31" s="1"/>
  <c r="F108" i="31"/>
  <c r="H108" i="31" s="1"/>
  <c r="G589" i="32"/>
  <c r="F101" i="50" s="1"/>
  <c r="H101" i="50" s="1"/>
  <c r="H99" i="50" s="1"/>
  <c r="I99" i="50" s="1"/>
  <c r="N27" i="33"/>
  <c r="C13" i="52" l="1"/>
  <c r="G10" i="53"/>
  <c r="H23" i="53" s="1"/>
  <c r="V12" i="52"/>
  <c r="W12" i="52" s="1"/>
  <c r="G5" i="53"/>
  <c r="H18" i="53" s="1"/>
  <c r="O8" i="52"/>
  <c r="E8" i="52"/>
  <c r="K8" i="52"/>
  <c r="G8" i="52"/>
  <c r="S8" i="52"/>
  <c r="I8" i="52"/>
  <c r="M8" i="52"/>
  <c r="Q8" i="52"/>
  <c r="H21" i="31"/>
  <c r="H7" i="31" s="1"/>
  <c r="F618" i="32"/>
  <c r="H52" i="31"/>
  <c r="F616" i="32"/>
  <c r="H48" i="31"/>
  <c r="H7" i="50"/>
  <c r="F39" i="31"/>
  <c r="H39" i="31" s="1"/>
  <c r="H32" i="31" s="1"/>
  <c r="F50" i="31"/>
  <c r="H50" i="31" s="1"/>
  <c r="F109" i="31"/>
  <c r="H109" i="31" s="1"/>
  <c r="Q13" i="52" l="1"/>
  <c r="K13" i="52"/>
  <c r="M13" i="52"/>
  <c r="E13" i="52"/>
  <c r="I13" i="52"/>
  <c r="S13" i="52"/>
  <c r="G13" i="52"/>
  <c r="O13" i="52"/>
  <c r="F619" i="32"/>
  <c r="F621" i="32" s="1"/>
  <c r="F622" i="32" s="1"/>
  <c r="F624" i="32" s="1"/>
  <c r="G625" i="32" s="1"/>
  <c r="F108" i="50" s="1"/>
  <c r="H108" i="50" s="1"/>
  <c r="H103" i="50" s="1"/>
  <c r="I103" i="50" s="1"/>
  <c r="C14" i="52" s="1"/>
  <c r="E14" i="52" s="1"/>
  <c r="V8" i="52"/>
  <c r="W8" i="52" s="1"/>
  <c r="H44" i="31"/>
  <c r="I7" i="50"/>
  <c r="C7" i="52" s="1"/>
  <c r="G11" i="53" l="1"/>
  <c r="H24" i="53" s="1"/>
  <c r="F116" i="31"/>
  <c r="H116" i="31" s="1"/>
  <c r="V13" i="52"/>
  <c r="W13" i="52" s="1"/>
  <c r="S14" i="52"/>
  <c r="M14" i="52"/>
  <c r="G14" i="52"/>
  <c r="H111" i="50"/>
  <c r="I111" i="50" s="1"/>
  <c r="Q14" i="52"/>
  <c r="O14" i="52"/>
  <c r="K14" i="52"/>
  <c r="I14" i="52"/>
  <c r="G4" i="53"/>
  <c r="H17" i="53" s="1"/>
  <c r="K7" i="52"/>
  <c r="E7" i="52"/>
  <c r="G7" i="52"/>
  <c r="O7" i="52"/>
  <c r="I7" i="52"/>
  <c r="M7" i="52"/>
  <c r="S7" i="52"/>
  <c r="Q7" i="52"/>
  <c r="D33" i="41"/>
  <c r="C28" i="41"/>
  <c r="D28" i="41" s="1"/>
  <c r="D27" i="41"/>
  <c r="D26" i="41"/>
  <c r="D25" i="41"/>
  <c r="D24" i="41"/>
  <c r="D17" i="41"/>
  <c r="C12" i="41"/>
  <c r="D12" i="41" s="1"/>
  <c r="D11" i="41"/>
  <c r="D10" i="41"/>
  <c r="D9" i="41"/>
  <c r="D8" i="41"/>
  <c r="E10" i="47" l="1"/>
  <c r="E12" i="47" s="1"/>
  <c r="M15" i="52"/>
  <c r="K15" i="52"/>
  <c r="Q15" i="52"/>
  <c r="O15" i="52"/>
  <c r="V14" i="52"/>
  <c r="W14" i="52" s="1"/>
  <c r="G15" i="52"/>
  <c r="G12" i="53"/>
  <c r="S15" i="52"/>
  <c r="I15" i="52"/>
  <c r="C15" i="52"/>
  <c r="E13" i="47"/>
  <c r="E15" i="52"/>
  <c r="V7" i="52"/>
  <c r="W7" i="52" s="1"/>
  <c r="H12" i="53"/>
  <c r="C34" i="41"/>
  <c r="D34" i="41" s="1"/>
  <c r="C18" i="41"/>
  <c r="L15" i="52" l="1"/>
  <c r="P15" i="52"/>
  <c r="N15" i="52"/>
  <c r="J15" i="52"/>
  <c r="H15" i="52"/>
  <c r="R15" i="52"/>
  <c r="F15" i="52"/>
  <c r="E16" i="52"/>
  <c r="V15" i="52"/>
  <c r="W15" i="52" s="1"/>
  <c r="D15" i="52"/>
  <c r="I44" i="31"/>
  <c r="C9" i="49" s="1"/>
  <c r="I32" i="31"/>
  <c r="C8" i="49" s="1"/>
  <c r="D11" i="47"/>
  <c r="G120" i="31"/>
  <c r="D18" i="41"/>
  <c r="D16" i="52" l="1"/>
  <c r="G16" i="52"/>
  <c r="M9" i="49"/>
  <c r="S9" i="49"/>
  <c r="G9" i="49"/>
  <c r="I9" i="49"/>
  <c r="K9" i="49"/>
  <c r="Q9" i="49"/>
  <c r="O9" i="49"/>
  <c r="E9" i="49"/>
  <c r="M8" i="49"/>
  <c r="E8" i="49"/>
  <c r="O8" i="49"/>
  <c r="S8" i="49"/>
  <c r="Q8" i="49"/>
  <c r="I8" i="49"/>
  <c r="G8" i="49"/>
  <c r="K8" i="49"/>
  <c r="H54" i="31"/>
  <c r="I54" i="31" s="1"/>
  <c r="C10" i="49" s="1"/>
  <c r="V9" i="49" l="1"/>
  <c r="W9" i="49" s="1"/>
  <c r="F16" i="52"/>
  <c r="I16" i="52"/>
  <c r="V8" i="49"/>
  <c r="W8" i="49" s="1"/>
  <c r="E10" i="49"/>
  <c r="H74" i="31"/>
  <c r="I74" i="31" s="1"/>
  <c r="C11" i="49" s="1"/>
  <c r="H16" i="52" l="1"/>
  <c r="K16" i="52"/>
  <c r="I10" i="49"/>
  <c r="M10" i="49"/>
  <c r="S10" i="49"/>
  <c r="Q10" i="49"/>
  <c r="O10" i="49"/>
  <c r="G10" i="49"/>
  <c r="K10" i="49"/>
  <c r="M11" i="49"/>
  <c r="E11" i="49"/>
  <c r="Q11" i="49"/>
  <c r="K11" i="49"/>
  <c r="S11" i="49"/>
  <c r="H107" i="31"/>
  <c r="I107" i="31" s="1"/>
  <c r="C13" i="49" s="1"/>
  <c r="Q13" i="49" l="1"/>
  <c r="S13" i="49"/>
  <c r="J16" i="52"/>
  <c r="M16" i="52"/>
  <c r="V10" i="49"/>
  <c r="W10" i="49" s="1"/>
  <c r="O11" i="49"/>
  <c r="I11" i="49"/>
  <c r="G11" i="49"/>
  <c r="K13" i="49"/>
  <c r="M13" i="49"/>
  <c r="G13" i="49"/>
  <c r="O13" i="49"/>
  <c r="I13" i="49"/>
  <c r="E13" i="49"/>
  <c r="R122" i="33"/>
  <c r="L16" i="52" l="1"/>
  <c r="O16" i="52"/>
  <c r="V11" i="49"/>
  <c r="W11" i="49" s="1"/>
  <c r="V13" i="49"/>
  <c r="W13" i="49" s="1"/>
  <c r="H111" i="31"/>
  <c r="I111" i="31" s="1"/>
  <c r="C14" i="49" s="1"/>
  <c r="Q14" i="49" l="1"/>
  <c r="S14" i="49"/>
  <c r="N16" i="52"/>
  <c r="Q16" i="52"/>
  <c r="K14" i="49"/>
  <c r="M14" i="49"/>
  <c r="G14" i="49"/>
  <c r="O14" i="49"/>
  <c r="I14" i="49"/>
  <c r="E14" i="49"/>
  <c r="H27" i="33"/>
  <c r="D25" i="33"/>
  <c r="D27" i="33" s="1"/>
  <c r="H101" i="31"/>
  <c r="I101" i="31" s="1"/>
  <c r="C12" i="49" s="1"/>
  <c r="P16" i="52" l="1"/>
  <c r="S16" i="52"/>
  <c r="S12" i="49"/>
  <c r="Q12" i="49"/>
  <c r="V14" i="49"/>
  <c r="W14" i="49" s="1"/>
  <c r="E12" i="49"/>
  <c r="K12" i="49"/>
  <c r="M12" i="49"/>
  <c r="G12" i="49"/>
  <c r="O12" i="49"/>
  <c r="I12" i="49"/>
  <c r="I7" i="31"/>
  <c r="C7" i="49" s="1"/>
  <c r="R16" i="52" l="1"/>
  <c r="V16" i="52"/>
  <c r="W16" i="52" s="1"/>
  <c r="E7" i="49"/>
  <c r="E15" i="49" s="1"/>
  <c r="O7" i="49"/>
  <c r="O15" i="49" s="1"/>
  <c r="I7" i="49"/>
  <c r="I15" i="49" s="1"/>
  <c r="K7" i="49"/>
  <c r="K15" i="49" s="1"/>
  <c r="Q7" i="49"/>
  <c r="Q15" i="49" s="1"/>
  <c r="S7" i="49"/>
  <c r="S15" i="49" s="1"/>
  <c r="M7" i="49"/>
  <c r="M15" i="49" s="1"/>
  <c r="G7" i="49"/>
  <c r="G15" i="49" s="1"/>
  <c r="V12" i="49"/>
  <c r="W12" i="49" s="1"/>
  <c r="E16" i="49" l="1"/>
  <c r="V15" i="49"/>
  <c r="V7" i="49"/>
  <c r="W7" i="49" s="1"/>
  <c r="H119" i="31"/>
  <c r="I119" i="31" s="1"/>
  <c r="D13" i="47" l="1"/>
  <c r="C15" i="49"/>
  <c r="D16" i="49" s="1"/>
  <c r="G16" i="49"/>
  <c r="D10" i="47"/>
  <c r="D12" i="47" s="1"/>
  <c r="E120" i="31"/>
  <c r="X110" i="31"/>
  <c r="E119" i="31"/>
  <c r="X7" i="31"/>
  <c r="B20" i="30"/>
  <c r="B15" i="30"/>
  <c r="E15" i="30"/>
  <c r="B23" i="30"/>
  <c r="D23" i="30"/>
  <c r="B19" i="30"/>
  <c r="E19" i="30"/>
  <c r="B24" i="30"/>
  <c r="C24" i="30"/>
  <c r="B21" i="30"/>
  <c r="B22" i="30"/>
  <c r="D22" i="30"/>
  <c r="B10" i="30"/>
  <c r="E10" i="30"/>
  <c r="B17" i="30"/>
  <c r="E17" i="30"/>
  <c r="B11" i="30"/>
  <c r="E11" i="30"/>
  <c r="B13" i="30"/>
  <c r="E13" i="30"/>
  <c r="B16" i="30"/>
  <c r="E16" i="30"/>
  <c r="B14" i="30"/>
  <c r="B18" i="30"/>
  <c r="E18" i="30"/>
  <c r="E12" i="30"/>
  <c r="B12" i="30"/>
  <c r="C22" i="30"/>
  <c r="C21" i="30"/>
  <c r="F24" i="30"/>
  <c r="D24" i="30"/>
  <c r="C19" i="30"/>
  <c r="C15" i="30"/>
  <c r="C23" i="30"/>
  <c r="C10" i="30"/>
  <c r="W15" i="49" l="1"/>
  <c r="R15" i="49"/>
  <c r="F15" i="49"/>
  <c r="L15" i="49"/>
  <c r="H15" i="49"/>
  <c r="N15" i="49"/>
  <c r="D15" i="49"/>
  <c r="J15" i="49"/>
  <c r="P15" i="49"/>
  <c r="F16" i="49"/>
  <c r="I16" i="49"/>
  <c r="E20" i="30"/>
  <c r="D15" i="30"/>
  <c r="D21" i="30"/>
  <c r="D19" i="30"/>
  <c r="D17" i="30"/>
  <c r="C17" i="30"/>
  <c r="D14" i="30"/>
  <c r="C14" i="30"/>
  <c r="D16" i="30"/>
  <c r="C16" i="30"/>
  <c r="H16" i="49" l="1"/>
  <c r="K16" i="49"/>
  <c r="G15" i="30"/>
  <c r="F15" i="30"/>
  <c r="E23" i="30"/>
  <c r="J16" i="49" l="1"/>
  <c r="M16" i="49"/>
  <c r="E14" i="30"/>
  <c r="G19" i="30"/>
  <c r="F19" i="30"/>
  <c r="G23" i="30"/>
  <c r="F23" i="30"/>
  <c r="E24" i="30"/>
  <c r="F17" i="30"/>
  <c r="F14" i="30"/>
  <c r="F16" i="30"/>
  <c r="L16" i="49" l="1"/>
  <c r="O16" i="49"/>
  <c r="E21" i="30"/>
  <c r="G24" i="30"/>
  <c r="G14" i="30"/>
  <c r="G17" i="30"/>
  <c r="G16" i="30"/>
  <c r="D18" i="30"/>
  <c r="C18" i="30"/>
  <c r="AB12" i="30"/>
  <c r="AB11" i="30"/>
  <c r="C6" i="30"/>
  <c r="E4" i="30"/>
  <c r="C4" i="30"/>
  <c r="E3" i="30"/>
  <c r="AB14" i="30"/>
  <c r="AB16" i="30"/>
  <c r="C12" i="30"/>
  <c r="D12" i="30"/>
  <c r="D10" i="30"/>
  <c r="C11" i="30"/>
  <c r="D11" i="30"/>
  <c r="C13" i="30"/>
  <c r="D13" i="30"/>
  <c r="C20" i="30"/>
  <c r="D20" i="30"/>
  <c r="AB10" i="30"/>
  <c r="N16" i="49" l="1"/>
  <c r="Q16" i="49"/>
  <c r="E22" i="30"/>
  <c r="G21" i="30"/>
  <c r="F21" i="30"/>
  <c r="AB13" i="30"/>
  <c r="AB17" i="30"/>
  <c r="AB15" i="30"/>
  <c r="P16" i="49" l="1"/>
  <c r="S16" i="49"/>
  <c r="F22" i="30"/>
  <c r="F18" i="30"/>
  <c r="F10" i="30"/>
  <c r="F13" i="30"/>
  <c r="F11" i="30"/>
  <c r="F20" i="30"/>
  <c r="F12" i="30"/>
  <c r="R16" i="49" l="1"/>
  <c r="V16" i="49"/>
  <c r="W16" i="49" s="1"/>
  <c r="G22" i="30"/>
  <c r="G18" i="30"/>
  <c r="G11" i="30"/>
  <c r="G10" i="30"/>
  <c r="G20" i="30"/>
  <c r="G13" i="30"/>
  <c r="G12" i="30"/>
  <c r="H15" i="30" l="1"/>
  <c r="H19" i="30"/>
  <c r="H23" i="30"/>
  <c r="H14" i="30"/>
  <c r="H24" i="30"/>
  <c r="H16" i="30"/>
  <c r="H17" i="30"/>
  <c r="H21" i="30"/>
  <c r="H12" i="30"/>
  <c r="H13" i="30"/>
  <c r="H18" i="30"/>
  <c r="H10" i="30"/>
  <c r="I10" i="30" s="1"/>
  <c r="H20" i="30"/>
  <c r="H22" i="30"/>
  <c r="H11" i="30"/>
  <c r="I11" i="30" l="1"/>
  <c r="I12" i="30" s="1"/>
  <c r="I13" i="30" s="1"/>
  <c r="I14" i="30" s="1"/>
  <c r="I15" i="30" s="1"/>
  <c r="I16" i="30" s="1"/>
  <c r="I17" i="30" s="1"/>
  <c r="I18" i="30" s="1"/>
  <c r="I19" i="30" s="1"/>
  <c r="I20" i="30" s="1"/>
  <c r="I21" i="30" s="1"/>
  <c r="I22" i="30" s="1"/>
  <c r="I23" i="30" s="1"/>
  <c r="I24"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Wagner Deconto</author>
  </authors>
  <commentList>
    <comment ref="C2" authorId="0" shapeId="0" xr:uid="{00000000-0006-0000-0800-000001000000}">
      <text>
        <r>
          <rPr>
            <b/>
            <sz val="9"/>
            <color indexed="81"/>
            <rFont val="Tahoma"/>
            <family val="2"/>
          </rPr>
          <t>INSERIR SECRETARIA PROPRIETÁRIA DO PRÓPRIO</t>
        </r>
        <r>
          <rPr>
            <sz val="9"/>
            <color indexed="81"/>
            <rFont val="Tahoma"/>
            <family val="2"/>
          </rPr>
          <t xml:space="preserve">
</t>
        </r>
      </text>
    </comment>
    <comment ref="C4" authorId="0" shapeId="0" xr:uid="{00000000-0006-0000-0800-000002000000}">
      <text>
        <r>
          <rPr>
            <b/>
            <sz val="9"/>
            <color indexed="81"/>
            <rFont val="Tahoma"/>
            <family val="2"/>
          </rPr>
          <t>INSERIR NOME DO PRÓPRIO - CAMPO OBRIGATÓRIO</t>
        </r>
        <r>
          <rPr>
            <sz val="9"/>
            <color indexed="81"/>
            <rFont val="Tahoma"/>
            <family val="2"/>
          </rPr>
          <t xml:space="preserve">
</t>
        </r>
      </text>
    </comment>
    <comment ref="C6" authorId="0" shapeId="0" xr:uid="{00000000-0006-0000-0800-000003000000}">
      <text>
        <r>
          <rPr>
            <b/>
            <sz val="9"/>
            <color indexed="81"/>
            <rFont val="Tahoma"/>
            <family val="2"/>
          </rPr>
          <t>INSERIR DATA - CAMPO OBRIGATÓRIO</t>
        </r>
        <r>
          <rPr>
            <sz val="9"/>
            <color indexed="81"/>
            <rFont val="Tahoma"/>
            <family val="2"/>
          </rPr>
          <t xml:space="preserve">
</t>
        </r>
      </text>
    </comment>
  </commentList>
</comments>
</file>

<file path=xl/sharedStrings.xml><?xml version="1.0" encoding="utf-8"?>
<sst xmlns="http://schemas.openxmlformats.org/spreadsheetml/2006/main" count="2778" uniqueCount="553">
  <si>
    <t>AC</t>
  </si>
  <si>
    <t>R</t>
  </si>
  <si>
    <t>DF</t>
  </si>
  <si>
    <t>I</t>
  </si>
  <si>
    <t>PIS</t>
  </si>
  <si>
    <t>COFINS</t>
  </si>
  <si>
    <t>TABELA DE REFERÊNCIA: SINAPI(DEZEMBRO/2016) E VIGÊNCIA SEIL/PRED (FEVEREIRO/2017)</t>
  </si>
  <si>
    <t>%</t>
  </si>
  <si>
    <t>SERVENTE COM ENCARGOS COMPLEMENTARES</t>
  </si>
  <si>
    <t>ENDEREÇO:</t>
  </si>
  <si>
    <t>MUNICIPIO:</t>
  </si>
  <si>
    <t>LEVANTAMENTO Nº:</t>
  </si>
  <si>
    <t>RESPONSÁVEL TÉCNICO:</t>
  </si>
  <si>
    <t>ITEM</t>
  </si>
  <si>
    <t>CÓDIGO DO SERVIÇO</t>
  </si>
  <si>
    <t>DESCRIÇÃO DO SERVIÇO</t>
  </si>
  <si>
    <t>UNIDADE DE MEDIDA</t>
  </si>
  <si>
    <t>QUANTI DADE</t>
  </si>
  <si>
    <t>MATERIAL</t>
  </si>
  <si>
    <t>MÃO DE OBRA</t>
  </si>
  <si>
    <t>CUSTO UNITÁRIO</t>
  </si>
  <si>
    <t>CUSTO TOTAL (R$)</t>
  </si>
  <si>
    <t>BDI</t>
  </si>
  <si>
    <t>A</t>
  </si>
  <si>
    <t>B</t>
  </si>
  <si>
    <t>C</t>
  </si>
  <si>
    <t>H</t>
  </si>
  <si>
    <t>L</t>
  </si>
  <si>
    <t>KG</t>
  </si>
  <si>
    <t>M2</t>
  </si>
  <si>
    <t>PLANILHA DE SERVIÇOS SINTÉTICA COM DESONERAÇÃO</t>
  </si>
  <si>
    <t>TOTAL GERAL</t>
  </si>
  <si>
    <t>1.1</t>
  </si>
  <si>
    <t>% ACUMULADA</t>
  </si>
  <si>
    <t>3.1</t>
  </si>
  <si>
    <t>2.1</t>
  </si>
  <si>
    <t>2.2</t>
  </si>
  <si>
    <t>CR</t>
  </si>
  <si>
    <t>TOTAL COMPOSIÇÃO</t>
  </si>
  <si>
    <t>OBSERVAÇÕES</t>
  </si>
  <si>
    <t>TOTAL GERAL COM BDI</t>
  </si>
  <si>
    <t>Intervalo Admissível</t>
  </si>
  <si>
    <t>Itens</t>
  </si>
  <si>
    <t>Siglas</t>
  </si>
  <si>
    <t>Preencher com valores dentro do intervalo admissível</t>
  </si>
  <si>
    <t>Situação intervalo admissível</t>
  </si>
  <si>
    <t>1º Quartil</t>
  </si>
  <si>
    <t>Médio</t>
  </si>
  <si>
    <t>3º Quartil</t>
  </si>
  <si>
    <t>Taxa de rateio da Administração Central</t>
  </si>
  <si>
    <t>Taxa de Despesas Financeiras</t>
  </si>
  <si>
    <t>Taxa de Seguro e Garantia do Empreendimento</t>
  </si>
  <si>
    <t>S + G</t>
  </si>
  <si>
    <t>Taxa de Risco</t>
  </si>
  <si>
    <t>Taxa de Tributos (Soma dos itens COFINS, ISS e PIS)</t>
  </si>
  <si>
    <t>Imposto Sobre Serviços</t>
  </si>
  <si>
    <t>ISS</t>
  </si>
  <si>
    <t>Variável conforme Localidade da Obra*</t>
  </si>
  <si>
    <t>Programas de Integração Social e de Formação do Patrimônio do Servidor Público</t>
  </si>
  <si>
    <t>Lei Complementar nº 26, de 11 de setembro de 1975</t>
  </si>
  <si>
    <t>Contribuição para Financiamento da Seguridade Social</t>
  </si>
  <si>
    <t>Lei nº 10.833, de 29 de dezembro de 2003.</t>
  </si>
  <si>
    <t>Contribuição Previdenciária sobre a Receita Bruta</t>
  </si>
  <si>
    <t>CPRB</t>
  </si>
  <si>
    <t>Lei 12.546, de 14 de dezembro de 2011</t>
  </si>
  <si>
    <t>Taxa de Lucro</t>
  </si>
  <si>
    <r>
      <t xml:space="preserve">Fórmula BDI conforme </t>
    </r>
    <r>
      <rPr>
        <sz val="10"/>
        <rFont val="Arial"/>
        <family val="2"/>
      </rPr>
      <t>Acórdão n. 2.369/2011</t>
    </r>
    <r>
      <rPr>
        <b/>
        <sz val="10"/>
        <rFont val="Arial"/>
        <family val="2"/>
      </rPr>
      <t xml:space="preserve"> </t>
    </r>
    <r>
      <rPr>
        <sz val="11"/>
        <color indexed="8"/>
        <rFont val="Calibri"/>
        <family val="2"/>
      </rPr>
      <t xml:space="preserve">e n. </t>
    </r>
    <r>
      <rPr>
        <sz val="10"/>
        <rFont val="Arial"/>
        <family val="2"/>
      </rPr>
      <t>2622/2013</t>
    </r>
    <r>
      <rPr>
        <sz val="11"/>
        <color indexed="8"/>
        <rFont val="Calibri"/>
        <family val="2"/>
      </rPr>
      <t>, ambos TCU - Plenário.</t>
    </r>
  </si>
  <si>
    <t>BDI resultante</t>
  </si>
  <si>
    <t>BDI CALCULADO - MERO FORNECIMENTO DE MATERIAIS E EQUIPAMENTOS</t>
  </si>
  <si>
    <t>Variável conforme Localidade da Obra</t>
  </si>
  <si>
    <t>SERVIÇOS</t>
  </si>
  <si>
    <t>MÊS 01</t>
  </si>
  <si>
    <t>MÊS 02</t>
  </si>
  <si>
    <t>R$</t>
  </si>
  <si>
    <t>SERVIÇOS PRELIMINARES</t>
  </si>
  <si>
    <t>M3</t>
  </si>
  <si>
    <t>2.3</t>
  </si>
  <si>
    <t>3.2</t>
  </si>
  <si>
    <t>3.3</t>
  </si>
  <si>
    <t>2.4</t>
  </si>
  <si>
    <t>4.1</t>
  </si>
  <si>
    <t>5.1</t>
  </si>
  <si>
    <t>5.2</t>
  </si>
  <si>
    <t>5.3</t>
  </si>
  <si>
    <t>5.4</t>
  </si>
  <si>
    <t>5.5</t>
  </si>
  <si>
    <t>5.6</t>
  </si>
  <si>
    <t>5.7</t>
  </si>
  <si>
    <t>SERVIÇOS FINAIS</t>
  </si>
  <si>
    <t>6.1</t>
  </si>
  <si>
    <t>1.2</t>
  </si>
  <si>
    <t>Reponsável Técnico:</t>
  </si>
  <si>
    <t>Kelvin Zuttion</t>
  </si>
  <si>
    <t>30.435/D-PR</t>
  </si>
  <si>
    <t>LIMPEZA DE SUPERFÍCIE COM JATO DE ALTA PRESSÃO. AF_04/2019</t>
  </si>
  <si>
    <t>MÊS</t>
  </si>
  <si>
    <t xml:space="preserve">M </t>
  </si>
  <si>
    <t>LOCACAO DE CONTAINER 2,30 X 6,00 M, ALT. 2,50 M, PARA ESCRITORIO, SEM DIVISORIAS INTERNAS E SEM SANITARIO</t>
  </si>
  <si>
    <t>UN</t>
  </si>
  <si>
    <t>idem item anterior</t>
  </si>
  <si>
    <t>4.2</t>
  </si>
  <si>
    <t>4.3</t>
  </si>
  <si>
    <t>4.5</t>
  </si>
  <si>
    <t>4.4</t>
  </si>
  <si>
    <t>4.6</t>
  </si>
  <si>
    <t>4.7</t>
  </si>
  <si>
    <t>m</t>
  </si>
  <si>
    <t xml:space="preserve">Total </t>
  </si>
  <si>
    <t>m2</t>
  </si>
  <si>
    <t>COMPOSIÇÕES SINAPI</t>
  </si>
  <si>
    <t>COMPOSIÇÕES PRÓPRIAS</t>
  </si>
  <si>
    <t>CP</t>
  </si>
  <si>
    <t>OBSEVAÇÕES</t>
  </si>
  <si>
    <t>4.8</t>
  </si>
  <si>
    <t>4.9</t>
  </si>
  <si>
    <t>4.10</t>
  </si>
  <si>
    <t>4.11</t>
  </si>
  <si>
    <t>6.2</t>
  </si>
  <si>
    <t>6.3</t>
  </si>
  <si>
    <t>PEDREIRO COM ENCARGOS COMPLEMENTARES</t>
  </si>
  <si>
    <t>CHP</t>
  </si>
  <si>
    <t xml:space="preserve">C </t>
  </si>
  <si>
    <t>PORTA DE FERRO, DE ABRIR, TIPO GRADE COM CHAPA, COM GUARNIÇÕES. AF_12/2019</t>
  </si>
  <si>
    <t>7.1</t>
  </si>
  <si>
    <t>ARGAMASSA TRAÇO 1:0,5:4,5 (EM VOLUME DE CIMENTO, CAL E AREIA MÉDIA ÚMIDA) PARA ASSENTAMENTO DE ALVENARIA, PREPARO MANUAL. AF_08/2019</t>
  </si>
  <si>
    <t>M</t>
  </si>
  <si>
    <t>7.2</t>
  </si>
  <si>
    <t>6.4</t>
  </si>
  <si>
    <t>8.</t>
  </si>
  <si>
    <t>8.1</t>
  </si>
  <si>
    <t xml:space="preserve">TOTAL </t>
  </si>
  <si>
    <t xml:space="preserve">m2 </t>
  </si>
  <si>
    <t>MÊS 03</t>
  </si>
  <si>
    <t>MÊS 04</t>
  </si>
  <si>
    <t>MÊS 05</t>
  </si>
  <si>
    <t>ENGENHARIA E ADMINISTRAÇÃO</t>
  </si>
  <si>
    <t>MOVIMENTAÇÃO DE TERRA</t>
  </si>
  <si>
    <t>DEMOLIÇÃO DE LAJES, DE FORMA MECANIZADA COM MARTELETE, SEM REAPROVEITAMENTO. AF_12/2017</t>
  </si>
  <si>
    <t>ARMAÇÃO DE BLOCO, VIGA BALDRAME E SAPATA UTILIZANDO AÇO CA-60 DE 5 MM - MONTAGEM. AF_06/2017</t>
  </si>
  <si>
    <t>ARMAÇÃO DE BLOCO, VIGA BALDRAME OU SAPATA UTILIZANDO AÇO CA-50 DE 10MM - MONTAGEM. AF_06/2017</t>
  </si>
  <si>
    <t>IMPERMEABILIZAÇÃO DE SUPERFÍCIE COM EMULSÃO ASFÁLTICA, 2 DEMÃOS AF_06/2018</t>
  </si>
  <si>
    <t>ALVENARIAS</t>
  </si>
  <si>
    <t>PINTURA</t>
  </si>
  <si>
    <t xml:space="preserve">CREA: </t>
  </si>
  <si>
    <t xml:space="preserve">Encargos sociais: </t>
  </si>
  <si>
    <t>Porta provisória para uso durante execução obra.</t>
  </si>
  <si>
    <t>REMOÇÃO DE PORTAS, DE FORMA MANUAL, SEM REAPROVEITAMENTO. AF_12/2017</t>
  </si>
  <si>
    <t>8.2</t>
  </si>
  <si>
    <t>8.3</t>
  </si>
  <si>
    <t>PORTA CADEADO ZINCADO OXIDADO PRETO COM CADEADO DE AÇO INOX, LARGURA DE *50* MM. AF_12/2019</t>
  </si>
  <si>
    <t>ENGENHEIRO CIVIL DE OBRA JUNIOR COM ENCARGOS COMPLEMENTARES</t>
  </si>
  <si>
    <t>DEMOLIÇÃO DE PILARES E VIGAS EM CONCRETO ARMADO, DE FORMA MECANIZADA COM MARTELETE, SEM REAPROVEITAMENTO. AF_12/2017</t>
  </si>
  <si>
    <t>1.3</t>
  </si>
  <si>
    <t>DEMOLIÇÃO</t>
  </si>
  <si>
    <t>LOCAÇÃO</t>
  </si>
  <si>
    <t>SAPATA</t>
  </si>
  <si>
    <t>LASTRO COM MATERIAL GRANULAR, APLICADO EM PISOS OU LAJES SOBRE SOLO, ESPESSURA DE *5 CM*. AF_08/2017</t>
  </si>
  <si>
    <t>EXECUÇÃO DE JUNTAS DE CONTRAÇÃO PARA PAVIMENTOS DE CONCRETO. AF_11/2017</t>
  </si>
  <si>
    <t>ARMAÇÃO DE BLOCO, VIGA BALDRAME OU SAPATA UTILIZANDO AÇO CA-50 DE 8 MM - MONTAGEM. AF_06/2017</t>
  </si>
  <si>
    <t>INFRAESTRUTURA (FUNDAÇÕES E VIGA BALDRAME)</t>
  </si>
  <si>
    <t>CHAPISCO APLICADO EM ALVENARIA (SEM PRESENÇA DE VÃOS) E ESTRUTURAS DE CONCRETO DE FACHADA, COM COLHER DE PEDREIRO. ARGAMASSA TRAÇO 1:3 COM PREPARO EM BETONEIRA 400L. AF_06/2014</t>
  </si>
  <si>
    <t>EMBOÇO OU MASSA ÚNICA EM ARGAMASSA TRAÇO 1:2:8, PREPARO MECÂNICO COM BETONEIRA 400 L, APLICADA MANUALMENTE EM PANOS CEGOS DE FACHADA (SEM PRESENÇA DE VÃOS), ESPESSURA DE 25 MM. AF_06/2014</t>
  </si>
  <si>
    <t>APLICAÇÃO MANUAL DE FUNDO SELADOR ACRÍLICO EM PANOS CEGOS DE FACHADA (SEM PRESENÇA DE VÃOS) DE EDIFÍCIOS DE MÚLTIPLOS PAVIMENTOS. AF_06/2014</t>
  </si>
  <si>
    <t>APLICAÇÃO MANUAL DE TINTA LÁTEX ACRÍLICA EM PANOS SEM PRESENÇA DE VÃOS DE EDIFÍCIOS DE MÚLTIPLOS PAVIMENTOS, DUAS DEMÃOS. AF_11/2016</t>
  </si>
  <si>
    <t>3.4</t>
  </si>
  <si>
    <t>3.5</t>
  </si>
  <si>
    <t>3.6</t>
  </si>
  <si>
    <t>5.8</t>
  </si>
  <si>
    <t>5.9</t>
  </si>
  <si>
    <t>5.10</t>
  </si>
  <si>
    <t>5.11</t>
  </si>
  <si>
    <t>5.12</t>
  </si>
  <si>
    <t>5.13</t>
  </si>
  <si>
    <t>5.14</t>
  </si>
  <si>
    <t>5.15</t>
  </si>
  <si>
    <t>5.16</t>
  </si>
  <si>
    <t>5.17</t>
  </si>
  <si>
    <t>8.4</t>
  </si>
  <si>
    <t>8.5</t>
  </si>
  <si>
    <t>ANDAIME</t>
  </si>
  <si>
    <t>MONTAGEM E DESMONTAGEM DE ANDAIME MODULAR FACHADEIRO, COM PISO METÁLICO, PARA EDIFICAÇÕES COM MÚLTIPLOS PAVIMENTOS (EXCLUSIVE ANDAIME E LIMPEZA). AF_11/2017</t>
  </si>
  <si>
    <t>LOCACAO DE ANDAIME METALICO TIPO FACHADEIRO, LARGURA DE 1,20 M, ALTURA POR PECA DE 2,0 M, INCLUINDO SAPATAS E ITENS NECESSARIOS A INSTALACAO</t>
  </si>
  <si>
    <t>M2XMES</t>
  </si>
  <si>
    <t>TAPUMES</t>
  </si>
  <si>
    <t>1.5</t>
  </si>
  <si>
    <t>1.6</t>
  </si>
  <si>
    <t>1.7</t>
  </si>
  <si>
    <t>TAPUME COM TELHA METÁLICA. AF_05/2018</t>
  </si>
  <si>
    <t>1.8</t>
  </si>
  <si>
    <t>REMOÇÃO DE TAPUME/ CHAPAS METÁLICAS E DE MADEIRA, DE FORMA MANUAL, SEM REAPROVEITAMENTO. AF_12/2017</t>
  </si>
  <si>
    <t>LOCACAO DE CONTAINER 2,30 X 4,30 M, ALT. 2,50 M, PARA SANITARIO, COM 3 BACIAS, 4 CHUVEIROS, 1 LAVATORIO E 1 MICTORIO</t>
  </si>
  <si>
    <t>PLANILHA DE SERVIÇOS SINTÉTICA - NÃO DESONERADO</t>
  </si>
  <si>
    <t>IS  - INSUMO SINAPI
CS - COMPOSIÇÃO SINAPI
CP - COMP PRÓPRIA</t>
  </si>
  <si>
    <t>CS</t>
  </si>
  <si>
    <t>IS</t>
  </si>
  <si>
    <t>Guarda de ferramentas, máquinas e insumos para obra.</t>
  </si>
  <si>
    <t>Montagem em ambos lados da parede.</t>
  </si>
  <si>
    <t>Em ambos lados da parede para abrir frente de serviço (chapisco, emboço e pintura).</t>
  </si>
  <si>
    <t>LOCAÇÃO COM CAVALETE COM ALTURA DE 0,50 M - 2 UTILIZAÇÕES. AF_10/2018</t>
  </si>
  <si>
    <t>ESCAVAÇÃO MANUAL PARA BLOCO DE COROAMENTO OU SAPATA (SEM ESCAVAÇÃO PARA COLOCAÇÃO DE FÔRMAS). AF_06/2017</t>
  </si>
  <si>
    <t>ESCAVAÇÃO MANUAL DE VALA PARA VIGA BALDRAME (SEM ESCAVAÇÃO PARA COLOCAÇÃO DE FÔRMAS). AF_06/2017</t>
  </si>
  <si>
    <t>LASTRO DE CONCRETO MAGRO, APLICADO EM BLOCOS DE COROAMENTO OU SAPATAS. AF_08/2017</t>
  </si>
  <si>
    <t>IS  - INSUMO SINAPI
CS - COMP SINAPI
CP - COMP PRÓPRIA</t>
  </si>
  <si>
    <t>Visitas técnicas para orientação da equipe de construção</t>
  </si>
  <si>
    <t>2 vezes por semana</t>
  </si>
  <si>
    <t>2 meses (período da obra - cronograma para cada vivência)</t>
  </si>
  <si>
    <t xml:space="preserve"> </t>
  </si>
  <si>
    <t>4 semanas por mês</t>
  </si>
  <si>
    <t>1.4</t>
  </si>
  <si>
    <t>Altura</t>
  </si>
  <si>
    <t xml:space="preserve">m </t>
  </si>
  <si>
    <t>Área</t>
  </si>
  <si>
    <t>Montagem em ambos lados</t>
  </si>
  <si>
    <t>Total</t>
  </si>
  <si>
    <t>un</t>
  </si>
  <si>
    <t xml:space="preserve">Os andaimes serão necessários a partir do segundo mês, onde os serviços atingiram </t>
  </si>
  <si>
    <t>altura superior a 2 metros</t>
  </si>
  <si>
    <t>mês</t>
  </si>
  <si>
    <t>h</t>
  </si>
  <si>
    <t>Do desenho de "Canteiro de Obra - Vivência 1 e 2" e "Canteiro de Obra - vivência 3 e 4"</t>
  </si>
  <si>
    <t>Comprimento</t>
  </si>
  <si>
    <t>97637-CP</t>
  </si>
  <si>
    <t>TABUA APARELHADA *2,5 X 30* CM, EM MACARANDUBA, ANGELIM OU EQUIVALENTE DA REGIAO</t>
  </si>
  <si>
    <t>CAIBRO NAO APARELHADO *7,5 X 7,5* CM, EM MACARANDUBA, ANGELIM OU EQUIVALENTE DA REGIAO - BRUTA</t>
  </si>
  <si>
    <t>PREGO DE ACO POLIDO COM CABECA 18 X 27 (2 1/2 X 10)</t>
  </si>
  <si>
    <t>TELHA TRAPEZOIDAL EM ACO ZINCADO, SEM PINTURA, ALTURA DE APROXIMADAMENTE 40 MM, ESPESSURA DE 0,50 MM E LARGURA UTIL DE 980 MM</t>
  </si>
  <si>
    <t>AJUDANTE DE CARPINTEIRO COM ENCARGOS COMPLEMENTARES</t>
  </si>
  <si>
    <t>CARPINTEIRO DE FORMAS COM ENCARGOS COMPLEMENTARES</t>
  </si>
  <si>
    <t>SERRA CIRCULAR DE BANCADA COM MOTOR ELÉTRICO POTÊNCIA DE 5HP, COM COIFA PARA DISCO 10" - CHP DIURNO. AF_08/2015</t>
  </si>
  <si>
    <t>SERRA CIRCULAR DE BANCADA COM MOTOR ELÉTRICO POTÊNCIA DE 5HP, COM COIFA PARA DISCO 10" - CHI DIURNO. AF_08/2015</t>
  </si>
  <si>
    <t>CHI</t>
  </si>
  <si>
    <t>CONCRETO MAGRO PARA LASTRO, TRAÇO 1:4,5:4,5 (EM MASSA SECA DE CIMENTO/ AREIA MÉDIA/ BRITA 1) - PREPARO MANUAL. AF_05/2021</t>
  </si>
  <si>
    <t>98459-CP</t>
  </si>
  <si>
    <t>1.9</t>
  </si>
  <si>
    <t>MONTADOR DE ESTRUTURA METÁLICA COM ENCARGOS COMPLEMENTARES</t>
  </si>
  <si>
    <t xml:space="preserve">REMOÇÃO DE TAPUME/ CHAPAS METÁLICAS E DE MADEIRA, DE FORMA MANUAL, COM REAPROVEITAMENTO. </t>
  </si>
  <si>
    <t>área</t>
  </si>
  <si>
    <t>quantidade de remoção com reaproveitamento (remontagem tapume)</t>
  </si>
  <si>
    <t xml:space="preserve">A produtividade é menor, devido os cuidados necessários para remover peça por peça a fim de reaproveitamento (retirada, transporte e empilhamento) </t>
  </si>
  <si>
    <t>80% perca. A maioria das peças serão reaproveitadas, no comprimento correto</t>
  </si>
  <si>
    <t>20% de reposição devido as percas</t>
  </si>
  <si>
    <t>100% de reposição devido as percas</t>
  </si>
  <si>
    <t>80% de reposição devido as percas</t>
  </si>
  <si>
    <t>Remoção para remontagem</t>
  </si>
  <si>
    <t>Remoção em definitivo</t>
  </si>
  <si>
    <t>Demolição parede pátio de sol para instalação portão de acesso de material</t>
  </si>
  <si>
    <t>largura</t>
  </si>
  <si>
    <t>altura</t>
  </si>
  <si>
    <t>espessura</t>
  </si>
  <si>
    <t>Demolição parede concreto armado para entrada de material</t>
  </si>
  <si>
    <t>Portão de acesso para entrada de material durante execução da obra</t>
  </si>
  <si>
    <t>m3</t>
  </si>
  <si>
    <t xml:space="preserve">Um portão </t>
  </si>
  <si>
    <t>Abertura junta no perímetro das sapatas</t>
  </si>
  <si>
    <t>comprimento</t>
  </si>
  <si>
    <t>perímetro</t>
  </si>
  <si>
    <t xml:space="preserve">un </t>
  </si>
  <si>
    <t>Total volume</t>
  </si>
  <si>
    <t>Abertura junta no perímetro das vigas</t>
  </si>
  <si>
    <t>comprimento da viga</t>
  </si>
  <si>
    <t>espessura do piso</t>
  </si>
  <si>
    <t>largura da viga</t>
  </si>
  <si>
    <t>TRANSPORTE HORIZONTAL COM JERICA DE 90 L, DE MASSA/ GRANEL (UNIDADE: M3XKM). AF_07/2019</t>
  </si>
  <si>
    <t>M3XKM</t>
  </si>
  <si>
    <t>DMT 40M = 0,04 Km</t>
  </si>
  <si>
    <t>kg</t>
  </si>
  <si>
    <t>Kg</t>
  </si>
  <si>
    <t>km</t>
  </si>
  <si>
    <t>volume de concreto</t>
  </si>
  <si>
    <t>m3xkm</t>
  </si>
  <si>
    <t>idem item acima</t>
  </si>
  <si>
    <t>4.12</t>
  </si>
  <si>
    <t>4.13</t>
  </si>
  <si>
    <t>4.14</t>
  </si>
  <si>
    <t>5.18</t>
  </si>
  <si>
    <t>5.19</t>
  </si>
  <si>
    <t>5.20</t>
  </si>
  <si>
    <t>5.21</t>
  </si>
  <si>
    <t>2h por dia</t>
  </si>
  <si>
    <t>largura vigas</t>
  </si>
  <si>
    <t>DMT</t>
  </si>
  <si>
    <t>Total área liquida de parede</t>
  </si>
  <si>
    <t xml:space="preserve">Total área </t>
  </si>
  <si>
    <t>INSTALAÇÃO DE PORTÃO PROVISÓRIO</t>
  </si>
  <si>
    <t xml:space="preserve">REMOÇÃO DE PORTAS, DE FORMA MANUAL, COM REAPROVEITAMENTO. </t>
  </si>
  <si>
    <t>97644-CP</t>
  </si>
  <si>
    <t>PORTA DE ABRIR / GIRO, EM GRADIL FERRO, COM BARRA CHATA 3 CM X 1/4", COM REQUADRO E GUARNICAO - COMPLETO - ACABAMENTO NATURAL</t>
  </si>
  <si>
    <t xml:space="preserve">REMONTAGEM / RECOLOCAÇÃO TAPUME COM TELHA METÁLICA. </t>
  </si>
  <si>
    <t>2.5</t>
  </si>
  <si>
    <t>PORTA DE FERRO, DE ABRIR, TIPO GRADE COM CHAPA, COM GUARNIÇÕES. REMONTAGEM / RECOLOCAÇÃO</t>
  </si>
  <si>
    <t>100701-CP</t>
  </si>
  <si>
    <t>Remontagem no próximo canteiro de obras (vivência)</t>
  </si>
  <si>
    <t>2.6</t>
  </si>
  <si>
    <t>2.7</t>
  </si>
  <si>
    <t>Portão de acesso para entrada de material</t>
  </si>
  <si>
    <t>quantidade de remoção com reaproveitamento (remontagem portão)</t>
  </si>
  <si>
    <t>idem item anterior.</t>
  </si>
  <si>
    <t>idem item acima. Retirada em definitivo.</t>
  </si>
  <si>
    <t>FECHAMENTO VÃO PORTÃO ACESSO MATERIAIS</t>
  </si>
  <si>
    <t>Largura da porta (+ 10cm de folga de forma em cada face)</t>
  </si>
  <si>
    <t>Altura da porta (+10cm de folga de forma em cada face)</t>
  </si>
  <si>
    <t>92419</t>
  </si>
  <si>
    <t>MONTAGEM E DESMONTAGEM DE FÔRMA DE PILARES RETANGULARES E ESTRUTURAS SIMILARES, PÉ-DIREITO SIMPLES, EM CHAPA DE MADEIRA COMPENSADA RESINADA, 4 UTILIZAÇÕES. AF_09/2020</t>
  </si>
  <si>
    <t>repetições</t>
  </si>
  <si>
    <t>Total área</t>
  </si>
  <si>
    <t>montagem forma em ambos lados da parede</t>
  </si>
  <si>
    <t>volume</t>
  </si>
  <si>
    <t>Total Volume</t>
  </si>
  <si>
    <t>Pátio</t>
  </si>
  <si>
    <t>Convivência</t>
  </si>
  <si>
    <t>CONCRETO FCK = 30MPA, TRAÇO 1:2,1:2,5 (EM MASSA SECA DE CIMENTO/ AREIA MÉDIA/ BRITA 1) - PREPARO MECÂNICO COM BETONEIRA 600 L. AF_05/2021</t>
  </si>
  <si>
    <t>Tapume com 1,8m de altura.</t>
  </si>
  <si>
    <t>Estribo (N1, N2)</t>
  </si>
  <si>
    <t>Armadura longitudinal (N3)</t>
  </si>
  <si>
    <t>Imperbeabilização viga nível 0,00. Viga 25x40cm</t>
  </si>
  <si>
    <t>forma para fechamento vão porta provisória</t>
  </si>
  <si>
    <t>Repetições (4 vivências)</t>
  </si>
  <si>
    <t>C0702</t>
  </si>
  <si>
    <t>CARGA MANUAL DE ENTULHO EM CAMINHÃO BASCULANTE</t>
  </si>
  <si>
    <t>CAMINHÃO BASCULANTE 6M3 (CHI)</t>
  </si>
  <si>
    <t>SERVENTE</t>
  </si>
  <si>
    <t>COMPOSIÇÃO DO ESTADO DO CEARÁ</t>
  </si>
  <si>
    <t>MEMÓRIA DE CÁLCULO</t>
  </si>
  <si>
    <t>COMPOSIÇÕES ANÁLITICAS - NÃO DESONERADO</t>
  </si>
  <si>
    <t xml:space="preserve">REFERÊNCIA: </t>
  </si>
  <si>
    <t>REFERÊNCIA:</t>
  </si>
  <si>
    <t>COTAÇÃO</t>
  </si>
  <si>
    <t>CAÇAMBA ESTACIONÁRIA DE 4,0M3</t>
  </si>
  <si>
    <t>01-COT</t>
  </si>
  <si>
    <t>CAÇAMBA ESTACIONÁRIA DE 4,0M3 PARA RECOLHIMENTO DE ENTULHO, INCLUSO TRANSPORTE E DESCARGA</t>
  </si>
  <si>
    <t>Item 2.1</t>
  </si>
  <si>
    <t>Item 3.2</t>
  </si>
  <si>
    <t>Item 3.3</t>
  </si>
  <si>
    <t>Item 3.5</t>
  </si>
  <si>
    <t>Item 3.6</t>
  </si>
  <si>
    <t>Sub-total</t>
  </si>
  <si>
    <t>Capacidade da caçamba</t>
  </si>
  <si>
    <t>m3/caçamba</t>
  </si>
  <si>
    <t>total de caçambas necessárias</t>
  </si>
  <si>
    <t xml:space="preserve">empolamento </t>
  </si>
  <si>
    <t>Sub-total com empolamento</t>
  </si>
  <si>
    <t>Volume de empolamento</t>
  </si>
  <si>
    <t>MÊS 06</t>
  </si>
  <si>
    <t>MÊS 07</t>
  </si>
  <si>
    <t>MÊS 08</t>
  </si>
  <si>
    <t>CRONOGRAMA - NÃO DESONERADO</t>
  </si>
  <si>
    <t>BDI CALCULADO - CONSTRUÇÃO DE EDIFÍCIOS - NÃO DESONERADO</t>
  </si>
  <si>
    <t>BDI CALCULADO - CONSTRUÇÃO DE EDIFÍCIOS - DESONERADO</t>
  </si>
  <si>
    <t>PLANILHA DE SERVIÇOS SINTÉTICA - DESONERADO</t>
  </si>
  <si>
    <t>COMPOSIÇÕES ANÁLITICAS - DESONERADO</t>
  </si>
  <si>
    <t>CRONOGRAMA - DESONERADO</t>
  </si>
  <si>
    <t>NÃO DESONERADO X DESONERADO</t>
  </si>
  <si>
    <t>Endereço:</t>
  </si>
  <si>
    <t>Município:</t>
  </si>
  <si>
    <t>DISCRIMINAÇÃO</t>
  </si>
  <si>
    <t>NÃO DESONERADO
Valor R$</t>
  </si>
  <si>
    <t>DESONERADO
Valor R$</t>
  </si>
  <si>
    <t>1.0</t>
  </si>
  <si>
    <t>PLANILHA DE ORÇAMENTO</t>
  </si>
  <si>
    <t>2.0</t>
  </si>
  <si>
    <t>3.0</t>
  </si>
  <si>
    <t>Total do BDI</t>
  </si>
  <si>
    <t>4.0</t>
  </si>
  <si>
    <t>Referência:</t>
  </si>
  <si>
    <t xml:space="preserve">QUADRO COMPARATIVO </t>
  </si>
  <si>
    <t>4 unidades para sapatas (1 a 11) parede de 34,55 e 2 unidades para sapatas (12 e 13) de meio</t>
  </si>
  <si>
    <t>Comprimento pátio de sol com altura de 6,15m</t>
  </si>
  <si>
    <t>Altura (considerada para cálculo)</t>
  </si>
  <si>
    <t>quantidade de sapatas (S1, S2, S3, S4, S5, S7, S8, S9, S10, S11)</t>
  </si>
  <si>
    <t xml:space="preserve">Sub-total </t>
  </si>
  <si>
    <t>quantidade de sapatas (S6, S12, S13)</t>
  </si>
  <si>
    <t>Sub-total volume</t>
  </si>
  <si>
    <t>profundidade de assentamento da fundação (cota -35cm), espessura do piso (20cm), espesura do lastro (5cm)</t>
  </si>
  <si>
    <t xml:space="preserve">VIGA BALDRAME VB1 </t>
  </si>
  <si>
    <t>comprimento (laterais da viga 1,30m entre a S12-S6 e S6-S13)</t>
  </si>
  <si>
    <t>Corte piso laterais VB1</t>
  </si>
  <si>
    <t>VIGA BALDRAME VB1 (35x40)</t>
  </si>
  <si>
    <t>Demolição piso armado (20cm)</t>
  </si>
  <si>
    <t>Profundidade de assentamento da viga (cota -35cm), espessura do piso (20cm), espessura do lastro 5cm.</t>
  </si>
  <si>
    <t xml:space="preserve">Demolição piso armado (20cm) para locação sapatas </t>
  </si>
  <si>
    <t>Corte piso na dimensão exata das sapatas</t>
  </si>
  <si>
    <t>espessura concreto magro</t>
  </si>
  <si>
    <t>Sub-total área</t>
  </si>
  <si>
    <t>Da folha 1/3 - Projeto Estrutural</t>
  </si>
  <si>
    <t>Sapata (N1 N2 N3 e N4), peso especifico 10mm (0,617 kg/m)</t>
  </si>
  <si>
    <t>Pilar, espera (N2), peso especifico 10mm (0,617 kg/m)</t>
  </si>
  <si>
    <t>Da folha 2/3 - Projeto Estrutural</t>
  </si>
  <si>
    <t>Subtotal</t>
  </si>
  <si>
    <t>CONCRETO FCK = 25MPA, TRAÇO 1:2,3:2,7 (EM MASSA SECA DE CIMENTO/ AREIA MÉDIA/ BRITA 1) - PREPARO MECÂNICO COM BETONEIRA 600 L. AF_05/2021</t>
  </si>
  <si>
    <t xml:space="preserve">altura </t>
  </si>
  <si>
    <t>Distância Média do Transporte - DMT - distância entre área betoneira e local lançamento médio</t>
  </si>
  <si>
    <t>VIGA BALDRAME VB1 e VB2</t>
  </si>
  <si>
    <t>COMPACTAÇÃO MECÂNICA DE SOLO PARA EXECUÇÃO DE RADIER, PISO DE CONCRETO OU LAJE SOBRE SOLO, COM COMPACTADOR DE SOLOS A PERCUSSÃO. AF_09/2021</t>
  </si>
  <si>
    <t>Lastro de brita 5cm, viga 40x35cm, comprimento (34,67+7m)</t>
  </si>
  <si>
    <t>Lastro de brita 5cm, viga VB1 40x35cm</t>
  </si>
  <si>
    <t>comprimento da vigas = 1,30</t>
  </si>
  <si>
    <t>Armação Viga</t>
  </si>
  <si>
    <t>Estribo viga, peso especifico 5.0mm (0,154 Kg/m)</t>
  </si>
  <si>
    <t>Armadura longitudinal viga, peso especifico 8,0mm (0,395 Kg/m)</t>
  </si>
  <si>
    <t>Armadura longitudinal viga, peso especifico 10,0mm (0,617 Kg/m)</t>
  </si>
  <si>
    <t xml:space="preserve">kg </t>
  </si>
  <si>
    <t>comprimento (entre as sapatas = 1,30)</t>
  </si>
  <si>
    <t>VB1</t>
  </si>
  <si>
    <t>VB2</t>
  </si>
  <si>
    <t>PILARES (P1 a P11) Nível 0 a 320 a 615</t>
  </si>
  <si>
    <t>Da folha 02/3 - Projeto Estrutural</t>
  </si>
  <si>
    <t>Estribo, peso especifico 5.0mm (0,154 Kg/m), 11 pilares</t>
  </si>
  <si>
    <t>Armadura longitudinal, peso especifico 10,0mm (0,617 Kg/m), 11 pilares</t>
  </si>
  <si>
    <t>96258</t>
  </si>
  <si>
    <t>MONTAGEM E DESMONTAGEM DE FÔRMA DE PILARES CIRCULARES, COM ÁREA MÉDIA DAS SEÇÕES MAIOR QUE 0,28 M², PÉ-DIREITO SIMPLES, EM MADEIRA, 2 UTILIZAÇÕES. AF_06/2017</t>
  </si>
  <si>
    <t>97747</t>
  </si>
  <si>
    <t>MONTAGEM E DESMONTAGEM DE FÔRMA DE PILARES CIRCULARES, COM ÁREA MÉDIA DAS SEÇÕES MAIOR QUE 0,28 M², PÉ-DIREITO DUPLO, EM MADEIRA, 2 UTILIZAÇÕES. AF_06/2017</t>
  </si>
  <si>
    <t>Altura pilar</t>
  </si>
  <si>
    <t>Circunferência forma para pilares de 40cm diâmetro</t>
  </si>
  <si>
    <t>Área da forma</t>
  </si>
  <si>
    <t>de 0,00 a 3,20m</t>
  </si>
  <si>
    <t>Repetição</t>
  </si>
  <si>
    <t>Sub total</t>
  </si>
  <si>
    <t>de 3,20 a 6,15m</t>
  </si>
  <si>
    <t>Repetição (4 vivências)</t>
  </si>
  <si>
    <t>Área pilares de 40cm diâmetro</t>
  </si>
  <si>
    <t>Da folha 3/3 - Projeto Estrutural</t>
  </si>
  <si>
    <t>Estribo, peso especifico 5.0mm (0,154 Kg/m)</t>
  </si>
  <si>
    <t>Armadura longitudinal viga, peso especifico 10,0mm (0,627 Kg/m)</t>
  </si>
  <si>
    <t>lados da forma</t>
  </si>
  <si>
    <t>96536</t>
  </si>
  <si>
    <t>FABRICAÇÃO, MONTAGEM E DESMONTAGEM DE FÔRMA PARA VIGA BALDRAME, EM MADEIRA SERRADA, E=25 MM, 4 UTILIZAÇÕES. AF_06/2017</t>
  </si>
  <si>
    <t>96542</t>
  </si>
  <si>
    <t>FABRICAÇÃO, MONTAGEM E DESMONTAGEM DE FÔRMA PARA VIGA BALDRAME, EM CHAPA DE MADEIRA COMPENSADA RESINADA, E=17 MM, 4 UTILIZAÇÕES. AF_06/2017</t>
  </si>
  <si>
    <t>Forma em madeira compansada resinada.</t>
  </si>
  <si>
    <t>VM1</t>
  </si>
  <si>
    <t>VIGA SUPERIOR VS1 - NÍVEL 6,15m</t>
  </si>
  <si>
    <t>92464</t>
  </si>
  <si>
    <t>MONTAGEM E DESMONTAGEM DE FÔRMA DE VIGA, ESCORAMENTO METÁLICO, PÉ-DIREITO SIMPLES, EM CHAPA DE MADEIRA RESINADA, 8 UTILIZAÇÕES. AF_09/2020</t>
  </si>
  <si>
    <t>MONTAGEM E DESMONTAGEM DE FÔRMA DE VIGA, ESCORAMENTO METÁLICO, PÉ-DIREITO DUPLO, EM CHAPA DE MADEIRA RESINADA, 8 UTILIZAÇÕES. AF_09/2020</t>
  </si>
  <si>
    <t>VS1</t>
  </si>
  <si>
    <t>Forma em madeira compansada resinada. Acima de 3,0m de altura.</t>
  </si>
  <si>
    <t>altura da parede (descontando VB2 - 40cm e VM1 - 40cm)</t>
  </si>
  <si>
    <t>comprimento da parede nível +0,00 a +3,20</t>
  </si>
  <si>
    <t>área paredes</t>
  </si>
  <si>
    <t xml:space="preserve">área liquida da parede </t>
  </si>
  <si>
    <t>comprimento da parede nível +3,20 a +6,15</t>
  </si>
  <si>
    <t>altura da parede (descontando VS1 - 40cm)</t>
  </si>
  <si>
    <t>área de 10 pilares entre nível 3,20 e 5,75m</t>
  </si>
  <si>
    <t xml:space="preserve">área total paredes, pilares e vigas </t>
  </si>
  <si>
    <t>área de 11 pilares (2,4m) entre nível 0,40 e 2,80m</t>
  </si>
  <si>
    <t>comprimento nível +0,00 a +3,20</t>
  </si>
  <si>
    <t>comprimento nível +3,20 a +6,15</t>
  </si>
  <si>
    <t>área total das paredes, pilares e vigas</t>
  </si>
  <si>
    <t>área liquida das paredes (descontado área pilares e vigas)</t>
  </si>
  <si>
    <t>Total (arredondado)</t>
  </si>
  <si>
    <t xml:space="preserve">Área total do pátio de sol e área de Convivência. </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</si>
  <si>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</si>
  <si>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 TUBO PVC, SÉRIE N, ESGOTO PREDIAL, 100 MM (INST. RAMAL DESCARGA, RAMAL DE ESG. SANIT., PRUMADA ESG. SANIT., VENTILAÇÃO OU SUB-COLETOR AÉREO), INCL. CONEXÕES E CORTES, FIXAÇÕES, P/ PRÉDIOS. AF_10/2015</t>
  </si>
  <si>
    <t xml:space="preserve">UN </t>
  </si>
  <si>
    <t>Instalações sanitárias provisórias</t>
  </si>
  <si>
    <t>1.10</t>
  </si>
  <si>
    <t>1.11</t>
  </si>
  <si>
    <t>1.12</t>
  </si>
  <si>
    <t>Ligação provisória com rede água no SHAFT Técnico das celas</t>
  </si>
  <si>
    <t>Desmontagem e religação no próximo canteiro de obras (3 remontagens). Perca de 1m/reposicionamento</t>
  </si>
  <si>
    <t>Ligação provisória com rede de esgoto no SHAFT Técnico das celas</t>
  </si>
  <si>
    <t>Instalação provisória de ramal elétrica para container e equipamentos.</t>
  </si>
  <si>
    <t>Instalação provisória de ramal esgoto para container</t>
  </si>
  <si>
    <t>Instalação provisória de ramal água para container</t>
  </si>
  <si>
    <t>Ligação provisória rede elétrica junto ao Quadro de Distribuição da Sala de Controle.</t>
  </si>
  <si>
    <t>ENTRADA DE ENERGIA ELÉTRICA, SUBTERRÂNEA, TRIFÁSICA, COM CAIXA DE SOBREPOR, CABO DE 25 MM2 E DISJUNTOR DIN 50A (NÃO INCLUSA MURETA DE ALVENARIA). AF_07/2020_P</t>
  </si>
  <si>
    <t>Compactação solo assentamento sapatas.</t>
  </si>
  <si>
    <t>5cm de concreto magro.</t>
  </si>
  <si>
    <t>SAPATA S1 a S13</t>
  </si>
  <si>
    <t>nível de 0,00 a 3,20m. Forma em madeira compensada resinada</t>
  </si>
  <si>
    <t>nível de 3,20m a 6,15m. Forma em madeira compensada resinada</t>
  </si>
  <si>
    <t>4.15</t>
  </si>
  <si>
    <t>ADESIVO ESTRUTURAL A BASE DE RESINA EPOXI, BICOMPONENTE, FLUIDO</t>
  </si>
  <si>
    <t>Embalagem possui 1Kg</t>
  </si>
  <si>
    <t>Número de esperas VB1, VM1 e VS1</t>
  </si>
  <si>
    <t>Consumo estimado de 70ml/espera</t>
  </si>
  <si>
    <t>ARMAÇÃO DE PILAR OU VIGA DE ESTRUTURA CONVENCIONAL DE CONCRETO ARMADO UTILIZANDO AÇO CA-50 DE 8,0 MM - MONTAGEM. AF_06/2022</t>
  </si>
  <si>
    <t>LANÇAMENTO COM USO DE BALDES, ADENSAMENTO E ACABAMENTO DE CONCRETO EM ESTRUTURAS. AF_02/2022</t>
  </si>
  <si>
    <t>103330</t>
  </si>
  <si>
    <t>ALVENARIA DE VEDAÇÃO DE BLOCOS CERÂMICOS FURADOS NA HORIZONTAL DE 11,5X19X19 CM (ESPESSURA 11,5 CM) E ARGAMASSA DE ASSENTAMENTO COM PREPARO EM BETONEIRA. AF_12/2021</t>
  </si>
  <si>
    <t>92759</t>
  </si>
  <si>
    <t>ARMAÇÃO DE PILAR OU VIGA DE ESTRUTURA CONVENCIONAL DE CONCRETO ARMADO UTILIZANDO AÇO CA-60 DE 5,0 MM - MONTAGEM. AF_06/2022</t>
  </si>
  <si>
    <t>92762</t>
  </si>
  <si>
    <t>ARMAÇÃO DE PILAR OU VIGA DE ESTRUTURA CONVENCIONAL DE CONCRETO ARMADO UTILIZANDO AÇO CA-50 DE 10,0 MM - MONTAGEM. AF_06/2022</t>
  </si>
  <si>
    <t>Locação fundação</t>
  </si>
  <si>
    <t>Chumbamento armadura de ligação VB2, VM1 e VS1 com estrutura existente.</t>
  </si>
  <si>
    <t>diferença</t>
  </si>
  <si>
    <t>ajuste para coluna Q</t>
  </si>
  <si>
    <t>VIGA INTERMEDIÁRIA VM1 - NÍVEL 3,20m</t>
  </si>
  <si>
    <t>SUPERESTRUTURA (VIGA (INTERMEDIÁRIA E SUPERIOR) E PILARES)</t>
  </si>
  <si>
    <t>SUPERESTRUTURA (VIGAS (INTERMEDIÁRIA e SUPERIOR) e PILARES)</t>
  </si>
  <si>
    <t>INFRAESTRUTURA (FUNDAÇÕES E VIGAS BALDRAME)</t>
  </si>
  <si>
    <t xml:space="preserve">LOTE </t>
  </si>
  <si>
    <t>ÚNICO</t>
  </si>
  <si>
    <t>Item</t>
  </si>
  <si>
    <t>Descrição dos Serviços</t>
  </si>
  <si>
    <t>Unidade de Medida</t>
  </si>
  <si>
    <t>Quantidade</t>
  </si>
  <si>
    <t>Valor máximo admissível¹</t>
  </si>
  <si>
    <t>ADMINISTRAÇÃO LOCAL DO SERVIÇO</t>
  </si>
  <si>
    <t>conjunto</t>
  </si>
  <si>
    <t>INFRAESTRUTURA (FUNDAÇÕES E VIGAS BALDRAME)</t>
  </si>
  <si>
    <r>
      <t>SUPERESTRUTURA (VIGAS (INTERMEDIÁRIA </t>
    </r>
    <r>
      <rPr>
        <sz val="11"/>
        <color rgb="FF000000"/>
        <rFont val="Calibri"/>
        <family val="2"/>
      </rPr>
      <t>E SUPERIOR</t>
    </r>
    <r>
      <rPr>
        <sz val="11"/>
        <color indexed="8"/>
        <rFont val="Calibri"/>
        <family val="2"/>
      </rPr>
      <t>) E PILARES)</t>
    </r>
  </si>
  <si>
    <r>
      <t>m</t>
    </r>
    <r>
      <rPr>
        <vertAlign val="superscript"/>
        <sz val="11"/>
        <color indexed="8"/>
        <rFont val="Calibri"/>
        <family val="2"/>
      </rPr>
      <t>2</t>
    </r>
  </si>
  <si>
    <t xml:space="preserve">TE </t>
  </si>
  <si>
    <t>ARREDONDAMENTO</t>
  </si>
  <si>
    <t>Rodovia 15, Km 15, Estrada Mossoró - RN</t>
  </si>
  <si>
    <t>Mossoró - RN</t>
  </si>
  <si>
    <t xml:space="preserve">https://www.tinus.com.br/csp/MOSSORO/portal/index.csp?797IFsG9749PtkWl62293ZDIE6532oG=oJxn80WsL025ApE86010xegug941BBGYl8980P3047043SOZC423 </t>
  </si>
  <si>
    <t>Lei nº 538/90 - Aprova o Código Tributário do Município de Mossoró e dá Outras Providências</t>
  </si>
  <si>
    <t>DECRETO Nº 2.698/2006 (Publicado no DOE/RN em 04/04/2006, pág. 21).</t>
  </si>
  <si>
    <r>
      <t xml:space="preserve">Art. 1º - Para fins de apuração da base de cálculo do Imposto e </t>
    </r>
    <r>
      <rPr>
        <b/>
        <sz val="10"/>
        <rFont val="Arial"/>
        <family val="2"/>
      </rPr>
      <t>aplicação da alíquota respectiva de – 5%</t>
    </r>
    <r>
      <rPr>
        <sz val="10"/>
        <rFont val="Arial"/>
        <family val="1"/>
      </rPr>
      <t xml:space="preserve"> (cinco por cento) conforme estabelecido pelo Art. 75, II, e o disposto no Art. 67, § 6º, I e II, da Lei 538/90-CTM, podem ser deduzidos da base de cálculo dos serviços enquadrados nos itens 7.02 e 7.05, da lista de serviços (Art. 61 da CTM), o valor das subempreitadas já comprovadamente tributadas pelo imposto e os materiais fornecidos pelo prestador do serviço quando por ele próprio for produzido fora do local da obra e tenha sofrido a incidência do ICMS – Imposto sobre a Circulação de Mercadoria e Serviços, na forma prevista na legislação tributária estadual pertinente.</t>
    </r>
  </si>
  <si>
    <t>Art. 61 - O Imposto Sobre Serviços de Qualquer Natureza (ISSQN) tem como fato gerador a prestação, por pessoa física ou jurídica, com ou sem estabelecimento fixo, dos serviços constantes da lista seguinte, extraída do Anexo da Lei Complementar nº 116, de 31 de julho de 2003, ainda que esses não se constituam como atividade preponderante do prestador: 
7.02 – Execução, por administração, empreitada ou subempreitada, de obras de construção civil, hidráulica ou elétrica e de outras obras semelhantes, inclusive sondagem, perfuração de poços, escavação, drenagem e irrigação, terraplanagem, pavimentação, concretagem e a instalação e montagem de produtos, peças e equipamentos (exceto o fornecimento de mercadorias produzidas pelo prestador de serviços fora do local da prestação dos serviços, que fica sujeito ao ICMS).
7.05 – Reparação, conservação e reforma de edifícios, estradas, pontes, portos e congêneres (exceto o fornecimento de mercadorias produzidas pelo prestador dos serviços, fora do local da prestação dos serviços, que fica sujeito ao ICMS).</t>
  </si>
  <si>
    <t xml:space="preserve">Art. 67 - A base de cálculo do Imposto é o preço do serviço, como tal considerada a receita bruta a ele correspondente, sem nenhuma dedução, excetuados os descontos ou abatimentos concedidos independentemente de qualquer condição
§ 6º - Na prestação de serviços de que tratam os itens 7.02 e 7.05, da lista constante do art. 61 desta Lei, serão deduzidos da base de cálculo:
</t>
  </si>
  <si>
    <t>I – (revogado pelo art. 5º da Lei 013/2006 – Redação publicada no Diário Oficial do dia 08/01/2007)
II – ao valor das subempreitadas já tributadas pelo imposto
III – (revogado pelo art. 5º da Lei 013/2006 – Redação publicada no Diário Oficial do dia 08/01/2007)</t>
  </si>
  <si>
    <t>CUSTO TOTAL
COM BDI
(R$)</t>
  </si>
  <si>
    <t>CUSTO TOTAL
SEM BDI
(R$)</t>
  </si>
  <si>
    <t>CUSTO UNITÁRIO
SEM BDI
(R$)</t>
  </si>
  <si>
    <t>" CUSTO TOTAL
COM BDI
(R$) "</t>
  </si>
  <si>
    <t>TOTAL COM BDI</t>
  </si>
  <si>
    <t>TOTAL ACUMULADO COM BDI</t>
  </si>
  <si>
    <t>2 lados da parede</t>
  </si>
  <si>
    <t>SINAPI - NOV/ 2022</t>
  </si>
  <si>
    <t>1.13</t>
  </si>
  <si>
    <t>PLACA DE OBRA (PARA CONSTRUCAO CIVIL) EM CHAPA GALVANIZADA *N. 22*, ADESIVADA, DE *2,4 X 1,2* M (SEM POSTES PARA FIXACAO)</t>
  </si>
  <si>
    <t>Do manual placas do Governo Federal</t>
  </si>
  <si>
    <t>1.14</t>
  </si>
  <si>
    <t>VIGA *7,5 X 15 CM EM PINUS, MISTA OU EQUIVALENTE DA REGIAO - BRUTA</t>
  </si>
  <si>
    <t>3 apoios para suporte da placa</t>
  </si>
  <si>
    <t>1.15</t>
  </si>
  <si>
    <t>RIPA APARELHADA *1,5 X 5* CM, EM MACARANDUBA, ANGELIM OU EQUIVALENTE DA REGIAO</t>
  </si>
  <si>
    <t>contorno da placa de aço e dois reforços no meio</t>
  </si>
  <si>
    <t>1.16</t>
  </si>
  <si>
    <t>ESCAVAÇÃO MANUAL DE VALA COM PROFUNDIDADE MENOR OU IGUAL A 1,30 M. AF_02/2021</t>
  </si>
  <si>
    <t>3 furos no solo para fixação vigas de madeira</t>
  </si>
  <si>
    <t>Largura</t>
  </si>
  <si>
    <t>Profundidade</t>
  </si>
  <si>
    <t>1.17</t>
  </si>
  <si>
    <t>REATERRO MANUAL APILOADO COM SOQUETE. AF_10/2017</t>
  </si>
  <si>
    <t>Total volume vigas</t>
  </si>
  <si>
    <t>Total volume corte</t>
  </si>
  <si>
    <t>Total de reaterro</t>
  </si>
  <si>
    <t>PLACA DE OBRA</t>
  </si>
  <si>
    <t>Placa de obra modelo oficial Governo Federal (3,60 x 1,80 m)</t>
  </si>
  <si>
    <t>3 vigas madeiras fixados no solo à 1,3m profundidade</t>
  </si>
  <si>
    <t>Perímetro placa e duas travessa sobre o meio</t>
  </si>
  <si>
    <t>Escavação para colocação pontaletes</t>
  </si>
  <si>
    <t xml:space="preserve">Reaterro para fixação Vigas madeira no solo. </t>
  </si>
  <si>
    <t xml:space="preserve">SINAPI  -  NOV / 2022 </t>
  </si>
  <si>
    <t>Mão de Obra 115,33% (Hora)    70,95% (Mês)</t>
  </si>
  <si>
    <t>Cotação realizada mês MAIO, apresentado no Processo SEI Nº 08019.002969/2021-61, Nota Técnica 24 (SEI 17906735)
https://www.idinheiro.com.br/tabelas/tabela-incc/ acumulado nos Meses JUN, JUL, AGO, SET, OUT, NOV ultimos 6 meses (2,14+0,86+0,09+0,09+0,12+0,36 = 3,66%)</t>
  </si>
  <si>
    <t>Mão de Obra 85,36% (Hora)    47,09%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</si>
</sst>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8" formatCode="&quot;R$&quot;\ #,##0.00;[Red]\-&quot;R$&quot;\ #,##0.00"/>
    <numFmt numFmtId="44" formatCode="_-&quot;R$&quot;\ * #,##0.00_-;\-&quot;R$&quot;\ * #,##0.00_-;_-&quot;R$&quot;\ * &quot;-&quot;??_-;_-@_-"/>
    <numFmt numFmtId="43" formatCode="_-* #,##0.00_-;\-* #,##0.00_-;_-* &quot;-&quot;??_-;_-@_-"/>
    <numFmt numFmtId="164" formatCode="_(* #,##0.00_);_(* \(#,##0.00\);_(* &quot;-&quot;??_);_(@_)"/>
    <numFmt numFmtId="165" formatCode="#"/>
    <numFmt numFmtId="166" formatCode="#,##0.00\ ;[Red]\(#,##0.00\)"/>
    <numFmt numFmtId="167" formatCode="0.0"/>
    <numFmt numFmtId="168" formatCode="#,##0.00\ ;[Red]#,##0.00"/>
    <numFmt numFmtId="169" formatCode="mm/yy"/>
    <numFmt numFmtId="170" formatCode="0.0000%"/>
    <numFmt numFmtId="171" formatCode="_-&quot;R$ &quot;* #,##0.00_-;&quot;-R$ &quot;* #,##0.00_-;_-&quot;R$ &quot;* \-??_-;_-@_-"/>
    <numFmt numFmtId="172" formatCode="_-* #,##0.00_-;\-* #,##0.00_-;_-* \-??_-;_-@_-"/>
    <numFmt numFmtId="173" formatCode="_(* #,##0.00_);_(* \(#,##0.00\);_(* \-??_);_(@_)"/>
    <numFmt numFmtId="174" formatCode="#,##0.00\ ;&quot; (&quot;#,##0.00\);&quot; -&quot;#\ ;@\ "/>
    <numFmt numFmtId="175" formatCode="#."/>
    <numFmt numFmtId="176" formatCode="&quot;N$&quot;#,##0_);\(&quot;N$&quot;#,##0\)"/>
    <numFmt numFmtId="177" formatCode="_-&quot;$&quot;* #,##0_-;\-&quot;$&quot;* #,##0_-;_-&quot;$&quot;* &quot;-&quot;_-;_-@_-"/>
    <numFmt numFmtId="178" formatCode="_-&quot;$&quot;* #,##0.00_-;\-&quot;$&quot;* #,##0.00_-;_-&quot;$&quot;* &quot;-&quot;??_-;_-@_-"/>
    <numFmt numFmtId="179" formatCode="_([$€-2]* #,##0.00_);_([$€-2]* \(#,##0.00\);_([$€-2]* &quot;-&quot;??_)"/>
    <numFmt numFmtId="180" formatCode="_ * #,##0_ ;_ * \-#,##0_ ;_ * &quot;-&quot;_ ;_ @_ "/>
    <numFmt numFmtId="181" formatCode="_ * #,##0.00_ ;_ * \-#,##0.00_ ;_ * &quot;-&quot;??_ ;_ @_ "/>
    <numFmt numFmtId="182" formatCode="#,##0.00;[Red]\-#,##0.00;"/>
    <numFmt numFmtId="183" formatCode="_ &quot;S/&quot;* #,##0_ ;_ &quot;S/&quot;* \-#,##0_ ;_ &quot;S/&quot;* &quot;-&quot;_ ;_ @_ "/>
    <numFmt numFmtId="184" formatCode="_ &quot;S/&quot;* #,##0.00_ ;_ &quot;S/&quot;* \-#,##0.00_ ;_ &quot;S/&quot;* &quot;-&quot;??_ ;_ @_ "/>
    <numFmt numFmtId="185" formatCode="0.0000000"/>
    <numFmt numFmtId="186" formatCode="&quot;PRÓPRIO:&quot;\ \ @"/>
    <numFmt numFmtId="187" formatCode="&quot;DATA:&quot;\ \ dd/mm/yyyy"/>
    <numFmt numFmtId="188" formatCode="00"/>
    <numFmt numFmtId="189" formatCode="#,##0.00_);[Red]\-#,##0.00;"/>
    <numFmt numFmtId="190" formatCode="&quot;R$&quot;\ #,##0.00"/>
    <numFmt numFmtId="191" formatCode="0.000"/>
  </numFmts>
  <fonts count="114">
    <font>
      <sz val="11"/>
      <color indexed="8"/>
      <name val="Calibri"/>
      <family val="2"/>
    </font>
    <font>
      <b/>
      <sz val="10"/>
      <name val="Arial"/>
      <family val="2"/>
    </font>
    <font>
      <sz val="8"/>
      <name val="Arial"/>
      <family val="2"/>
    </font>
    <font>
      <sz val="10"/>
      <name val="Arial"/>
      <family val="2"/>
    </font>
    <font>
      <b/>
      <sz val="10"/>
      <name val="Arial"/>
      <family val="2"/>
    </font>
    <font>
      <sz val="9"/>
      <color indexed="81"/>
      <name val="Tahoma"/>
      <family val="2"/>
    </font>
    <font>
      <sz val="11"/>
      <color indexed="8"/>
      <name val="Calibri"/>
      <family val="2"/>
    </font>
    <font>
      <sz val="11"/>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19"/>
      <name val="Calibri"/>
      <family val="2"/>
    </font>
    <font>
      <sz val="11"/>
      <color indexed="62"/>
      <name val="Calibri"/>
      <family val="2"/>
    </font>
    <font>
      <b/>
      <sz val="11"/>
      <color indexed="63"/>
      <name val="Calibri"/>
      <family val="2"/>
    </font>
    <font>
      <b/>
      <sz val="11"/>
      <color indexed="10"/>
      <name val="Calibri"/>
      <family val="2"/>
    </font>
    <font>
      <sz val="11"/>
      <color indexed="10"/>
      <name val="Calibri"/>
      <family val="2"/>
    </font>
    <font>
      <b/>
      <sz val="11"/>
      <color indexed="9"/>
      <name val="Calibri"/>
      <family val="2"/>
    </font>
    <font>
      <i/>
      <sz val="11"/>
      <color indexed="23"/>
      <name val="Calibri"/>
      <family val="2"/>
    </font>
    <font>
      <b/>
      <sz val="11"/>
      <color indexed="8"/>
      <name val="Calibri"/>
      <family val="2"/>
    </font>
    <font>
      <sz val="11"/>
      <color indexed="9"/>
      <name val="Calibri"/>
      <family val="2"/>
    </font>
    <font>
      <b/>
      <sz val="9"/>
      <color indexed="81"/>
      <name val="Tahoma"/>
      <family val="2"/>
    </font>
    <font>
      <b/>
      <sz val="11"/>
      <color indexed="52"/>
      <name val="Calibri"/>
      <family val="2"/>
    </font>
    <font>
      <sz val="10"/>
      <name val="Arial"/>
      <family val="2"/>
      <charset val="204"/>
    </font>
    <font>
      <sz val="12"/>
      <color indexed="8"/>
      <name val="Arial"/>
      <family val="2"/>
    </font>
    <font>
      <sz val="10"/>
      <name val="Arial"/>
      <family val="2"/>
      <charset val="1"/>
    </font>
    <font>
      <b/>
      <sz val="18"/>
      <color indexed="56"/>
      <name val="Cambria"/>
      <family val="2"/>
    </font>
    <font>
      <b/>
      <sz val="11"/>
      <name val="Calibri"/>
      <family val="2"/>
    </font>
    <font>
      <b/>
      <sz val="15"/>
      <color indexed="56"/>
      <name val="Calibri"/>
      <family val="2"/>
    </font>
    <font>
      <b/>
      <sz val="13"/>
      <color indexed="56"/>
      <name val="Calibri"/>
      <family val="2"/>
    </font>
    <font>
      <b/>
      <sz val="11"/>
      <color indexed="56"/>
      <name val="Calibri"/>
      <family val="2"/>
    </font>
    <font>
      <b/>
      <sz val="10"/>
      <name val="Helv"/>
    </font>
    <font>
      <sz val="11"/>
      <color indexed="52"/>
      <name val="Calibri"/>
      <family val="2"/>
    </font>
    <font>
      <sz val="1"/>
      <color indexed="16"/>
      <name val="Courier"/>
      <family val="3"/>
    </font>
    <font>
      <sz val="10"/>
      <name val="MS Sans Serif"/>
      <family val="2"/>
    </font>
    <font>
      <sz val="10"/>
      <name val="Geneva"/>
    </font>
    <font>
      <sz val="10"/>
      <name val="BERNHARD"/>
    </font>
    <font>
      <sz val="10"/>
      <name val="Helv"/>
    </font>
    <font>
      <sz val="1"/>
      <color indexed="8"/>
      <name val="Courier"/>
      <family val="3"/>
    </font>
    <font>
      <b/>
      <sz val="1"/>
      <color indexed="8"/>
      <name val="Courier"/>
      <family val="3"/>
    </font>
    <font>
      <u/>
      <sz val="10"/>
      <color indexed="20"/>
      <name val="Arial"/>
      <family val="2"/>
    </font>
    <font>
      <b/>
      <sz val="12"/>
      <name val="Helv"/>
    </font>
    <font>
      <b/>
      <sz val="1"/>
      <color indexed="16"/>
      <name val="Courier"/>
      <family val="3"/>
    </font>
    <font>
      <b/>
      <sz val="11"/>
      <name val="Helv"/>
    </font>
    <font>
      <sz val="11"/>
      <color indexed="60"/>
      <name val="Calibri"/>
      <family val="2"/>
    </font>
    <font>
      <sz val="7"/>
      <name val="Small Fonts"/>
      <family val="2"/>
    </font>
    <font>
      <sz val="10"/>
      <color indexed="8"/>
      <name val="Arial"/>
      <family val="2"/>
    </font>
    <font>
      <b/>
      <sz val="8"/>
      <name val="Times New Roman"/>
      <family val="1"/>
    </font>
    <font>
      <sz val="8"/>
      <name val="Helv"/>
    </font>
    <font>
      <sz val="1"/>
      <color indexed="18"/>
      <name val="Courier"/>
      <family val="3"/>
    </font>
    <font>
      <b/>
      <sz val="11"/>
      <name val="Arial"/>
      <family val="2"/>
    </font>
    <font>
      <sz val="10"/>
      <name val="Helv"/>
      <charset val="204"/>
    </font>
    <font>
      <sz val="11"/>
      <color indexed="8"/>
      <name val="Calibri"/>
      <family val="2"/>
    </font>
    <font>
      <sz val="12"/>
      <color indexed="8"/>
      <name val="Arial"/>
      <family val="2"/>
    </font>
    <font>
      <sz val="8"/>
      <name val="Calibri"/>
      <family val="2"/>
    </font>
    <font>
      <sz val="12"/>
      <name val="Calibri"/>
      <family val="2"/>
    </font>
    <font>
      <sz val="12"/>
      <color indexed="8"/>
      <name val="Calibri"/>
      <family val="2"/>
    </font>
    <font>
      <b/>
      <sz val="12"/>
      <name val="Calibri"/>
      <family val="2"/>
    </font>
    <font>
      <sz val="11"/>
      <color indexed="8"/>
      <name val="Calibri"/>
      <family val="2"/>
    </font>
    <font>
      <sz val="10"/>
      <name val="Calibri"/>
      <family val="2"/>
    </font>
    <font>
      <sz val="11"/>
      <name val="Calibri"/>
      <family val="2"/>
    </font>
    <font>
      <b/>
      <sz val="11"/>
      <name val="Calibri"/>
      <family val="2"/>
    </font>
    <font>
      <b/>
      <sz val="10"/>
      <name val="Calibri"/>
      <family val="2"/>
    </font>
    <font>
      <sz val="10"/>
      <color indexed="8"/>
      <name val="Calibri"/>
      <family val="2"/>
    </font>
    <font>
      <b/>
      <sz val="10"/>
      <color indexed="10"/>
      <name val="Calibri"/>
      <family val="2"/>
    </font>
    <font>
      <b/>
      <sz val="10"/>
      <color indexed="8"/>
      <name val="Calibri"/>
      <family val="2"/>
    </font>
    <font>
      <sz val="11"/>
      <color theme="1"/>
      <name val="Calibri"/>
      <family val="2"/>
      <scheme val="minor"/>
    </font>
    <font>
      <u/>
      <sz val="9.9"/>
      <color theme="10"/>
      <name val="Calibri"/>
      <family val="2"/>
    </font>
    <font>
      <sz val="12"/>
      <color theme="1"/>
      <name val="Arial"/>
      <family val="2"/>
    </font>
    <font>
      <sz val="11"/>
      <color rgb="FF00B050"/>
      <name val="Calibri"/>
      <family val="2"/>
    </font>
    <font>
      <b/>
      <sz val="11"/>
      <color rgb="FF00B050"/>
      <name val="Calibri"/>
      <family val="2"/>
    </font>
    <font>
      <sz val="11"/>
      <color theme="1"/>
      <name val="Calibri"/>
      <family val="2"/>
    </font>
    <font>
      <b/>
      <sz val="14"/>
      <color indexed="8"/>
      <name val="Calibri"/>
      <family val="2"/>
    </font>
    <font>
      <b/>
      <sz val="10"/>
      <color theme="1"/>
      <name val="Calibri"/>
      <family val="2"/>
    </font>
    <font>
      <b/>
      <sz val="11"/>
      <color theme="1"/>
      <name val="Calibri"/>
      <family val="2"/>
    </font>
    <font>
      <b/>
      <sz val="18"/>
      <color indexed="8"/>
      <name val="Calibri"/>
      <family val="2"/>
    </font>
    <font>
      <b/>
      <sz val="12"/>
      <color theme="1"/>
      <name val="Calibri"/>
      <family val="2"/>
    </font>
    <font>
      <b/>
      <sz val="20"/>
      <color indexed="8"/>
      <name val="Calibri"/>
      <family val="2"/>
    </font>
    <font>
      <b/>
      <sz val="12"/>
      <color indexed="8"/>
      <name val="Calibri"/>
      <family val="2"/>
    </font>
    <font>
      <b/>
      <sz val="9"/>
      <color theme="1"/>
      <name val="Calibri"/>
      <family val="2"/>
    </font>
    <font>
      <b/>
      <i/>
      <sz val="11"/>
      <color indexed="8"/>
      <name val="Calibri"/>
      <family val="2"/>
    </font>
    <font>
      <b/>
      <i/>
      <sz val="11"/>
      <color theme="1"/>
      <name val="Calibri"/>
      <family val="2"/>
    </font>
    <font>
      <b/>
      <sz val="11"/>
      <color rgb="FFFF0000"/>
      <name val="Calibri"/>
      <family val="2"/>
    </font>
    <font>
      <u/>
      <sz val="11"/>
      <color theme="10"/>
      <name val="Arial"/>
      <family val="1"/>
    </font>
    <font>
      <sz val="10"/>
      <name val="Arial"/>
      <family val="1"/>
    </font>
    <font>
      <sz val="11"/>
      <name val="Arial"/>
      <family val="1"/>
    </font>
    <font>
      <sz val="11"/>
      <name val="Arial"/>
      <family val="2"/>
    </font>
    <font>
      <u/>
      <sz val="11"/>
      <color indexed="12"/>
      <name val="Calibri"/>
      <family val="2"/>
    </font>
    <font>
      <b/>
      <sz val="14"/>
      <color theme="1"/>
      <name val="Calibri"/>
      <family val="2"/>
    </font>
    <font>
      <sz val="12"/>
      <color theme="1"/>
      <name val="Calibri"/>
      <family val="2"/>
    </font>
    <font>
      <b/>
      <sz val="11"/>
      <color theme="1"/>
      <name val="Arial"/>
      <family val="2"/>
    </font>
    <font>
      <b/>
      <sz val="18"/>
      <color theme="1"/>
      <name val="Calibri"/>
      <family val="2"/>
    </font>
    <font>
      <sz val="11"/>
      <color theme="1"/>
      <name val="Arial"/>
      <family val="1"/>
    </font>
    <font>
      <sz val="12"/>
      <color theme="1"/>
      <name val="Arial"/>
      <family val="1"/>
    </font>
    <font>
      <b/>
      <sz val="12"/>
      <color theme="1"/>
      <name val="Calibri"/>
      <family val="2"/>
      <scheme val="minor"/>
    </font>
    <font>
      <b/>
      <sz val="12"/>
      <color theme="0"/>
      <name val="Calibri"/>
      <family val="2"/>
      <scheme val="minor"/>
    </font>
    <font>
      <sz val="12"/>
      <color theme="1"/>
      <name val="Calibri"/>
      <family val="2"/>
      <scheme val="minor"/>
    </font>
    <font>
      <strike/>
      <sz val="11"/>
      <color theme="1"/>
      <name val="Calibri"/>
      <family val="2"/>
    </font>
    <font>
      <strike/>
      <sz val="11"/>
      <color indexed="8"/>
      <name val="Calibri"/>
      <family val="2"/>
    </font>
    <font>
      <b/>
      <strike/>
      <sz val="12"/>
      <color indexed="8"/>
      <name val="Calibri"/>
      <family val="2"/>
    </font>
    <font>
      <b/>
      <strike/>
      <sz val="11"/>
      <color indexed="8"/>
      <name val="Calibri"/>
      <family val="2"/>
    </font>
    <font>
      <sz val="11"/>
      <color theme="6"/>
      <name val="Calibri"/>
      <family val="2"/>
    </font>
    <font>
      <b/>
      <sz val="11"/>
      <color theme="6"/>
      <name val="Calibri"/>
      <family val="2"/>
    </font>
    <font>
      <b/>
      <sz val="12"/>
      <color theme="9"/>
      <name val="Calibri"/>
      <family val="2"/>
    </font>
    <font>
      <b/>
      <sz val="11"/>
      <color theme="9"/>
      <name val="Calibri"/>
      <family val="2"/>
    </font>
    <font>
      <sz val="11"/>
      <color theme="9"/>
      <name val="Calibri"/>
      <family val="2"/>
    </font>
    <font>
      <b/>
      <i/>
      <sz val="11"/>
      <name val="Calibri"/>
      <family val="2"/>
    </font>
    <font>
      <sz val="12"/>
      <color theme="9"/>
      <name val="Calibri"/>
      <family val="2"/>
    </font>
    <font>
      <sz val="10"/>
      <color theme="1"/>
      <name val="Arial"/>
      <family val="2"/>
    </font>
    <font>
      <sz val="11"/>
      <color rgb="FF000000"/>
      <name val="Calibri"/>
      <family val="2"/>
    </font>
    <font>
      <vertAlign val="superscript"/>
      <sz val="11"/>
      <color indexed="8"/>
      <name val="Calibri"/>
      <family val="2"/>
    </font>
  </fonts>
  <fills count="7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31"/>
        <bgColor indexed="22"/>
      </patternFill>
    </fill>
    <fill>
      <patternFill patternType="solid">
        <fgColor indexed="29"/>
      </patternFill>
    </fill>
    <fill>
      <patternFill patternType="solid">
        <fgColor indexed="45"/>
        <bgColor indexed="29"/>
      </patternFill>
    </fill>
    <fill>
      <patternFill patternType="solid">
        <fgColor indexed="26"/>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43"/>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53"/>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9"/>
      </patternFill>
    </fill>
    <fill>
      <patternFill patternType="solid">
        <fgColor indexed="22"/>
        <bgColor indexed="31"/>
      </patternFill>
    </fill>
    <fill>
      <patternFill patternType="solid">
        <fgColor indexed="22"/>
      </patternFill>
    </fill>
    <fill>
      <patternFill patternType="solid">
        <fgColor indexed="55"/>
      </patternFill>
    </fill>
    <fill>
      <patternFill patternType="solid">
        <fgColor indexed="55"/>
        <bgColor indexed="23"/>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3"/>
        <bgColor indexed="52"/>
      </patternFill>
    </fill>
    <fill>
      <patternFill patternType="solid">
        <fgColor indexed="47"/>
        <bgColor indexed="31"/>
      </patternFill>
    </fill>
    <fill>
      <patternFill patternType="solid">
        <fgColor indexed="9"/>
        <bgColor indexed="64"/>
      </patternFill>
    </fill>
    <fill>
      <patternFill patternType="solid">
        <fgColor indexed="43"/>
        <bgColor indexed="26"/>
      </patternFill>
    </fill>
    <fill>
      <patternFill patternType="solid">
        <fgColor indexed="26"/>
        <bgColor indexed="42"/>
      </patternFill>
    </fill>
    <fill>
      <patternFill patternType="solid">
        <fgColor indexed="26"/>
        <bgColor indexed="9"/>
      </patternFill>
    </fill>
    <fill>
      <patternFill patternType="solid">
        <fgColor indexed="9"/>
        <bgColor indexed="42"/>
      </patternFill>
    </fill>
    <fill>
      <patternFill patternType="solid">
        <fgColor indexed="43"/>
        <bgColor indexed="42"/>
      </patternFill>
    </fill>
    <fill>
      <patternFill patternType="solid">
        <fgColor indexed="43"/>
        <bgColor indexed="64"/>
      </patternFill>
    </fill>
    <fill>
      <patternFill patternType="solid">
        <fgColor indexed="13"/>
        <bgColor indexed="64"/>
      </patternFill>
    </fill>
    <fill>
      <patternFill patternType="solid">
        <fgColor theme="0"/>
        <bgColor indexed="42"/>
      </patternFill>
    </fill>
    <fill>
      <patternFill patternType="solid">
        <fgColor rgb="FFFF0000"/>
        <bgColor indexed="42"/>
      </patternFill>
    </fill>
    <fill>
      <patternFill patternType="solid">
        <fgColor rgb="FF92D050"/>
        <bgColor indexed="42"/>
      </patternFill>
    </fill>
    <fill>
      <patternFill patternType="solid">
        <fgColor rgb="FF00B0F0"/>
        <bgColor indexed="42"/>
      </patternFill>
    </fill>
    <fill>
      <patternFill patternType="solid">
        <fgColor theme="5" tint="0.59999389629810485"/>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79998168889431442"/>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42"/>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patternFill>
    </fill>
    <fill>
      <patternFill patternType="solid">
        <fgColor theme="6" tint="0.79998168889431442"/>
        <bgColor indexed="42"/>
      </patternFill>
    </fill>
    <fill>
      <patternFill patternType="solid">
        <fgColor theme="6" tint="0.39997558519241921"/>
        <bgColor indexed="42"/>
      </patternFill>
    </fill>
    <fill>
      <patternFill patternType="solid">
        <fgColor theme="3" tint="0.59999389629810485"/>
        <bgColor indexed="42"/>
      </patternFill>
    </fill>
    <fill>
      <patternFill patternType="solid">
        <fgColor rgb="FFFFFF00"/>
        <bgColor indexed="64"/>
      </patternFill>
    </fill>
    <fill>
      <patternFill patternType="solid">
        <fgColor theme="3" tint="0.59999389629810485"/>
        <bgColor indexed="64"/>
      </patternFill>
    </fill>
  </fills>
  <borders count="8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hair">
        <color auto="1"/>
      </top>
      <bottom style="hair">
        <color auto="1"/>
      </bottom>
      <diagonal/>
    </border>
    <border>
      <left/>
      <right/>
      <top style="hair">
        <color auto="1"/>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top style="medium">
        <color auto="1"/>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770">
    <xf numFmtId="0" fontId="0" fillId="0" borderId="0"/>
    <xf numFmtId="0" fontId="3" fillId="0" borderId="0"/>
    <xf numFmtId="0" fontId="3" fillId="0" borderId="0"/>
    <xf numFmtId="0" fontId="3" fillId="0" borderId="0"/>
    <xf numFmtId="0" fontId="3"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4" borderId="0" applyNumberFormat="0" applyBorder="0" applyAlignment="0" applyProtection="0"/>
    <xf numFmtId="0" fontId="6" fillId="7" borderId="0" applyNumberFormat="0" applyBorder="0" applyAlignment="0" applyProtection="0"/>
    <xf numFmtId="0" fontId="6" fillId="14"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5" borderId="0" applyNumberFormat="0" applyBorder="0" applyAlignment="0" applyProtection="0"/>
    <xf numFmtId="0" fontId="6" fillId="6" borderId="0" applyNumberFormat="0" applyBorder="0" applyAlignment="0" applyProtection="0"/>
    <xf numFmtId="0" fontId="6" fillId="15"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20" borderId="0" applyNumberFormat="0" applyBorder="0" applyAlignment="0" applyProtection="0"/>
    <xf numFmtId="0" fontId="6" fillId="10" borderId="0" applyNumberFormat="0" applyBorder="0" applyAlignment="0" applyProtection="0"/>
    <xf numFmtId="0" fontId="6" fillId="20" borderId="0" applyNumberFormat="0" applyBorder="0" applyAlignment="0" applyProtection="0"/>
    <xf numFmtId="0" fontId="6" fillId="1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4" borderId="0" applyNumberFormat="0" applyBorder="0" applyAlignment="0" applyProtection="0"/>
    <xf numFmtId="0" fontId="6" fillId="3" borderId="0" applyNumberFormat="0" applyBorder="0" applyAlignment="0" applyProtection="0"/>
    <xf numFmtId="0" fontId="6" fillId="14"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23" borderId="0" applyNumberFormat="0" applyBorder="0" applyAlignment="0" applyProtection="0"/>
    <xf numFmtId="0" fontId="6" fillId="12" borderId="0" applyNumberFormat="0" applyBorder="0" applyAlignment="0" applyProtection="0"/>
    <xf numFmtId="0" fontId="6" fillId="23" borderId="0" applyNumberFormat="0" applyBorder="0" applyAlignment="0" applyProtection="0"/>
    <xf numFmtId="0" fontId="6" fillId="12"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6"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0"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0" borderId="0" applyNumberFormat="0" applyBorder="0" applyAlignment="0" applyProtection="0"/>
    <xf numFmtId="0" fontId="23" fillId="6" borderId="0" applyNumberFormat="0" applyBorder="0" applyAlignment="0" applyProtection="0"/>
    <xf numFmtId="0" fontId="23" fillId="31"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32"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31" fillId="0" borderId="1" applyNumberFormat="0" applyFill="0" applyAlignment="0" applyProtection="0"/>
    <xf numFmtId="0" fontId="31" fillId="0" borderId="1" applyNumberFormat="0" applyFill="0" applyAlignment="0" applyProtection="0"/>
    <xf numFmtId="0" fontId="32" fillId="0" borderId="2"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5" fillId="34" borderId="4"/>
    <xf numFmtId="0" fontId="25" fillId="34" borderId="4" applyNumberFormat="0" applyAlignment="0" applyProtection="0"/>
    <xf numFmtId="0" fontId="25" fillId="34" borderId="4" applyNumberFormat="0" applyAlignment="0" applyProtection="0"/>
    <xf numFmtId="0" fontId="25" fillId="34" borderId="4" applyNumberFormat="0" applyAlignment="0" applyProtection="0"/>
    <xf numFmtId="0" fontId="18" fillId="33" borderId="4" applyNumberFormat="0" applyAlignment="0" applyProtection="0"/>
    <xf numFmtId="0" fontId="18" fillId="33" borderId="4" applyNumberFormat="0" applyAlignment="0" applyProtection="0"/>
    <xf numFmtId="0" fontId="18" fillId="33" borderId="4" applyNumberFormat="0" applyAlignment="0" applyProtection="0"/>
    <xf numFmtId="0" fontId="25" fillId="34" borderId="4" applyNumberFormat="0" applyAlignment="0" applyProtection="0"/>
    <xf numFmtId="0" fontId="18" fillId="33" borderId="4" applyNumberFormat="0" applyAlignment="0" applyProtection="0"/>
    <xf numFmtId="0" fontId="25" fillId="35" borderId="4" applyNumberFormat="0" applyAlignment="0" applyProtection="0"/>
    <xf numFmtId="0" fontId="25" fillId="35" borderId="4" applyNumberFormat="0" applyAlignment="0" applyProtection="0"/>
    <xf numFmtId="0" fontId="25" fillId="35" borderId="4" applyNumberFormat="0" applyAlignment="0" applyProtection="0"/>
    <xf numFmtId="0" fontId="34" fillId="0" borderId="0"/>
    <xf numFmtId="0" fontId="20" fillId="36" borderId="5" applyNumberFormat="0" applyAlignment="0" applyProtection="0"/>
    <xf numFmtId="0" fontId="20" fillId="37" borderId="5" applyNumberFormat="0" applyAlignment="0" applyProtection="0"/>
    <xf numFmtId="0" fontId="35" fillId="0" borderId="6" applyNumberFormat="0" applyFill="0" applyAlignment="0" applyProtection="0"/>
    <xf numFmtId="0" fontId="35" fillId="0" borderId="6" applyNumberFormat="0" applyFill="0" applyAlignment="0" applyProtection="0"/>
    <xf numFmtId="0" fontId="19" fillId="0" borderId="7" applyNumberFormat="0" applyFill="0" applyAlignment="0" applyProtection="0"/>
    <xf numFmtId="0" fontId="35" fillId="0" borderId="6" applyNumberFormat="0" applyFill="0" applyAlignment="0" applyProtection="0"/>
    <xf numFmtId="175" fontId="36" fillId="0" borderId="0">
      <protection locked="0"/>
    </xf>
    <xf numFmtId="38" fontId="37" fillId="0" borderId="0" applyFont="0" applyFill="0" applyBorder="0" applyAlignment="0" applyProtection="0"/>
    <xf numFmtId="40" fontId="38" fillId="0" borderId="0" applyFont="0" applyFill="0" applyBorder="0" applyAlignment="0" applyProtection="0"/>
    <xf numFmtId="175" fontId="36" fillId="0" borderId="0">
      <protection locked="0"/>
    </xf>
    <xf numFmtId="0" fontId="39" fillId="0" borderId="0"/>
    <xf numFmtId="0" fontId="40" fillId="0" borderId="0"/>
    <xf numFmtId="0" fontId="39" fillId="0" borderId="0"/>
    <xf numFmtId="0" fontId="40" fillId="0" borderId="0"/>
    <xf numFmtId="0" fontId="23" fillId="38"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75" fontId="36" fillId="0" borderId="0">
      <protection locked="0"/>
    </xf>
    <xf numFmtId="176" fontId="3" fillId="0" borderId="0">
      <alignment horizontal="center"/>
    </xf>
    <xf numFmtId="177" fontId="3" fillId="0" borderId="0" applyFont="0" applyFill="0" applyBorder="0" applyAlignment="0" applyProtection="0"/>
    <xf numFmtId="178" fontId="3" fillId="0" borderId="0" applyFont="0" applyFill="0" applyBorder="0" applyAlignment="0" applyProtection="0"/>
    <xf numFmtId="175" fontId="36" fillId="0" borderId="0">
      <protection locked="0"/>
    </xf>
    <xf numFmtId="175" fontId="36" fillId="0" borderId="0">
      <protection locked="0"/>
    </xf>
    <xf numFmtId="0" fontId="41" fillId="0" borderId="0">
      <protection locked="0"/>
    </xf>
    <xf numFmtId="0" fontId="42" fillId="0" borderId="0">
      <protection locked="0"/>
    </xf>
    <xf numFmtId="0" fontId="42" fillId="0" borderId="0">
      <protection locked="0"/>
    </xf>
    <xf numFmtId="0" fontId="23" fillId="41" borderId="0" applyNumberFormat="0" applyBorder="0" applyAlignment="0" applyProtection="0"/>
    <xf numFmtId="0" fontId="23" fillId="42" borderId="0" applyNumberFormat="0" applyBorder="0" applyAlignment="0" applyProtection="0"/>
    <xf numFmtId="0" fontId="23" fillId="29" borderId="0" applyNumberFormat="0" applyBorder="0" applyAlignment="0" applyProtection="0"/>
    <xf numFmtId="0" fontId="23" fillId="43" borderId="0" applyNumberFormat="0" applyBorder="0" applyAlignment="0" applyProtection="0"/>
    <xf numFmtId="0" fontId="23" fillId="18"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30" borderId="0" applyNumberFormat="0" applyBorder="0" applyAlignment="0" applyProtection="0"/>
    <xf numFmtId="0" fontId="23" fillId="26" borderId="0" applyNumberFormat="0" applyBorder="0" applyAlignment="0" applyProtection="0"/>
    <xf numFmtId="0" fontId="23" fillId="31"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16" fillId="47" borderId="4"/>
    <xf numFmtId="0" fontId="16" fillId="16" borderId="4" applyNumberFormat="0" applyAlignment="0" applyProtection="0"/>
    <xf numFmtId="0" fontId="16" fillId="16" borderId="4" applyNumberFormat="0" applyAlignment="0" applyProtection="0"/>
    <xf numFmtId="0" fontId="16" fillId="16" borderId="4" applyNumberFormat="0" applyAlignment="0" applyProtection="0"/>
    <xf numFmtId="0" fontId="16" fillId="21" borderId="4" applyNumberFormat="0" applyAlignment="0" applyProtection="0"/>
    <xf numFmtId="0" fontId="16" fillId="21" borderId="4" applyNumberFormat="0" applyAlignment="0" applyProtection="0"/>
    <xf numFmtId="0" fontId="16" fillId="21" borderId="4" applyNumberFormat="0" applyAlignment="0" applyProtection="0"/>
    <xf numFmtId="0" fontId="16" fillId="16" borderId="4" applyNumberFormat="0" applyAlignment="0" applyProtection="0"/>
    <xf numFmtId="0" fontId="16" fillId="21" borderId="4" applyNumberFormat="0" applyAlignment="0" applyProtection="0"/>
    <xf numFmtId="0" fontId="16" fillId="7" borderId="4" applyNumberFormat="0" applyAlignment="0" applyProtection="0"/>
    <xf numFmtId="0" fontId="16" fillId="7" borderId="4" applyNumberFormat="0" applyAlignment="0" applyProtection="0"/>
    <xf numFmtId="0" fontId="16" fillId="7" borderId="4" applyNumberFormat="0" applyAlignment="0" applyProtection="0"/>
    <xf numFmtId="0" fontId="4" fillId="1" borderId="8" applyFont="0" applyFill="0" applyBorder="0" applyAlignment="0">
      <alignment horizontal="center" vertical="center"/>
    </xf>
    <xf numFmtId="0" fontId="26" fillId="0" borderId="0"/>
    <xf numFmtId="0" fontId="54" fillId="0" borderId="0"/>
    <xf numFmtId="0" fontId="54" fillId="0" borderId="0"/>
    <xf numFmtId="179" fontId="3" fillId="0" borderId="0" applyFont="0" applyFill="0" applyBorder="0" applyAlignment="0" applyProtection="0"/>
    <xf numFmtId="173" fontId="6" fillId="0" borderId="0"/>
    <xf numFmtId="173" fontId="3" fillId="0" borderId="0"/>
    <xf numFmtId="173" fontId="6" fillId="0" borderId="0"/>
    <xf numFmtId="173" fontId="3" fillId="0" borderId="0"/>
    <xf numFmtId="173" fontId="3" fillId="0" borderId="0"/>
    <xf numFmtId="173" fontId="3" fillId="0" borderId="0"/>
    <xf numFmtId="0" fontId="6" fillId="0" borderId="0"/>
    <xf numFmtId="0" fontId="3" fillId="0" borderId="0"/>
    <xf numFmtId="0" fontId="6" fillId="0" borderId="0"/>
    <xf numFmtId="0" fontId="3" fillId="0" borderId="0"/>
    <xf numFmtId="0" fontId="3" fillId="0" borderId="0"/>
    <xf numFmtId="0" fontId="3" fillId="0" borderId="0"/>
    <xf numFmtId="0" fontId="6" fillId="0" borderId="0"/>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0" fontId="41" fillId="0" borderId="0">
      <protection locked="0"/>
    </xf>
    <xf numFmtId="175" fontId="36" fillId="0" borderId="0">
      <protection locked="0"/>
    </xf>
    <xf numFmtId="0" fontId="43" fillId="0" borderId="0" applyNumberFormat="0" applyFill="0" applyBorder="0" applyAlignment="0" applyProtection="0">
      <alignment vertical="top"/>
      <protection locked="0"/>
    </xf>
    <xf numFmtId="38" fontId="2" fillId="48" borderId="0" applyNumberFormat="0" applyBorder="0" applyAlignment="0" applyProtection="0"/>
    <xf numFmtId="0" fontId="44" fillId="0" borderId="0">
      <alignment horizontal="left"/>
    </xf>
    <xf numFmtId="175" fontId="45" fillId="0" borderId="0">
      <protection locked="0"/>
    </xf>
    <xf numFmtId="175" fontId="45" fillId="0" borderId="0">
      <protection locked="0"/>
    </xf>
    <xf numFmtId="0" fontId="70" fillId="0" borderId="0" applyNumberFormat="0" applyFill="0" applyBorder="0" applyAlignment="0" applyProtection="0">
      <alignment vertical="top"/>
      <protection locked="0"/>
    </xf>
    <xf numFmtId="0" fontId="14" fillId="3" borderId="0" applyNumberFormat="0" applyBorder="0" applyAlignment="0" applyProtection="0"/>
    <xf numFmtId="0" fontId="14" fillId="3" borderId="0" applyNumberFormat="0" applyBorder="0" applyAlignment="0" applyProtection="0"/>
    <xf numFmtId="0" fontId="14" fillId="5" borderId="0" applyNumberFormat="0" applyBorder="0" applyAlignment="0" applyProtection="0"/>
    <xf numFmtId="0" fontId="14" fillId="11" borderId="0" applyNumberFormat="0" applyBorder="0" applyAlignment="0" applyProtection="0"/>
    <xf numFmtId="10" fontId="2" fillId="48" borderId="9" applyNumberFormat="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46" fillId="0" borderId="10"/>
    <xf numFmtId="44" fontId="1" fillId="0" borderId="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 fillId="0" borderId="0" applyFill="0" applyBorder="0" applyAlignment="0" applyProtection="0"/>
    <xf numFmtId="171" fontId="3" fillId="0" borderId="0"/>
    <xf numFmtId="171" fontId="3" fillId="0" borderId="0"/>
    <xf numFmtId="44" fontId="3" fillId="0" borderId="0" applyFill="0" applyBorder="0" applyAlignment="0" applyProtection="0"/>
    <xf numFmtId="44" fontId="6" fillId="0" borderId="0" applyFont="0" applyFill="0" applyBorder="0" applyAlignment="0" applyProtection="0"/>
    <xf numFmtId="171" fontId="3" fillId="0" borderId="0"/>
    <xf numFmtId="44" fontId="3" fillId="0" borderId="0" applyFill="0" applyBorder="0" applyAlignment="0" applyProtection="0"/>
    <xf numFmtId="40" fontId="6" fillId="0" borderId="0"/>
    <xf numFmtId="182" fontId="3" fillId="0" borderId="0" applyFont="0" applyFill="0" applyBorder="0" applyAlignment="0" applyProtection="0"/>
    <xf numFmtId="182" fontId="3" fillId="0" borderId="0" applyFont="0" applyFill="0" applyBorder="0" applyAlignment="0" applyProtection="0"/>
    <xf numFmtId="44" fontId="3" fillId="0" borderId="0" applyFill="0" applyBorder="0" applyAlignment="0" applyProtection="0"/>
    <xf numFmtId="171" fontId="3" fillId="0" borderId="0"/>
    <xf numFmtId="44" fontId="3" fillId="0" borderId="0" applyFill="0" applyBorder="0" applyAlignment="0" applyProtection="0"/>
    <xf numFmtId="171" fontId="6" fillId="0" borderId="0"/>
    <xf numFmtId="171" fontId="3" fillId="0" borderId="0"/>
    <xf numFmtId="44" fontId="3" fillId="0" borderId="0" applyFill="0" applyBorder="0" applyAlignment="0" applyProtection="0"/>
    <xf numFmtId="44" fontId="3" fillId="0" borderId="0" applyFill="0" applyBorder="0" applyAlignment="0" applyProtection="0"/>
    <xf numFmtId="171" fontId="6" fillId="0" borderId="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71" fontId="6" fillId="0" borderId="0"/>
    <xf numFmtId="171" fontId="6" fillId="0" borderId="0"/>
    <xf numFmtId="44" fontId="27" fillId="0" borderId="0" applyFont="0" applyFill="0" applyBorder="0" applyAlignment="0" applyProtection="0"/>
    <xf numFmtId="44" fontId="56" fillId="0" borderId="0" applyFont="0" applyFill="0" applyBorder="0" applyAlignment="0" applyProtection="0"/>
    <xf numFmtId="44" fontId="27" fillId="0" borderId="0" applyFont="0" applyFill="0" applyBorder="0" applyAlignment="0" applyProtection="0"/>
    <xf numFmtId="44" fontId="56"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1" fontId="6" fillId="0" borderId="0"/>
    <xf numFmtId="44" fontId="5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171" fontId="6" fillId="0" borderId="0"/>
    <xf numFmtId="44" fontId="27" fillId="0" borderId="0" applyFont="0" applyFill="0" applyBorder="0" applyAlignment="0" applyProtection="0"/>
    <xf numFmtId="44" fontId="56" fillId="0" borderId="0" applyFont="0" applyFill="0" applyBorder="0" applyAlignment="0" applyProtection="0"/>
    <xf numFmtId="44" fontId="27" fillId="0" borderId="0" applyFont="0" applyFill="0" applyBorder="0" applyAlignment="0" applyProtection="0"/>
    <xf numFmtId="44" fontId="56"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83" fontId="3" fillId="0" borderId="0" applyFont="0" applyFill="0" applyBorder="0" applyAlignment="0" applyProtection="0"/>
    <xf numFmtId="184" fontId="3" fillId="0" borderId="0" applyFont="0" applyFill="0" applyBorder="0" applyAlignment="0" applyProtection="0"/>
    <xf numFmtId="0" fontId="41" fillId="0" borderId="0">
      <protection locked="0"/>
    </xf>
    <xf numFmtId="0" fontId="15" fillId="21" borderId="0" applyNumberFormat="0" applyBorder="0" applyAlignment="0" applyProtection="0"/>
    <xf numFmtId="0" fontId="47" fillId="49" borderId="0" applyNumberFormat="0" applyBorder="0" applyAlignment="0" applyProtection="0"/>
    <xf numFmtId="0" fontId="47" fillId="21" borderId="0" applyNumberFormat="0" applyBorder="0" applyAlignment="0" applyProtection="0"/>
    <xf numFmtId="0" fontId="47" fillId="21" borderId="0" applyNumberFormat="0" applyBorder="0" applyAlignment="0" applyProtection="0"/>
    <xf numFmtId="37" fontId="48" fillId="0" borderId="0"/>
    <xf numFmtId="185" fontId="3" fillId="0" borderId="0"/>
    <xf numFmtId="0" fontId="27" fillId="0" borderId="0"/>
    <xf numFmtId="0" fontId="27" fillId="0" borderId="0"/>
    <xf numFmtId="0" fontId="27" fillId="0" borderId="0"/>
    <xf numFmtId="0" fontId="71" fillId="0" borderId="0"/>
    <xf numFmtId="0" fontId="6" fillId="0" borderId="0"/>
    <xf numFmtId="0" fontId="71" fillId="0" borderId="0"/>
    <xf numFmtId="0" fontId="6" fillId="0" borderId="0"/>
    <xf numFmtId="0" fontId="28" fillId="0" borderId="0"/>
    <xf numFmtId="0" fontId="3" fillId="0" borderId="0"/>
    <xf numFmtId="0" fontId="3" fillId="0" borderId="0"/>
    <xf numFmtId="0" fontId="3" fillId="0" borderId="0"/>
    <xf numFmtId="0" fontId="3" fillId="0" borderId="0"/>
    <xf numFmtId="0" fontId="28" fillId="0" borderId="0"/>
    <xf numFmtId="0" fontId="49" fillId="0" borderId="0" applyNumberFormat="0" applyFill="0" applyBorder="0" applyAlignment="0" applyProtection="0"/>
    <xf numFmtId="0" fontId="6" fillId="0" borderId="0"/>
    <xf numFmtId="0" fontId="69" fillId="0" borderId="0"/>
    <xf numFmtId="0" fontId="69" fillId="0" borderId="0"/>
    <xf numFmtId="0" fontId="69" fillId="0" borderId="0"/>
    <xf numFmtId="0" fontId="6" fillId="0" borderId="0"/>
    <xf numFmtId="0" fontId="69" fillId="0" borderId="0"/>
    <xf numFmtId="0" fontId="69" fillId="0" borderId="0"/>
    <xf numFmtId="0" fontId="6" fillId="0" borderId="0"/>
    <xf numFmtId="0" fontId="69" fillId="0" borderId="0"/>
    <xf numFmtId="0" fontId="69" fillId="0" borderId="0"/>
    <xf numFmtId="0" fontId="3" fillId="0" borderId="0"/>
    <xf numFmtId="0" fontId="3" fillId="0" borderId="0" applyNumberFormat="0" applyFont="0" applyFill="0" applyBorder="0" applyAlignment="0" applyProtection="0"/>
    <xf numFmtId="0" fontId="3"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3"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ont="0" applyFill="0" applyBorder="0" applyAlignment="0" applyProtection="0"/>
    <xf numFmtId="0" fontId="3"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71" fillId="0" borderId="0"/>
    <xf numFmtId="0" fontId="3" fillId="0" borderId="0"/>
    <xf numFmtId="0" fontId="27" fillId="0" borderId="0"/>
    <xf numFmtId="0" fontId="27" fillId="0" borderId="0"/>
    <xf numFmtId="0" fontId="71" fillId="0" borderId="0"/>
    <xf numFmtId="0" fontId="3" fillId="0" borderId="0"/>
    <xf numFmtId="0" fontId="71" fillId="0" borderId="0"/>
    <xf numFmtId="0" fontId="3" fillId="0" borderId="0"/>
    <xf numFmtId="0" fontId="3" fillId="0" borderId="0"/>
    <xf numFmtId="0" fontId="3" fillId="0" borderId="0"/>
    <xf numFmtId="0" fontId="3" fillId="0" borderId="0"/>
    <xf numFmtId="0" fontId="3" fillId="0" borderId="0"/>
    <xf numFmtId="0" fontId="27" fillId="0" borderId="0"/>
    <xf numFmtId="0" fontId="71"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0" fontId="69" fillId="0" borderId="0"/>
    <xf numFmtId="0" fontId="6"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49" fillId="0" borderId="0"/>
    <xf numFmtId="0" fontId="49" fillId="0" borderId="0"/>
    <xf numFmtId="0" fontId="6" fillId="50" borderId="11"/>
    <xf numFmtId="0" fontId="6" fillId="51" borderId="11" applyNumberFormat="0" applyAlignment="0" applyProtection="0"/>
    <xf numFmtId="0" fontId="6" fillId="51" borderId="11" applyNumberFormat="0" applyAlignment="0" applyProtection="0"/>
    <xf numFmtId="0" fontId="6" fillId="51" borderId="11" applyNumberFormat="0" applyAlignment="0" applyProtection="0"/>
    <xf numFmtId="0" fontId="3" fillId="12" borderId="11" applyNumberFormat="0" applyFont="0" applyAlignment="0" applyProtection="0"/>
    <xf numFmtId="0" fontId="3" fillId="12" borderId="11" applyNumberFormat="0" applyFont="0" applyAlignment="0" applyProtection="0"/>
    <xf numFmtId="0" fontId="3" fillId="12" borderId="11" applyNumberFormat="0" applyFont="0" applyAlignment="0" applyProtection="0"/>
    <xf numFmtId="0" fontId="6" fillId="51" borderId="11" applyNumberFormat="0" applyAlignment="0" applyProtection="0"/>
    <xf numFmtId="0" fontId="3" fillId="12" borderId="11" applyNumberFormat="0" applyFont="0" applyAlignment="0" applyProtection="0"/>
    <xf numFmtId="0" fontId="6" fillId="12" borderId="11" applyNumberFormat="0" applyFont="0" applyAlignment="0" applyProtection="0"/>
    <xf numFmtId="0" fontId="6" fillId="12" borderId="11" applyNumberFormat="0" applyFont="0" applyAlignment="0" applyProtection="0"/>
    <xf numFmtId="0" fontId="6" fillId="12" borderId="11" applyNumberFormat="0" applyFont="0" applyAlignment="0" applyProtection="0"/>
    <xf numFmtId="0" fontId="6" fillId="12" borderId="11" applyNumberFormat="0" applyFont="0" applyAlignment="0" applyProtection="0"/>
    <xf numFmtId="0" fontId="6" fillId="12" borderId="11" applyNumberFormat="0" applyFont="0" applyAlignment="0" applyProtection="0"/>
    <xf numFmtId="0" fontId="6" fillId="12" borderId="11" applyNumberFormat="0" applyFont="0" applyAlignment="0" applyProtection="0"/>
    <xf numFmtId="0" fontId="6" fillId="12" borderId="11" applyNumberFormat="0" applyFont="0" applyAlignment="0" applyProtection="0"/>
    <xf numFmtId="175" fontId="36" fillId="0" borderId="0">
      <protection locked="0"/>
    </xf>
    <xf numFmtId="10" fontId="3" fillId="0" borderId="0" applyFont="0" applyFill="0" applyBorder="0" applyAlignment="0" applyProtection="0"/>
    <xf numFmtId="9" fontId="6" fillId="0" borderId="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applyFill="0" applyBorder="0" applyAlignment="0" applyProtection="0"/>
    <xf numFmtId="9" fontId="3" fillId="0" borderId="0" applyFill="0" applyBorder="0" applyAlignment="0" applyProtection="0"/>
    <xf numFmtId="9" fontId="3" fillId="0" borderId="0"/>
    <xf numFmtId="9" fontId="3" fillId="0" borderId="0" applyFill="0" applyBorder="0" applyAlignment="0" applyProtection="0"/>
    <xf numFmtId="9" fontId="3" fillId="0" borderId="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50" fillId="0" borderId="12" applyNumberFormat="0" applyFont="0" applyBorder="0" applyAlignment="0"/>
    <xf numFmtId="9" fontId="1" fillId="0" borderId="0" applyFill="0" applyBorder="0" applyAlignment="0" applyProtection="0"/>
    <xf numFmtId="9" fontId="3" fillId="0" borderId="0"/>
    <xf numFmtId="9" fontId="3" fillId="0" borderId="0" applyFill="0" applyBorder="0" applyAlignment="0" applyProtection="0"/>
    <xf numFmtId="9" fontId="6" fillId="0" borderId="0"/>
    <xf numFmtId="9" fontId="3" fillId="0" borderId="0" applyFont="0" applyFill="0" applyBorder="0" applyAlignment="0" applyProtection="0"/>
    <xf numFmtId="9" fontId="3" fillId="0" borderId="0" applyFont="0" applyFill="0" applyBorder="0" applyAlignment="0" applyProtection="0"/>
    <xf numFmtId="9" fontId="6" fillId="0" borderId="0"/>
    <xf numFmtId="9" fontId="3" fillId="0" borderId="0" applyFont="0" applyFill="0" applyBorder="0" applyAlignment="0" applyProtection="0"/>
    <xf numFmtId="9" fontId="3" fillId="0" borderId="0" applyFont="0" applyFill="0" applyBorder="0" applyAlignment="0" applyProtection="0"/>
    <xf numFmtId="9" fontId="6" fillId="0" borderId="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6" fillId="0" borderId="0"/>
    <xf numFmtId="9" fontId="3" fillId="0" borderId="0" applyFont="0" applyFill="0" applyBorder="0" applyAlignment="0" applyProtection="0"/>
    <xf numFmtId="9" fontId="6" fillId="0" borderId="0" applyFont="0" applyFill="0" applyBorder="0" applyAlignment="0" applyProtection="0"/>
    <xf numFmtId="9" fontId="6" fillId="0" borderId="0"/>
    <xf numFmtId="9" fontId="3" fillId="0" borderId="0" applyFont="0" applyFill="0" applyBorder="0" applyAlignment="0" applyProtection="0"/>
    <xf numFmtId="9" fontId="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xf numFmtId="9" fontId="3" fillId="0" borderId="0" applyFont="0" applyFill="0" applyBorder="0" applyAlignment="0" applyProtection="0"/>
    <xf numFmtId="9" fontId="3" fillId="0" borderId="0" applyFill="0" applyBorder="0" applyAlignment="0" applyProtection="0"/>
    <xf numFmtId="9" fontId="4" fillId="0" borderId="0" applyFill="0" applyBorder="0" applyAlignment="0" applyProtection="0"/>
    <xf numFmtId="0" fontId="41" fillId="0" borderId="0">
      <protection locked="0"/>
    </xf>
    <xf numFmtId="38" fontId="51" fillId="0" borderId="0"/>
    <xf numFmtId="0" fontId="17" fillId="34" borderId="13"/>
    <xf numFmtId="0" fontId="17" fillId="34" borderId="13" applyNumberFormat="0" applyAlignment="0" applyProtection="0"/>
    <xf numFmtId="0" fontId="17" fillId="34" borderId="13" applyNumberFormat="0" applyAlignment="0" applyProtection="0"/>
    <xf numFmtId="0" fontId="17" fillId="34" borderId="13" applyNumberFormat="0" applyAlignment="0" applyProtection="0"/>
    <xf numFmtId="0" fontId="17" fillId="33" borderId="13" applyNumberFormat="0" applyAlignment="0" applyProtection="0"/>
    <xf numFmtId="0" fontId="17" fillId="33" borderId="13" applyNumberFormat="0" applyAlignment="0" applyProtection="0"/>
    <xf numFmtId="0" fontId="17" fillId="33" borderId="13" applyNumberFormat="0" applyAlignment="0" applyProtection="0"/>
    <xf numFmtId="0" fontId="17" fillId="34" borderId="13" applyNumberFormat="0" applyAlignment="0" applyProtection="0"/>
    <xf numFmtId="0" fontId="17" fillId="33" borderId="13" applyNumberFormat="0" applyAlignment="0" applyProtection="0"/>
    <xf numFmtId="0" fontId="17" fillId="35" borderId="13" applyNumberFormat="0" applyAlignment="0" applyProtection="0"/>
    <xf numFmtId="0" fontId="17" fillId="35" borderId="13" applyNumberFormat="0" applyAlignment="0" applyProtection="0"/>
    <xf numFmtId="0" fontId="17" fillId="35" borderId="13" applyNumberFormat="0" applyAlignment="0" applyProtection="0"/>
    <xf numFmtId="175" fontId="52" fillId="0" borderId="0">
      <protection locked="0"/>
    </xf>
    <xf numFmtId="172" fontId="3" fillId="0" borderId="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172" fontId="3" fillId="0" borderId="0"/>
    <xf numFmtId="43" fontId="3" fillId="0" borderId="0" applyFill="0" applyBorder="0" applyAlignment="0" applyProtection="0"/>
    <xf numFmtId="43"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ill="0" applyBorder="0" applyAlignment="0" applyProtection="0"/>
    <xf numFmtId="165" fontId="3" fillId="0" borderId="0"/>
    <xf numFmtId="165" fontId="3" fillId="0" borderId="0"/>
    <xf numFmtId="165" fontId="3" fillId="0" borderId="0" applyFill="0" applyBorder="0" applyAlignment="0" applyProtection="0"/>
    <xf numFmtId="43" fontId="6" fillId="0" borderId="0" applyFont="0" applyFill="0" applyBorder="0" applyAlignment="0" applyProtection="0"/>
    <xf numFmtId="165" fontId="3" fillId="0" borderId="0"/>
    <xf numFmtId="165" fontId="3" fillId="0" borderId="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xf numFmtId="165" fontId="3" fillId="0" borderId="0"/>
    <xf numFmtId="165" fontId="3" fillId="0" borderId="0" applyFill="0" applyBorder="0" applyAlignment="0" applyProtection="0"/>
    <xf numFmtId="165" fontId="3" fillId="0" borderId="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173" fontId="6" fillId="0" borderId="0"/>
    <xf numFmtId="164" fontId="3" fillId="0" borderId="0" applyFont="0" applyFill="0" applyBorder="0" applyAlignment="0" applyProtection="0"/>
    <xf numFmtId="164" fontId="3" fillId="0" borderId="0" applyFont="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ill="0" applyBorder="0" applyAlignment="0" applyProtection="0"/>
    <xf numFmtId="174" fontId="3" fillId="0" borderId="0"/>
    <xf numFmtId="174" fontId="3" fillId="0" borderId="0" applyFill="0" applyBorder="0" applyAlignment="0" applyProtection="0"/>
    <xf numFmtId="0" fontId="46" fillId="0" borderId="0"/>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21" fillId="0" borderId="0"/>
    <xf numFmtId="0" fontId="21" fillId="0" borderId="0" applyNumberFormat="0" applyFill="0" applyBorder="0" applyAlignment="0" applyProtection="0"/>
    <xf numFmtId="0" fontId="21" fillId="0" borderId="0" applyNumberFormat="0" applyFill="0" applyBorder="0" applyAlignment="0" applyProtection="0"/>
    <xf numFmtId="0" fontId="10" fillId="0" borderId="14" applyNumberFormat="0" applyFill="0" applyAlignment="0" applyProtection="0"/>
    <xf numFmtId="0" fontId="31" fillId="0" borderId="1" applyNumberFormat="0" applyFill="0" applyAlignment="0" applyProtection="0"/>
    <xf numFmtId="0" fontId="11" fillId="0" borderId="15" applyNumberFormat="0" applyFill="0" applyAlignment="0" applyProtection="0"/>
    <xf numFmtId="0" fontId="32" fillId="0" borderId="2" applyNumberFormat="0" applyFill="0" applyAlignment="0" applyProtection="0"/>
    <xf numFmtId="0" fontId="12" fillId="0" borderId="16" applyNumberFormat="0" applyFill="0" applyAlignment="0" applyProtection="0"/>
    <xf numFmtId="0" fontId="33" fillId="0" borderId="3" applyNumberFormat="0" applyFill="0" applyAlignment="0" applyProtection="0"/>
    <xf numFmtId="0" fontId="12" fillId="0" borderId="0" applyNumberFormat="0" applyFill="0" applyBorder="0" applyAlignment="0" applyProtection="0"/>
    <xf numFmtId="0" fontId="33" fillId="0" borderId="0" applyNumberFormat="0" applyFill="0" applyBorder="0" applyAlignment="0" applyProtection="0"/>
    <xf numFmtId="0" fontId="29" fillId="0" borderId="0"/>
    <xf numFmtId="0" fontId="2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9" fillId="0" borderId="0" applyNumberFormat="0" applyFill="0" applyBorder="0" applyAlignment="0" applyProtection="0"/>
    <xf numFmtId="0" fontId="22" fillId="0" borderId="18"/>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7" applyNumberFormat="0" applyFill="0" applyAlignment="0" applyProtection="0"/>
    <xf numFmtId="0" fontId="22" fillId="0" borderId="18" applyNumberFormat="0" applyFill="0" applyAlignment="0" applyProtection="0"/>
    <xf numFmtId="0" fontId="22" fillId="0" borderId="17"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2" fillId="0" borderId="18" applyNumberFormat="0" applyFill="0" applyAlignment="0" applyProtection="0"/>
    <xf numFmtId="0" fontId="20" fillId="36" borderId="5" applyNumberFormat="0" applyAlignment="0" applyProtection="0"/>
    <xf numFmtId="0" fontId="20" fillId="36" borderId="5" applyNumberFormat="0" applyAlignment="0" applyProtection="0"/>
    <xf numFmtId="43" fontId="6" fillId="0" borderId="0" applyFont="0" applyFill="0" applyBorder="0" applyAlignment="0" applyProtection="0"/>
    <xf numFmtId="43" fontId="4" fillId="0" borderId="0" applyFill="0" applyBorder="0" applyAlignment="0" applyProtection="0"/>
    <xf numFmtId="172" fontId="6" fillId="0" borderId="0"/>
    <xf numFmtId="172" fontId="6" fillId="0" borderId="0"/>
    <xf numFmtId="173" fontId="6" fillId="0" borderId="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2" fontId="6"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2" fontId="6" fillId="0" borderId="0"/>
    <xf numFmtId="172" fontId="6" fillId="0" borderId="0"/>
    <xf numFmtId="172" fontId="6" fillId="0" borderId="0"/>
    <xf numFmtId="172" fontId="6" fillId="0" borderId="0"/>
    <xf numFmtId="43" fontId="27" fillId="0" borderId="0" applyFont="0" applyFill="0" applyBorder="0" applyAlignment="0" applyProtection="0"/>
    <xf numFmtId="172" fontId="3" fillId="0" borderId="0"/>
    <xf numFmtId="43" fontId="3" fillId="0" borderId="0" applyFill="0" applyBorder="0" applyAlignment="0" applyProtection="0"/>
    <xf numFmtId="43" fontId="3" fillId="0" borderId="0" applyFill="0" applyBorder="0" applyAlignment="0" applyProtection="0"/>
    <xf numFmtId="172" fontId="6" fillId="0" borderId="0"/>
    <xf numFmtId="43" fontId="27" fillId="0" borderId="0" applyFont="0" applyFill="0" applyBorder="0" applyAlignment="0" applyProtection="0"/>
    <xf numFmtId="43" fontId="56"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56" fillId="0" borderId="0" applyFont="0" applyFill="0" applyBorder="0" applyAlignment="0" applyProtection="0"/>
    <xf numFmtId="43" fontId="27" fillId="0" borderId="0" applyFont="0" applyFill="0" applyBorder="0" applyAlignment="0" applyProtection="0"/>
    <xf numFmtId="174" fontId="3" fillId="0" borderId="0"/>
    <xf numFmtId="174" fontId="3" fillId="0" borderId="0" applyFill="0" applyBorder="0" applyAlignment="0" applyProtection="0"/>
    <xf numFmtId="43" fontId="6" fillId="0" borderId="0" applyFont="0" applyFill="0" applyBorder="0" applyAlignment="0" applyProtection="0"/>
    <xf numFmtId="172" fontId="6" fillId="0" borderId="0"/>
    <xf numFmtId="43" fontId="6"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86" fillId="0" borderId="0" applyNumberFormat="0" applyFill="0" applyBorder="0" applyAlignment="0" applyProtection="0"/>
    <xf numFmtId="9" fontId="4" fillId="0" borderId="0" applyFill="0" applyBorder="0" applyAlignment="0" applyProtection="0"/>
    <xf numFmtId="9" fontId="4" fillId="0" borderId="0" applyFill="0" applyBorder="0" applyAlignment="0" applyProtection="0"/>
    <xf numFmtId="0" fontId="90" fillId="0" borderId="0" applyNumberFormat="0" applyFill="0" applyBorder="0" applyAlignment="0" applyProtection="0">
      <alignment vertical="top"/>
      <protection locked="0"/>
    </xf>
    <xf numFmtId="0" fontId="88" fillId="0" borderId="0"/>
    <xf numFmtId="44" fontId="88" fillId="0" borderId="0" applyFont="0" applyFill="0" applyBorder="0" applyAlignment="0" applyProtection="0"/>
  </cellStyleXfs>
  <cellXfs count="618">
    <xf numFmtId="0" fontId="0" fillId="0" borderId="0" xfId="0"/>
    <xf numFmtId="0" fontId="61" fillId="52" borderId="0" xfId="0" applyFont="1" applyFill="1" applyBorder="1" applyAlignment="1" applyProtection="1">
      <alignment vertical="center"/>
      <protection locked="0"/>
    </xf>
    <xf numFmtId="0" fontId="61" fillId="52" borderId="0" xfId="0" applyFont="1" applyFill="1" applyAlignment="1" applyProtection="1">
      <alignment vertical="center"/>
      <protection locked="0"/>
    </xf>
    <xf numFmtId="0" fontId="61" fillId="52" borderId="0" xfId="0" applyFont="1" applyFill="1" applyAlignment="1" applyProtection="1">
      <alignment horizontal="center" vertical="center"/>
      <protection locked="0"/>
    </xf>
    <xf numFmtId="2" fontId="61" fillId="52" borderId="0" xfId="0" applyNumberFormat="1" applyFont="1" applyFill="1" applyAlignment="1" applyProtection="1">
      <alignment horizontal="center" vertical="center"/>
      <protection locked="0"/>
    </xf>
    <xf numFmtId="10" fontId="61" fillId="52" borderId="0" xfId="0" applyNumberFormat="1" applyFont="1" applyFill="1" applyAlignment="1" applyProtection="1">
      <alignment vertical="center"/>
      <protection locked="0"/>
    </xf>
    <xf numFmtId="0" fontId="61" fillId="52" borderId="0" xfId="0" applyFont="1" applyFill="1" applyAlignment="1" applyProtection="1">
      <alignment vertical="justify" wrapText="1"/>
      <protection locked="0"/>
    </xf>
    <xf numFmtId="2" fontId="62" fillId="52" borderId="0" xfId="0" applyNumberFormat="1" applyFont="1" applyFill="1" applyAlignment="1" applyProtection="1">
      <alignment horizontal="right" vertical="center"/>
      <protection locked="0"/>
    </xf>
    <xf numFmtId="1" fontId="61" fillId="52" borderId="0" xfId="0" applyNumberFormat="1" applyFont="1" applyFill="1" applyAlignment="1" applyProtection="1">
      <alignment horizontal="center" vertical="center"/>
      <protection locked="0"/>
    </xf>
    <xf numFmtId="2" fontId="63" fillId="52" borderId="0" xfId="0" applyNumberFormat="1" applyFont="1" applyFill="1" applyAlignment="1" applyProtection="1">
      <alignment horizontal="right" vertical="center"/>
      <protection locked="0"/>
    </xf>
    <xf numFmtId="167" fontId="65" fillId="52" borderId="0" xfId="0" applyNumberFormat="1" applyFont="1" applyFill="1" applyBorder="1" applyAlignment="1" applyProtection="1">
      <alignment horizontal="center" vertical="center"/>
      <protection locked="0"/>
    </xf>
    <xf numFmtId="1" fontId="66" fillId="52" borderId="0" xfId="0" applyNumberFormat="1" applyFont="1" applyFill="1" applyBorder="1" applyAlignment="1" applyProtection="1">
      <alignment horizontal="center" vertical="center"/>
      <protection locked="0"/>
    </xf>
    <xf numFmtId="167" fontId="65" fillId="52" borderId="0" xfId="0" applyNumberFormat="1" applyFont="1" applyFill="1" applyBorder="1" applyAlignment="1" applyProtection="1">
      <alignment horizontal="center" vertical="center" wrapText="1"/>
      <protection locked="0"/>
    </xf>
    <xf numFmtId="2" fontId="65" fillId="52" borderId="0" xfId="0" applyNumberFormat="1" applyFont="1" applyFill="1" applyBorder="1" applyAlignment="1" applyProtection="1">
      <alignment horizontal="center" vertical="center"/>
      <protection locked="0"/>
    </xf>
    <xf numFmtId="0" fontId="66" fillId="52" borderId="0" xfId="0" applyFont="1" applyFill="1" applyBorder="1" applyAlignment="1" applyProtection="1">
      <alignment vertical="center"/>
      <protection locked="0"/>
    </xf>
    <xf numFmtId="0" fontId="66" fillId="52" borderId="0" xfId="0" applyFont="1" applyFill="1" applyAlignment="1" applyProtection="1">
      <alignment vertical="center"/>
      <protection locked="0"/>
    </xf>
    <xf numFmtId="1" fontId="66" fillId="52" borderId="0" xfId="0" applyNumberFormat="1" applyFont="1" applyFill="1" applyAlignment="1" applyProtection="1">
      <alignment horizontal="center" vertical="center"/>
      <protection locked="0"/>
    </xf>
    <xf numFmtId="0" fontId="65" fillId="52" borderId="0" xfId="0" applyFont="1" applyFill="1" applyAlignment="1" applyProtection="1">
      <alignment horizontal="center" vertical="center" wrapText="1"/>
      <protection locked="0"/>
    </xf>
    <xf numFmtId="0" fontId="62" fillId="52" borderId="0" xfId="0" applyFont="1" applyFill="1" applyAlignment="1" applyProtection="1">
      <alignment horizontal="center" vertical="center"/>
      <protection locked="0"/>
    </xf>
    <xf numFmtId="2" fontId="66" fillId="52" borderId="0" xfId="0" applyNumberFormat="1" applyFont="1" applyFill="1" applyAlignment="1" applyProtection="1">
      <alignment horizontal="center" vertical="center"/>
      <protection locked="0"/>
    </xf>
    <xf numFmtId="168" fontId="62" fillId="52" borderId="0" xfId="0" applyNumberFormat="1" applyFont="1" applyFill="1" applyAlignment="1" applyProtection="1">
      <alignment horizontal="left" vertical="center"/>
      <protection locked="0"/>
    </xf>
    <xf numFmtId="0" fontId="62" fillId="52" borderId="0" xfId="0" applyFont="1" applyFill="1" applyBorder="1" applyAlignment="1" applyProtection="1">
      <alignment vertical="center"/>
      <protection locked="0"/>
    </xf>
    <xf numFmtId="0" fontId="62" fillId="52" borderId="0" xfId="0" applyFont="1" applyFill="1" applyAlignment="1" applyProtection="1">
      <alignment vertical="center"/>
      <protection locked="0"/>
    </xf>
    <xf numFmtId="169" fontId="67" fillId="52" borderId="19" xfId="0" applyNumberFormat="1" applyFont="1" applyFill="1" applyBorder="1" applyAlignment="1" applyProtection="1">
      <alignment horizontal="left" vertical="center" wrapText="1"/>
      <protection locked="0"/>
    </xf>
    <xf numFmtId="0" fontId="62" fillId="52" borderId="0" xfId="0" applyFont="1" applyFill="1" applyAlignment="1" applyProtection="1">
      <alignment horizontal="justify" vertical="center" wrapText="1"/>
      <protection locked="0"/>
    </xf>
    <xf numFmtId="2" fontId="62" fillId="52" borderId="0" xfId="0" applyNumberFormat="1" applyFont="1" applyFill="1" applyAlignment="1" applyProtection="1">
      <alignment horizontal="center" vertical="center"/>
      <protection locked="0"/>
    </xf>
    <xf numFmtId="1" fontId="68" fillId="52" borderId="26" xfId="0" applyNumberFormat="1" applyFont="1" applyFill="1" applyBorder="1" applyAlignment="1" applyProtection="1">
      <alignment horizontal="center" vertical="center" wrapText="1"/>
      <protection locked="0"/>
    </xf>
    <xf numFmtId="0" fontId="65" fillId="52" borderId="26" xfId="0" applyFont="1" applyFill="1" applyBorder="1" applyAlignment="1" applyProtection="1">
      <alignment horizontal="center" vertical="center" wrapText="1"/>
      <protection locked="0"/>
    </xf>
    <xf numFmtId="2" fontId="65" fillId="52" borderId="26" xfId="0" applyNumberFormat="1" applyFont="1" applyFill="1" applyBorder="1" applyAlignment="1" applyProtection="1">
      <alignment horizontal="center" vertical="center" wrapText="1"/>
      <protection locked="0"/>
    </xf>
    <xf numFmtId="2" fontId="65" fillId="52" borderId="0" xfId="0" applyNumberFormat="1" applyFont="1" applyFill="1" applyBorder="1" applyAlignment="1" applyProtection="1">
      <alignment vertical="center"/>
      <protection locked="0"/>
    </xf>
    <xf numFmtId="1" fontId="65" fillId="52" borderId="0" xfId="0" applyNumberFormat="1" applyFont="1" applyFill="1" applyBorder="1" applyAlignment="1" applyProtection="1">
      <alignment horizontal="center" vertical="center"/>
      <protection locked="0"/>
    </xf>
    <xf numFmtId="1" fontId="62" fillId="52" borderId="0" xfId="0" applyNumberFormat="1" applyFont="1" applyFill="1" applyAlignment="1" applyProtection="1">
      <alignment horizontal="center" vertical="center"/>
      <protection locked="0"/>
    </xf>
    <xf numFmtId="1" fontId="65" fillId="52" borderId="31" xfId="0" applyNumberFormat="1" applyFont="1" applyFill="1" applyBorder="1" applyAlignment="1" applyProtection="1">
      <alignment horizontal="center" vertical="center" wrapText="1"/>
      <protection locked="0"/>
    </xf>
    <xf numFmtId="1" fontId="63" fillId="52" borderId="33" xfId="0" applyNumberFormat="1" applyFont="1" applyFill="1" applyBorder="1" applyAlignment="1" applyProtection="1">
      <alignment horizontal="center" vertical="center" wrapText="1"/>
      <protection locked="0"/>
    </xf>
    <xf numFmtId="186" fontId="68" fillId="52" borderId="0" xfId="0" applyNumberFormat="1" applyFont="1" applyFill="1" applyBorder="1" applyAlignment="1" applyProtection="1">
      <alignment horizontal="left" vertical="center" wrapText="1"/>
      <protection locked="0"/>
    </xf>
    <xf numFmtId="187" fontId="62" fillId="52" borderId="20" xfId="0" applyNumberFormat="1" applyFont="1" applyFill="1" applyBorder="1" applyAlignment="1" applyProtection="1">
      <alignment horizontal="left" vertical="center" wrapText="1"/>
      <protection locked="0"/>
    </xf>
    <xf numFmtId="0" fontId="64" fillId="52" borderId="0" xfId="0" applyFont="1" applyFill="1" applyBorder="1" applyAlignment="1" applyProtection="1">
      <alignment vertical="center" wrapText="1"/>
      <protection locked="0"/>
    </xf>
    <xf numFmtId="0" fontId="64" fillId="52" borderId="25" xfId="0" applyFont="1" applyFill="1" applyBorder="1" applyAlignment="1" applyProtection="1">
      <alignment vertical="center" wrapText="1"/>
      <protection locked="0"/>
    </xf>
    <xf numFmtId="0" fontId="64" fillId="52" borderId="0" xfId="0" applyFont="1" applyFill="1" applyAlignment="1" applyProtection="1">
      <alignment vertical="center" wrapText="1"/>
      <protection locked="0"/>
    </xf>
    <xf numFmtId="2" fontId="65" fillId="52" borderId="0" xfId="0" applyNumberFormat="1" applyFont="1" applyFill="1" applyAlignment="1" applyProtection="1">
      <alignment horizontal="left" vertical="center"/>
      <protection locked="0"/>
    </xf>
    <xf numFmtId="2" fontId="62" fillId="52" borderId="0" xfId="0" applyNumberFormat="1" applyFont="1" applyFill="1" applyBorder="1" applyAlignment="1" applyProtection="1">
      <alignment horizontal="left" vertical="center"/>
      <protection locked="0"/>
    </xf>
    <xf numFmtId="1" fontId="7" fillId="48" borderId="27" xfId="677" applyNumberFormat="1" applyFont="1" applyFill="1" applyBorder="1" applyAlignment="1" applyProtection="1">
      <alignment horizontal="center" vertical="center" wrapText="1"/>
    </xf>
    <xf numFmtId="0" fontId="30" fillId="52" borderId="0" xfId="0" applyFont="1" applyFill="1" applyBorder="1" applyAlignment="1" applyProtection="1">
      <alignment vertical="center" wrapText="1"/>
      <protection locked="0"/>
    </xf>
    <xf numFmtId="0" fontId="30" fillId="52" borderId="25" xfId="0" applyFont="1" applyFill="1" applyBorder="1" applyAlignment="1" applyProtection="1">
      <alignment vertical="center" wrapText="1"/>
      <protection locked="0"/>
    </xf>
    <xf numFmtId="0" fontId="30" fillId="52" borderId="0" xfId="0" applyFont="1" applyFill="1" applyAlignment="1" applyProtection="1">
      <alignment vertical="center" wrapText="1"/>
      <protection locked="0"/>
    </xf>
    <xf numFmtId="2" fontId="62" fillId="52" borderId="20" xfId="0" applyNumberFormat="1" applyFont="1" applyFill="1" applyBorder="1" applyAlignment="1" applyProtection="1">
      <alignment horizontal="left" vertical="center"/>
      <protection locked="0"/>
    </xf>
    <xf numFmtId="1" fontId="65" fillId="52" borderId="19" xfId="0" applyNumberFormat="1" applyFont="1" applyFill="1" applyBorder="1" applyAlignment="1" applyProtection="1">
      <alignment horizontal="left" vertical="center"/>
      <protection locked="0"/>
    </xf>
    <xf numFmtId="0" fontId="65" fillId="52" borderId="20" xfId="0" applyNumberFormat="1" applyFont="1" applyFill="1" applyBorder="1" applyAlignment="1" applyProtection="1">
      <alignment horizontal="left" vertical="center"/>
      <protection locked="0"/>
    </xf>
    <xf numFmtId="2" fontId="65" fillId="52" borderId="0" xfId="0" applyNumberFormat="1" applyFont="1" applyFill="1" applyBorder="1" applyAlignment="1" applyProtection="1">
      <alignment horizontal="left" vertical="center"/>
      <protection locked="0"/>
    </xf>
    <xf numFmtId="2" fontId="65" fillId="52" borderId="19" xfId="0" applyNumberFormat="1" applyFont="1" applyFill="1" applyBorder="1" applyAlignment="1" applyProtection="1">
      <alignment horizontal="left" vertical="center"/>
      <protection locked="0"/>
    </xf>
    <xf numFmtId="44" fontId="1" fillId="52" borderId="27" xfId="295" applyFill="1" applyBorder="1" applyAlignment="1" applyProtection="1">
      <alignment horizontal="right" vertical="center" wrapText="1"/>
      <protection locked="0"/>
    </xf>
    <xf numFmtId="1" fontId="61" fillId="52" borderId="33" xfId="0" applyNumberFormat="1" applyFont="1" applyFill="1" applyBorder="1" applyAlignment="1" applyProtection="1">
      <alignment horizontal="center" vertical="center"/>
      <protection locked="0"/>
    </xf>
    <xf numFmtId="1" fontId="65" fillId="52" borderId="28" xfId="0" applyNumberFormat="1" applyFont="1" applyFill="1" applyBorder="1" applyAlignment="1" applyProtection="1">
      <alignment horizontal="center" vertical="center" wrapText="1"/>
      <protection locked="0"/>
    </xf>
    <xf numFmtId="1" fontId="68" fillId="52" borderId="0" xfId="0" applyNumberFormat="1" applyFont="1" applyFill="1" applyBorder="1" applyAlignment="1" applyProtection="1">
      <alignment horizontal="center" vertical="center" wrapText="1"/>
      <protection locked="0"/>
    </xf>
    <xf numFmtId="0" fontId="65" fillId="52" borderId="0" xfId="0" applyFont="1" applyFill="1" applyBorder="1" applyAlignment="1" applyProtection="1">
      <alignment horizontal="center" vertical="center" wrapText="1"/>
      <protection locked="0"/>
    </xf>
    <xf numFmtId="2" fontId="65" fillId="52" borderId="0" xfId="0" applyNumberFormat="1" applyFont="1" applyFill="1" applyBorder="1" applyAlignment="1" applyProtection="1">
      <alignment horizontal="center" vertical="center" wrapText="1"/>
      <protection locked="0"/>
    </xf>
    <xf numFmtId="170" fontId="1" fillId="52" borderId="27" xfId="523" applyNumberFormat="1" applyFill="1" applyBorder="1" applyAlignment="1" applyProtection="1">
      <alignment horizontal="right" vertical="center" wrapText="1"/>
      <protection locked="0"/>
    </xf>
    <xf numFmtId="170" fontId="1" fillId="57" borderId="27" xfId="523" applyNumberFormat="1" applyFill="1" applyBorder="1" applyAlignment="1" applyProtection="1">
      <alignment horizontal="right" vertical="center" wrapText="1"/>
      <protection locked="0"/>
    </xf>
    <xf numFmtId="1" fontId="7" fillId="52" borderId="0" xfId="0" applyNumberFormat="1" applyFont="1" applyFill="1" applyAlignment="1" applyProtection="1">
      <alignment horizontal="center" vertical="center"/>
      <protection locked="0"/>
    </xf>
    <xf numFmtId="170" fontId="1" fillId="58" borderId="27" xfId="523" applyNumberFormat="1" applyFill="1" applyBorder="1" applyAlignment="1" applyProtection="1">
      <alignment horizontal="right" vertical="center" wrapText="1"/>
      <protection locked="0"/>
    </xf>
    <xf numFmtId="170" fontId="1" fillId="59" borderId="27" xfId="523" applyNumberFormat="1" applyFill="1" applyBorder="1" applyAlignment="1" applyProtection="1">
      <alignment horizontal="right" vertical="center" wrapText="1"/>
      <protection locked="0"/>
    </xf>
    <xf numFmtId="0" fontId="30" fillId="57" borderId="28" xfId="0" applyFont="1" applyFill="1" applyBorder="1" applyAlignment="1" applyProtection="1">
      <alignment horizontal="center" vertical="center" wrapText="1"/>
      <protection locked="0"/>
    </xf>
    <xf numFmtId="1" fontId="61" fillId="52" borderId="0" xfId="0" applyNumberFormat="1" applyFont="1" applyFill="1" applyBorder="1" applyAlignment="1" applyProtection="1">
      <alignment horizontal="center" vertical="center"/>
      <protection locked="0"/>
    </xf>
    <xf numFmtId="1" fontId="63" fillId="52" borderId="0" xfId="0" applyNumberFormat="1" applyFont="1" applyFill="1" applyBorder="1" applyAlignment="1" applyProtection="1">
      <alignment horizontal="center" vertical="center" wrapText="1"/>
      <protection locked="0"/>
    </xf>
    <xf numFmtId="1" fontId="72" fillId="52" borderId="0" xfId="0" applyNumberFormat="1" applyFont="1" applyFill="1" applyAlignment="1" applyProtection="1">
      <alignment horizontal="center" vertical="center"/>
      <protection locked="0"/>
    </xf>
    <xf numFmtId="0" fontId="74" fillId="0" borderId="0" xfId="0" applyFont="1"/>
    <xf numFmtId="0" fontId="74" fillId="0" borderId="0" xfId="0" applyFont="1" applyAlignment="1">
      <alignment horizontal="justify" vertical="center"/>
    </xf>
    <xf numFmtId="0" fontId="74" fillId="0" borderId="0" xfId="0" applyFont="1" applyAlignment="1">
      <alignment vertical="center"/>
    </xf>
    <xf numFmtId="0" fontId="0" fillId="0" borderId="0" xfId="0" applyFont="1"/>
    <xf numFmtId="0" fontId="74" fillId="60" borderId="0" xfId="0" applyFont="1" applyFill="1" applyAlignment="1">
      <alignment horizontal="justify" vertical="center"/>
    </xf>
    <xf numFmtId="0" fontId="74" fillId="61" borderId="0" xfId="0" applyFont="1" applyFill="1" applyAlignment="1">
      <alignment horizontal="justify" vertical="center"/>
    </xf>
    <xf numFmtId="2" fontId="74" fillId="56" borderId="33" xfId="0" applyNumberFormat="1" applyFont="1" applyFill="1" applyBorder="1" applyAlignment="1" applyProtection="1">
      <alignment horizontal="center" vertical="center" wrapText="1"/>
      <protection locked="0"/>
    </xf>
    <xf numFmtId="0" fontId="74" fillId="0" borderId="0" xfId="0" applyFont="1" applyAlignment="1">
      <alignment horizontal="center" vertical="center"/>
    </xf>
    <xf numFmtId="43" fontId="63" fillId="52" borderId="0" xfId="761" applyFont="1" applyFill="1" applyAlignment="1" applyProtection="1">
      <alignment horizontal="right" vertical="center"/>
      <protection locked="0"/>
    </xf>
    <xf numFmtId="2" fontId="74" fillId="52" borderId="33" xfId="0" applyNumberFormat="1" applyFont="1" applyFill="1" applyBorder="1" applyAlignment="1" applyProtection="1">
      <alignment horizontal="right" vertical="center" wrapText="1"/>
      <protection locked="0"/>
    </xf>
    <xf numFmtId="0" fontId="73" fillId="52" borderId="0" xfId="0" applyFont="1" applyFill="1" applyBorder="1" applyAlignment="1" applyProtection="1">
      <alignment vertical="center" wrapText="1"/>
      <protection locked="0"/>
    </xf>
    <xf numFmtId="0" fontId="73" fillId="52" borderId="25" xfId="0" applyFont="1" applyFill="1" applyBorder="1" applyAlignment="1" applyProtection="1">
      <alignment vertical="center" wrapText="1"/>
      <protection locked="0"/>
    </xf>
    <xf numFmtId="0" fontId="73" fillId="52" borderId="0" xfId="0" applyFont="1" applyFill="1" applyAlignment="1" applyProtection="1">
      <alignment vertical="center" wrapText="1"/>
      <protection locked="0"/>
    </xf>
    <xf numFmtId="0" fontId="74" fillId="60" borderId="0" xfId="0" applyFont="1" applyFill="1" applyAlignment="1">
      <alignment horizontal="center" vertical="center"/>
    </xf>
    <xf numFmtId="0" fontId="74" fillId="60" borderId="0" xfId="0" applyFont="1" applyFill="1" applyAlignment="1">
      <alignment vertical="center"/>
    </xf>
    <xf numFmtId="0" fontId="59" fillId="52" borderId="0" xfId="0" applyFont="1" applyFill="1" applyBorder="1" applyAlignment="1" applyProtection="1">
      <alignment vertical="center"/>
      <protection locked="0"/>
    </xf>
    <xf numFmtId="0" fontId="59" fillId="52" borderId="0" xfId="0" applyFont="1" applyFill="1" applyAlignment="1" applyProtection="1">
      <alignment vertical="center"/>
      <protection locked="0"/>
    </xf>
    <xf numFmtId="0" fontId="58" fillId="52" borderId="0" xfId="0" applyFont="1" applyFill="1" applyBorder="1" applyAlignment="1" applyProtection="1">
      <alignment vertical="center"/>
      <protection locked="0"/>
    </xf>
    <xf numFmtId="0" fontId="58" fillId="52" borderId="0" xfId="0" applyFont="1" applyFill="1" applyAlignment="1" applyProtection="1">
      <alignment vertical="center"/>
      <protection locked="0"/>
    </xf>
    <xf numFmtId="0" fontId="75" fillId="52" borderId="0" xfId="0" applyFont="1" applyFill="1" applyBorder="1" applyAlignment="1" applyProtection="1">
      <alignment vertical="center"/>
      <protection locked="0"/>
    </xf>
    <xf numFmtId="0" fontId="75" fillId="52" borderId="0" xfId="0" applyFont="1" applyFill="1" applyAlignment="1" applyProtection="1">
      <alignment vertical="center"/>
      <protection locked="0"/>
    </xf>
    <xf numFmtId="1" fontId="74" fillId="52" borderId="33" xfId="0" applyNumberFormat="1" applyFont="1" applyFill="1" applyBorder="1" applyAlignment="1" applyProtection="1">
      <alignment horizontal="center" vertical="center" wrapText="1"/>
      <protection locked="0"/>
    </xf>
    <xf numFmtId="43" fontId="74" fillId="52" borderId="33" xfId="761" applyFont="1" applyFill="1" applyBorder="1" applyAlignment="1" applyProtection="1">
      <alignment horizontal="right" vertical="center" wrapText="1"/>
      <protection locked="0"/>
    </xf>
    <xf numFmtId="2" fontId="74" fillId="52" borderId="33" xfId="0" applyNumberFormat="1" applyFont="1" applyFill="1" applyBorder="1" applyAlignment="1" applyProtection="1">
      <alignment horizontal="left" vertical="justify" wrapText="1"/>
      <protection locked="0"/>
    </xf>
    <xf numFmtId="2" fontId="74" fillId="52" borderId="33" xfId="0" applyNumberFormat="1" applyFont="1" applyFill="1" applyBorder="1" applyAlignment="1" applyProtection="1">
      <alignment horizontal="center" vertical="center" wrapText="1"/>
      <protection locked="0"/>
    </xf>
    <xf numFmtId="1" fontId="77" fillId="53" borderId="33" xfId="0" applyNumberFormat="1" applyFont="1" applyFill="1" applyBorder="1" applyAlignment="1" applyProtection="1">
      <alignment horizontal="center" vertical="center" wrapText="1"/>
      <protection locked="0"/>
    </xf>
    <xf numFmtId="1" fontId="77" fillId="54" borderId="33" xfId="677" applyNumberFormat="1" applyFont="1" applyFill="1" applyBorder="1" applyAlignment="1" applyProtection="1">
      <alignment horizontal="center" vertical="center" wrapText="1"/>
    </xf>
    <xf numFmtId="166" fontId="77" fillId="53" borderId="33" xfId="0" applyNumberFormat="1" applyFont="1" applyFill="1" applyBorder="1" applyAlignment="1" applyProtection="1">
      <alignment horizontal="left" vertical="justify" wrapText="1"/>
      <protection locked="0"/>
    </xf>
    <xf numFmtId="166" fontId="74" fillId="53" borderId="33" xfId="0" applyNumberFormat="1" applyFont="1" applyFill="1" applyBorder="1" applyAlignment="1" applyProtection="1">
      <alignment horizontal="center" vertical="center" wrapText="1"/>
      <protection locked="0"/>
    </xf>
    <xf numFmtId="2" fontId="74" fillId="53" borderId="33" xfId="0" applyNumberFormat="1" applyFont="1" applyFill="1" applyBorder="1" applyAlignment="1" applyProtection="1">
      <alignment horizontal="center" vertical="center" wrapText="1"/>
      <protection locked="0"/>
    </xf>
    <xf numFmtId="2" fontId="74" fillId="53" borderId="33" xfId="0" applyNumberFormat="1" applyFont="1" applyFill="1" applyBorder="1" applyAlignment="1" applyProtection="1">
      <alignment horizontal="right" vertical="center" wrapText="1"/>
      <protection locked="0"/>
    </xf>
    <xf numFmtId="1" fontId="74" fillId="52" borderId="0" xfId="0" applyNumberFormat="1" applyFont="1" applyFill="1" applyAlignment="1" applyProtection="1">
      <alignment horizontal="center" vertical="center"/>
      <protection locked="0"/>
    </xf>
    <xf numFmtId="0" fontId="74" fillId="52" borderId="0" xfId="0" applyFont="1" applyFill="1" applyAlignment="1" applyProtection="1">
      <alignment vertical="justify" wrapText="1"/>
      <protection locked="0"/>
    </xf>
    <xf numFmtId="0" fontId="74" fillId="52" borderId="0" xfId="0" applyFont="1" applyFill="1" applyAlignment="1" applyProtection="1">
      <alignment horizontal="center" vertical="center"/>
      <protection locked="0"/>
    </xf>
    <xf numFmtId="2" fontId="74" fillId="52" borderId="0" xfId="0" applyNumberFormat="1" applyFont="1" applyFill="1" applyAlignment="1" applyProtection="1">
      <alignment horizontal="center" vertical="center"/>
      <protection locked="0"/>
    </xf>
    <xf numFmtId="2" fontId="74" fillId="52" borderId="0" xfId="0" applyNumberFormat="1" applyFont="1" applyFill="1" applyAlignment="1" applyProtection="1">
      <alignment horizontal="right" vertical="center"/>
      <protection locked="0"/>
    </xf>
    <xf numFmtId="43" fontId="74" fillId="52" borderId="0" xfId="761" applyFont="1" applyFill="1" applyAlignment="1" applyProtection="1">
      <alignment horizontal="right" vertical="center"/>
      <protection locked="0"/>
    </xf>
    <xf numFmtId="10" fontId="74" fillId="52" borderId="0" xfId="0" applyNumberFormat="1" applyFont="1" applyFill="1" applyAlignment="1" applyProtection="1">
      <alignment vertical="center"/>
      <protection locked="0"/>
    </xf>
    <xf numFmtId="1" fontId="76" fillId="52" borderId="43" xfId="0" applyNumberFormat="1" applyFont="1" applyFill="1" applyBorder="1" applyAlignment="1" applyProtection="1">
      <alignment horizontal="center" vertical="center" wrapText="1"/>
      <protection locked="0"/>
    </xf>
    <xf numFmtId="1" fontId="74" fillId="52" borderId="46" xfId="0" applyNumberFormat="1" applyFont="1" applyFill="1" applyBorder="1" applyAlignment="1" applyProtection="1">
      <alignment horizontal="center" vertical="center" wrapText="1"/>
      <protection locked="0"/>
    </xf>
    <xf numFmtId="2" fontId="74" fillId="52" borderId="47" xfId="0" applyNumberFormat="1" applyFont="1" applyFill="1" applyBorder="1" applyAlignment="1" applyProtection="1">
      <alignment vertical="center" wrapText="1"/>
      <protection locked="0"/>
    </xf>
    <xf numFmtId="1" fontId="77" fillId="53" borderId="46" xfId="0" applyNumberFormat="1" applyFont="1" applyFill="1" applyBorder="1" applyAlignment="1" applyProtection="1">
      <alignment horizontal="center" vertical="center" wrapText="1"/>
      <protection locked="0"/>
    </xf>
    <xf numFmtId="166" fontId="74" fillId="53" borderId="47" xfId="0" applyNumberFormat="1" applyFont="1" applyFill="1" applyBorder="1" applyAlignment="1" applyProtection="1">
      <alignment vertical="center" wrapText="1"/>
      <protection locked="0"/>
    </xf>
    <xf numFmtId="1" fontId="74" fillId="52" borderId="51" xfId="0" applyNumberFormat="1" applyFont="1" applyFill="1" applyBorder="1" applyAlignment="1" applyProtection="1">
      <alignment horizontal="center" vertical="center" wrapText="1"/>
      <protection locked="0"/>
    </xf>
    <xf numFmtId="49" fontId="74" fillId="48" borderId="52" xfId="677" applyNumberFormat="1" applyFont="1" applyFill="1" applyBorder="1" applyAlignment="1" applyProtection="1">
      <alignment horizontal="center" vertical="center" wrapText="1"/>
    </xf>
    <xf numFmtId="1" fontId="74" fillId="52" borderId="52" xfId="0" applyNumberFormat="1" applyFont="1" applyFill="1" applyBorder="1" applyAlignment="1" applyProtection="1">
      <alignment horizontal="center" vertical="center" wrapText="1"/>
      <protection locked="0"/>
    </xf>
    <xf numFmtId="2" fontId="74" fillId="52" borderId="52" xfId="0" applyNumberFormat="1" applyFont="1" applyFill="1" applyBorder="1" applyAlignment="1" applyProtection="1">
      <alignment horizontal="left" vertical="justify" wrapText="1"/>
      <protection locked="0"/>
    </xf>
    <xf numFmtId="2" fontId="74" fillId="52" borderId="52" xfId="0" applyNumberFormat="1" applyFont="1" applyFill="1" applyBorder="1" applyAlignment="1" applyProtection="1">
      <alignment horizontal="center" vertical="center" wrapText="1"/>
      <protection locked="0"/>
    </xf>
    <xf numFmtId="2" fontId="74" fillId="52" borderId="52" xfId="0" applyNumberFormat="1" applyFont="1" applyFill="1" applyBorder="1" applyAlignment="1" applyProtection="1">
      <alignment horizontal="right" vertical="center" wrapText="1"/>
      <protection locked="0"/>
    </xf>
    <xf numFmtId="10" fontId="74" fillId="52" borderId="52" xfId="761" applyNumberFormat="1" applyFont="1" applyFill="1" applyBorder="1" applyAlignment="1" applyProtection="1">
      <alignment horizontal="right" vertical="center" wrapText="1"/>
      <protection locked="0"/>
    </xf>
    <xf numFmtId="2" fontId="74" fillId="52" borderId="53" xfId="0" applyNumberFormat="1" applyFont="1" applyFill="1" applyBorder="1" applyAlignment="1" applyProtection="1">
      <alignment vertical="center" wrapText="1"/>
      <protection locked="0"/>
    </xf>
    <xf numFmtId="2" fontId="74" fillId="0" borderId="0" xfId="0" applyNumberFormat="1" applyFont="1" applyFill="1" applyBorder="1" applyAlignment="1" applyProtection="1">
      <alignment horizontal="center" vertical="center" wrapText="1"/>
      <protection locked="0"/>
    </xf>
    <xf numFmtId="188" fontId="60" fillId="65" borderId="46" xfId="762" applyNumberFormat="1" applyFont="1" applyFill="1" applyBorder="1" applyAlignment="1">
      <alignment horizontal="center" vertical="center" wrapText="1"/>
    </xf>
    <xf numFmtId="0" fontId="60" fillId="65" borderId="33" xfId="762" applyFont="1" applyFill="1" applyBorder="1" applyAlignment="1" applyProtection="1">
      <alignment horizontal="left" vertical="center" wrapText="1"/>
      <protection locked="0"/>
    </xf>
    <xf numFmtId="190" fontId="58" fillId="65" borderId="47" xfId="762" applyNumberFormat="1" applyFont="1" applyFill="1" applyBorder="1" applyAlignment="1" applyProtection="1">
      <alignment horizontal="center" vertical="center" wrapText="1"/>
      <protection locked="0"/>
    </xf>
    <xf numFmtId="188" fontId="60" fillId="65" borderId="62" xfId="762" applyNumberFormat="1" applyFont="1" applyFill="1" applyBorder="1" applyAlignment="1">
      <alignment horizontal="center" vertical="center" wrapText="1"/>
    </xf>
    <xf numFmtId="0" fontId="60" fillId="65" borderId="63" xfId="762" applyFont="1" applyFill="1" applyBorder="1" applyAlignment="1" applyProtection="1">
      <alignment horizontal="left" vertical="center" wrapText="1"/>
      <protection locked="0"/>
    </xf>
    <xf numFmtId="190" fontId="58" fillId="65" borderId="64" xfId="762" applyNumberFormat="1" applyFont="1" applyFill="1" applyBorder="1" applyAlignment="1" applyProtection="1">
      <alignment horizontal="center" vertical="center" wrapText="1"/>
      <protection locked="0"/>
    </xf>
    <xf numFmtId="188" fontId="60" fillId="65" borderId="51" xfId="762" applyNumberFormat="1" applyFont="1" applyFill="1" applyBorder="1" applyAlignment="1">
      <alignment horizontal="center" vertical="center" wrapText="1"/>
    </xf>
    <xf numFmtId="190" fontId="58" fillId="65" borderId="66" xfId="762" applyNumberFormat="1" applyFont="1" applyFill="1" applyBorder="1" applyAlignment="1" applyProtection="1">
      <alignment horizontal="center" vertical="center" wrapText="1"/>
      <protection locked="0"/>
    </xf>
    <xf numFmtId="190" fontId="58" fillId="65" borderId="64" xfId="762" applyNumberFormat="1" applyFont="1" applyFill="1" applyBorder="1" applyAlignment="1" applyProtection="1">
      <alignment horizontal="right" vertical="center" wrapText="1"/>
      <protection locked="0"/>
    </xf>
    <xf numFmtId="190" fontId="58" fillId="65" borderId="47" xfId="762" applyNumberFormat="1" applyFont="1" applyFill="1" applyBorder="1" applyAlignment="1" applyProtection="1">
      <alignment horizontal="right" vertical="center" wrapText="1"/>
      <protection locked="0"/>
    </xf>
    <xf numFmtId="190" fontId="58" fillId="65" borderId="66" xfId="762" applyNumberFormat="1" applyFont="1" applyFill="1" applyBorder="1" applyAlignment="1" applyProtection="1">
      <alignment horizontal="right" vertical="center" wrapText="1"/>
      <protection locked="0"/>
    </xf>
    <xf numFmtId="0" fontId="59" fillId="48" borderId="0" xfId="762" applyFont="1" applyFill="1"/>
    <xf numFmtId="0" fontId="58" fillId="48" borderId="0" xfId="762" applyFont="1" applyFill="1"/>
    <xf numFmtId="15" fontId="60" fillId="48" borderId="0" xfId="762" applyNumberFormat="1" applyFont="1" applyFill="1" applyAlignment="1">
      <alignment horizontal="justify" vertical="justify"/>
    </xf>
    <xf numFmtId="0" fontId="59" fillId="48" borderId="0" xfId="762" applyFont="1" applyFill="1" applyAlignment="1">
      <alignment vertical="center" wrapText="1"/>
    </xf>
    <xf numFmtId="188" fontId="59" fillId="48" borderId="0" xfId="762" applyNumberFormat="1" applyFont="1" applyFill="1" applyAlignment="1">
      <alignment horizontal="center" vertical="top"/>
    </xf>
    <xf numFmtId="0" fontId="59" fillId="48" borderId="0" xfId="762" applyFont="1" applyFill="1" applyAlignment="1">
      <alignment horizontal="left" vertical="justify"/>
    </xf>
    <xf numFmtId="10" fontId="59" fillId="48" borderId="0" xfId="762" applyNumberFormat="1" applyFont="1" applyFill="1"/>
    <xf numFmtId="189" fontId="59" fillId="48" borderId="0" xfId="762" applyNumberFormat="1" applyFont="1" applyFill="1"/>
    <xf numFmtId="1" fontId="60" fillId="65" borderId="48" xfId="762" applyNumberFormat="1" applyFont="1" applyFill="1" applyBorder="1" applyAlignment="1" applyProtection="1">
      <alignment horizontal="center" vertical="center"/>
      <protection locked="0"/>
    </xf>
    <xf numFmtId="10" fontId="60" fillId="65" borderId="49" xfId="762" applyNumberFormat="1" applyFont="1" applyFill="1" applyBorder="1" applyAlignment="1">
      <alignment horizontal="center" vertical="center" wrapText="1"/>
    </xf>
    <xf numFmtId="10" fontId="58" fillId="65" borderId="62" xfId="523" applyNumberFormat="1" applyFont="1" applyFill="1" applyBorder="1" applyAlignment="1">
      <alignment horizontal="center" vertical="center" wrapText="1"/>
    </xf>
    <xf numFmtId="10" fontId="58" fillId="65" borderId="46" xfId="523" applyNumberFormat="1" applyFont="1" applyFill="1" applyBorder="1" applyAlignment="1">
      <alignment horizontal="center" vertical="center" wrapText="1"/>
    </xf>
    <xf numFmtId="10" fontId="58" fillId="65" borderId="51" xfId="523" applyNumberFormat="1" applyFont="1" applyFill="1" applyBorder="1" applyAlignment="1">
      <alignment horizontal="center" vertical="center" wrapText="1"/>
    </xf>
    <xf numFmtId="43" fontId="59" fillId="48" borderId="0" xfId="762" applyNumberFormat="1" applyFont="1" applyFill="1"/>
    <xf numFmtId="169" fontId="79" fillId="52" borderId="0" xfId="0" applyNumberFormat="1" applyFont="1" applyFill="1" applyBorder="1" applyAlignment="1" applyProtection="1">
      <alignment horizontal="left" vertical="center" wrapText="1"/>
      <protection locked="0"/>
    </xf>
    <xf numFmtId="166" fontId="74" fillId="56" borderId="33" xfId="0" applyNumberFormat="1" applyFont="1" applyFill="1" applyBorder="1" applyAlignment="1" applyProtection="1">
      <alignment horizontal="center" vertical="center" wrapText="1"/>
      <protection locked="0"/>
    </xf>
    <xf numFmtId="166" fontId="74" fillId="56" borderId="47" xfId="0" applyNumberFormat="1" applyFont="1" applyFill="1" applyBorder="1" applyAlignment="1" applyProtection="1">
      <alignment vertical="center" wrapText="1"/>
      <protection locked="0"/>
    </xf>
    <xf numFmtId="43" fontId="74" fillId="56" borderId="33" xfId="761" applyFont="1" applyFill="1" applyBorder="1" applyAlignment="1" applyProtection="1">
      <alignment horizontal="right" vertical="center" wrapText="1"/>
      <protection locked="0"/>
    </xf>
    <xf numFmtId="1" fontId="74" fillId="56" borderId="46" xfId="0" applyNumberFormat="1" applyFont="1" applyFill="1" applyBorder="1" applyAlignment="1" applyProtection="1">
      <alignment horizontal="center" vertical="center" wrapText="1"/>
      <protection locked="0"/>
    </xf>
    <xf numFmtId="1" fontId="74" fillId="65" borderId="33" xfId="677" applyNumberFormat="1" applyFont="1" applyFill="1" applyBorder="1" applyAlignment="1" applyProtection="1">
      <alignment horizontal="center" vertical="center" wrapText="1"/>
    </xf>
    <xf numFmtId="1" fontId="74" fillId="56" borderId="33" xfId="0" applyNumberFormat="1" applyFont="1" applyFill="1" applyBorder="1" applyAlignment="1" applyProtection="1">
      <alignment horizontal="center" vertical="center" wrapText="1"/>
      <protection locked="0"/>
    </xf>
    <xf numFmtId="166" fontId="74" fillId="56" borderId="33" xfId="0" applyNumberFormat="1" applyFont="1" applyFill="1" applyBorder="1" applyAlignment="1" applyProtection="1">
      <alignment horizontal="left" vertical="justify" wrapText="1"/>
      <protection locked="0"/>
    </xf>
    <xf numFmtId="0" fontId="74" fillId="0" borderId="0" xfId="0" applyFont="1" applyAlignment="1">
      <alignment horizontal="center"/>
    </xf>
    <xf numFmtId="0" fontId="74" fillId="0" borderId="0" xfId="0" applyFont="1" applyAlignment="1">
      <alignment horizontal="right" vertical="center" indent="2"/>
    </xf>
    <xf numFmtId="170" fontId="74" fillId="0" borderId="0" xfId="0" applyNumberFormat="1" applyFont="1" applyAlignment="1">
      <alignment horizontal="center"/>
    </xf>
    <xf numFmtId="0" fontId="78" fillId="0" borderId="0" xfId="0" applyFont="1" applyFill="1" applyAlignment="1">
      <alignment horizontal="center" vertical="center"/>
    </xf>
    <xf numFmtId="0" fontId="74" fillId="0" borderId="0" xfId="0" applyFont="1" applyFill="1" applyAlignment="1">
      <alignment vertical="center"/>
    </xf>
    <xf numFmtId="0" fontId="74" fillId="0" borderId="0" xfId="0" applyFont="1" applyFill="1"/>
    <xf numFmtId="0" fontId="0" fillId="0" borderId="0" xfId="0" applyFont="1" applyFill="1"/>
    <xf numFmtId="0" fontId="74" fillId="61" borderId="0" xfId="0" applyFont="1" applyFill="1" applyAlignment="1">
      <alignment horizontal="center" vertical="center"/>
    </xf>
    <xf numFmtId="0" fontId="74" fillId="61" borderId="0" xfId="0" applyFont="1" applyFill="1" applyAlignment="1">
      <alignment vertical="center"/>
    </xf>
    <xf numFmtId="2" fontId="74" fillId="0" borderId="0" xfId="0" applyNumberFormat="1" applyFont="1" applyAlignment="1">
      <alignment vertical="center"/>
    </xf>
    <xf numFmtId="0" fontId="80" fillId="61" borderId="0" xfId="0" applyFont="1" applyFill="1" applyAlignment="1">
      <alignment horizontal="center" vertical="center"/>
    </xf>
    <xf numFmtId="0" fontId="73" fillId="0" borderId="0" xfId="0" applyFont="1" applyFill="1" applyBorder="1" applyAlignment="1" applyProtection="1">
      <alignment vertical="center" wrapText="1"/>
      <protection locked="0"/>
    </xf>
    <xf numFmtId="0" fontId="73" fillId="0" borderId="0" xfId="0" applyFont="1" applyFill="1" applyAlignment="1" applyProtection="1">
      <alignment vertical="center" wrapText="1"/>
      <protection locked="0"/>
    </xf>
    <xf numFmtId="1" fontId="77" fillId="66" borderId="70" xfId="0" applyNumberFormat="1" applyFont="1" applyFill="1" applyBorder="1" applyAlignment="1" applyProtection="1">
      <alignment horizontal="center" vertical="center" wrapText="1"/>
      <protection locked="0"/>
    </xf>
    <xf numFmtId="1" fontId="77" fillId="67" borderId="70" xfId="677" applyNumberFormat="1" applyFont="1" applyFill="1" applyBorder="1" applyAlignment="1" applyProtection="1">
      <alignment horizontal="center" vertical="center" wrapText="1"/>
    </xf>
    <xf numFmtId="166" fontId="77" fillId="66" borderId="70" xfId="0" applyNumberFormat="1" applyFont="1" applyFill="1" applyBorder="1" applyAlignment="1" applyProtection="1">
      <alignment horizontal="left" vertical="justify" wrapText="1"/>
      <protection locked="0"/>
    </xf>
    <xf numFmtId="1" fontId="74" fillId="67" borderId="70" xfId="677" applyNumberFormat="1" applyFont="1" applyFill="1" applyBorder="1" applyAlignment="1" applyProtection="1">
      <alignment horizontal="center" vertical="center" wrapText="1"/>
    </xf>
    <xf numFmtId="1" fontId="74" fillId="66" borderId="70" xfId="0" applyNumberFormat="1" applyFont="1" applyFill="1" applyBorder="1" applyAlignment="1" applyProtection="1">
      <alignment horizontal="center" vertical="center" wrapText="1"/>
      <protection locked="0"/>
    </xf>
    <xf numFmtId="166" fontId="74" fillId="66" borderId="70" xfId="0" applyNumberFormat="1" applyFont="1" applyFill="1" applyBorder="1" applyAlignment="1" applyProtection="1">
      <alignment horizontal="left" vertical="justify" wrapText="1"/>
      <protection locked="0"/>
    </xf>
    <xf numFmtId="166" fontId="74" fillId="66" borderId="70" xfId="0" applyNumberFormat="1" applyFont="1" applyFill="1" applyBorder="1" applyAlignment="1" applyProtection="1">
      <alignment horizontal="center" vertical="center" wrapText="1"/>
      <protection locked="0"/>
    </xf>
    <xf numFmtId="2" fontId="74" fillId="67" borderId="70" xfId="0" applyNumberFormat="1" applyFont="1" applyFill="1" applyBorder="1" applyAlignment="1" applyProtection="1">
      <alignment horizontal="left" vertical="center" wrapText="1"/>
      <protection locked="0"/>
    </xf>
    <xf numFmtId="2" fontId="77" fillId="67" borderId="70" xfId="0" applyNumberFormat="1" applyFont="1" applyFill="1" applyBorder="1" applyAlignment="1" applyProtection="1">
      <alignment horizontal="left" vertical="center" wrapText="1"/>
      <protection locked="0"/>
    </xf>
    <xf numFmtId="2" fontId="77" fillId="67" borderId="70" xfId="0" applyNumberFormat="1" applyFont="1" applyFill="1" applyBorder="1" applyAlignment="1" applyProtection="1">
      <alignment horizontal="center" vertical="center" wrapText="1"/>
      <protection locked="0"/>
    </xf>
    <xf numFmtId="1" fontId="77" fillId="67" borderId="70" xfId="0" applyNumberFormat="1" applyFont="1" applyFill="1" applyBorder="1" applyAlignment="1" applyProtection="1">
      <alignment horizontal="center" vertical="center" wrapText="1"/>
      <protection locked="0"/>
    </xf>
    <xf numFmtId="166" fontId="77" fillId="67" borderId="70" xfId="0" applyNumberFormat="1" applyFont="1" applyFill="1" applyBorder="1" applyAlignment="1" applyProtection="1">
      <alignment horizontal="left" vertical="justify" wrapText="1"/>
      <protection locked="0"/>
    </xf>
    <xf numFmtId="1" fontId="74" fillId="67" borderId="70" xfId="0" applyNumberFormat="1" applyFont="1" applyFill="1" applyBorder="1" applyAlignment="1" applyProtection="1">
      <alignment horizontal="center" vertical="center" wrapText="1"/>
      <protection locked="0"/>
    </xf>
    <xf numFmtId="166" fontId="74" fillId="67" borderId="70" xfId="0" applyNumberFormat="1" applyFont="1" applyFill="1" applyBorder="1" applyAlignment="1" applyProtection="1">
      <alignment horizontal="left" vertical="justify" wrapText="1"/>
      <protection locked="0"/>
    </xf>
    <xf numFmtId="166" fontId="74" fillId="67" borderId="70" xfId="0" applyNumberFormat="1" applyFont="1" applyFill="1" applyBorder="1" applyAlignment="1" applyProtection="1">
      <alignment horizontal="center" vertical="center" wrapText="1"/>
      <protection locked="0"/>
    </xf>
    <xf numFmtId="2" fontId="74" fillId="66" borderId="70" xfId="0" applyNumberFormat="1" applyFont="1" applyFill="1" applyBorder="1" applyAlignment="1" applyProtection="1">
      <alignment horizontal="left" vertical="justify" wrapText="1"/>
      <protection locked="0"/>
    </xf>
    <xf numFmtId="2" fontId="77" fillId="66" borderId="70" xfId="0" applyNumberFormat="1" applyFont="1" applyFill="1" applyBorder="1" applyAlignment="1" applyProtection="1">
      <alignment horizontal="center" vertical="center" wrapText="1"/>
      <protection locked="0"/>
    </xf>
    <xf numFmtId="1" fontId="79" fillId="66" borderId="70" xfId="0" applyNumberFormat="1" applyFont="1" applyFill="1" applyBorder="1" applyAlignment="1" applyProtection="1">
      <alignment horizontal="center" vertical="center" wrapText="1"/>
      <protection locked="0"/>
    </xf>
    <xf numFmtId="1" fontId="79" fillId="67" borderId="70" xfId="0" applyNumberFormat="1" applyFont="1" applyFill="1" applyBorder="1" applyAlignment="1" applyProtection="1">
      <alignment horizontal="center" vertical="center" wrapText="1"/>
      <protection locked="0"/>
    </xf>
    <xf numFmtId="0" fontId="79" fillId="0" borderId="0" xfId="0" applyFont="1" applyAlignment="1">
      <alignment horizontal="center" vertical="center"/>
    </xf>
    <xf numFmtId="0" fontId="79" fillId="67" borderId="70" xfId="0" applyFont="1" applyFill="1" applyBorder="1" applyAlignment="1">
      <alignment horizontal="center" vertical="center"/>
    </xf>
    <xf numFmtId="0" fontId="81" fillId="0" borderId="0" xfId="0" applyFont="1" applyAlignment="1">
      <alignment horizontal="center" vertical="center"/>
    </xf>
    <xf numFmtId="49" fontId="74" fillId="67" borderId="70" xfId="676" applyNumberFormat="1" applyFont="1" applyFill="1" applyBorder="1" applyAlignment="1" applyProtection="1">
      <alignment horizontal="center" vertical="center" wrapText="1"/>
    </xf>
    <xf numFmtId="49" fontId="74" fillId="48" borderId="33" xfId="676" applyNumberFormat="1" applyFont="1" applyFill="1" applyBorder="1" applyAlignment="1" applyProtection="1">
      <alignment horizontal="center" vertical="center" wrapText="1"/>
    </xf>
    <xf numFmtId="0" fontId="0" fillId="67" borderId="70" xfId="0" applyFill="1" applyBorder="1" applyAlignment="1">
      <alignment horizontal="center" vertical="center"/>
    </xf>
    <xf numFmtId="0" fontId="81" fillId="67" borderId="70" xfId="0" applyFont="1" applyFill="1" applyBorder="1" applyAlignment="1">
      <alignment horizontal="center" vertical="center"/>
    </xf>
    <xf numFmtId="0" fontId="22" fillId="67" borderId="70" xfId="0" applyFont="1" applyFill="1" applyBorder="1" applyAlignment="1">
      <alignment horizontal="center" vertical="center"/>
    </xf>
    <xf numFmtId="2" fontId="77" fillId="66" borderId="70" xfId="0" applyNumberFormat="1" applyFont="1" applyFill="1" applyBorder="1" applyAlignment="1" applyProtection="1">
      <alignment horizontal="left" vertical="justify" wrapText="1"/>
      <protection locked="0"/>
    </xf>
    <xf numFmtId="0" fontId="0" fillId="0" borderId="0" xfId="0" applyFont="1" applyAlignment="1">
      <alignment horizontal="center" vertical="center"/>
    </xf>
    <xf numFmtId="0" fontId="0" fillId="0" borderId="0" xfId="0" applyFont="1" applyAlignment="1">
      <alignment vertical="center"/>
    </xf>
    <xf numFmtId="170" fontId="74" fillId="0" borderId="0" xfId="0" applyNumberFormat="1" applyFont="1" applyAlignment="1">
      <alignment horizontal="center" vertical="center"/>
    </xf>
    <xf numFmtId="43" fontId="74" fillId="56" borderId="33" xfId="761" applyFont="1" applyFill="1" applyBorder="1" applyAlignment="1" applyProtection="1">
      <alignment horizontal="center" vertical="center" wrapText="1"/>
      <protection locked="0"/>
    </xf>
    <xf numFmtId="0" fontId="77" fillId="52" borderId="0" xfId="0" applyFont="1" applyFill="1" applyBorder="1" applyAlignment="1" applyProtection="1">
      <alignment vertical="center" wrapText="1"/>
      <protection locked="0"/>
    </xf>
    <xf numFmtId="0" fontId="77" fillId="52" borderId="25" xfId="0" applyFont="1" applyFill="1" applyBorder="1" applyAlignment="1" applyProtection="1">
      <alignment vertical="center" wrapText="1"/>
      <protection locked="0"/>
    </xf>
    <xf numFmtId="0" fontId="77" fillId="52" borderId="0" xfId="0" applyFont="1" applyFill="1" applyAlignment="1" applyProtection="1">
      <alignment vertical="center" wrapText="1"/>
      <protection locked="0"/>
    </xf>
    <xf numFmtId="1" fontId="74" fillId="52" borderId="39" xfId="0" applyNumberFormat="1" applyFont="1" applyFill="1" applyBorder="1" applyAlignment="1" applyProtection="1">
      <alignment horizontal="center" vertical="center" wrapText="1"/>
      <protection locked="0"/>
    </xf>
    <xf numFmtId="43" fontId="74" fillId="53" borderId="33" xfId="761" applyFont="1" applyFill="1" applyBorder="1" applyAlignment="1" applyProtection="1">
      <alignment horizontal="right" vertical="center" wrapText="1"/>
      <protection locked="0"/>
    </xf>
    <xf numFmtId="43" fontId="74" fillId="53" borderId="33" xfId="761" applyFont="1" applyFill="1" applyBorder="1" applyAlignment="1" applyProtection="1">
      <alignment horizontal="center" vertical="center" wrapText="1"/>
      <protection locked="0"/>
    </xf>
    <xf numFmtId="166" fontId="77" fillId="66" borderId="70" xfId="0" applyNumberFormat="1" applyFont="1" applyFill="1" applyBorder="1" applyAlignment="1" applyProtection="1">
      <alignment horizontal="center" vertical="center" wrapText="1"/>
      <protection locked="0"/>
    </xf>
    <xf numFmtId="0" fontId="77" fillId="0" borderId="0" xfId="0" applyFont="1"/>
    <xf numFmtId="49" fontId="77" fillId="67" borderId="70" xfId="676" applyNumberFormat="1" applyFont="1" applyFill="1" applyBorder="1" applyAlignment="1" applyProtection="1">
      <alignment horizontal="center" vertical="center" wrapText="1"/>
    </xf>
    <xf numFmtId="0" fontId="22" fillId="0" borderId="0" xfId="0" applyFont="1"/>
    <xf numFmtId="0" fontId="79" fillId="67" borderId="70" xfId="0" applyFont="1" applyFill="1" applyBorder="1" applyAlignment="1">
      <alignment horizontal="center" vertical="center" wrapText="1"/>
    </xf>
    <xf numFmtId="49" fontId="82" fillId="67" borderId="70" xfId="676" applyNumberFormat="1" applyFont="1" applyFill="1" applyBorder="1" applyAlignment="1" applyProtection="1">
      <alignment horizontal="center" vertical="center" wrapText="1"/>
    </xf>
    <xf numFmtId="2" fontId="77" fillId="66" borderId="70" xfId="0" applyNumberFormat="1" applyFont="1" applyFill="1" applyBorder="1" applyAlignment="1" applyProtection="1">
      <alignment horizontal="left" vertical="center" wrapText="1"/>
      <protection locked="0"/>
    </xf>
    <xf numFmtId="0" fontId="81" fillId="67" borderId="70" xfId="0" applyFont="1" applyFill="1" applyBorder="1" applyAlignment="1">
      <alignment horizontal="center" vertical="center" wrapText="1"/>
    </xf>
    <xf numFmtId="0" fontId="0" fillId="67" borderId="70" xfId="0" applyFill="1" applyBorder="1" applyAlignment="1">
      <alignment horizontal="left" vertical="center"/>
    </xf>
    <xf numFmtId="166" fontId="77" fillId="67" borderId="70"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Fill="1"/>
    <xf numFmtId="0" fontId="0" fillId="67" borderId="0" xfId="0" applyFill="1" applyAlignment="1">
      <alignment horizontal="center" vertical="center"/>
    </xf>
    <xf numFmtId="188" fontId="60" fillId="65" borderId="48" xfId="762" applyNumberFormat="1" applyFont="1" applyFill="1" applyBorder="1" applyAlignment="1">
      <alignment horizontal="center" vertical="center" wrapText="1"/>
    </xf>
    <xf numFmtId="0" fontId="60" fillId="65" borderId="32" xfId="762" applyFont="1" applyFill="1" applyBorder="1" applyAlignment="1" applyProtection="1">
      <alignment horizontal="left" vertical="center" wrapText="1"/>
      <protection locked="0"/>
    </xf>
    <xf numFmtId="190" fontId="58" fillId="65" borderId="49" xfId="762" applyNumberFormat="1" applyFont="1" applyFill="1" applyBorder="1" applyAlignment="1" applyProtection="1">
      <alignment horizontal="center" vertical="center" wrapText="1"/>
      <protection locked="0"/>
    </xf>
    <xf numFmtId="190" fontId="58" fillId="65" borderId="49" xfId="762" applyNumberFormat="1" applyFont="1" applyFill="1" applyBorder="1" applyAlignment="1" applyProtection="1">
      <alignment horizontal="right" vertical="center" wrapText="1"/>
      <protection locked="0"/>
    </xf>
    <xf numFmtId="1" fontId="60" fillId="65" borderId="65" xfId="762" applyNumberFormat="1" applyFont="1" applyFill="1" applyBorder="1" applyAlignment="1" applyProtection="1">
      <alignment horizontal="left" vertical="center" wrapText="1"/>
      <protection locked="0"/>
    </xf>
    <xf numFmtId="10" fontId="59" fillId="48" borderId="0" xfId="762" applyNumberFormat="1" applyFont="1" applyFill="1" applyAlignment="1">
      <alignment vertical="center" wrapText="1"/>
    </xf>
    <xf numFmtId="190" fontId="1" fillId="48" borderId="0" xfId="523" applyNumberFormat="1" applyFill="1" applyAlignment="1">
      <alignment vertical="center" wrapText="1"/>
    </xf>
    <xf numFmtId="190" fontId="59" fillId="48" borderId="73" xfId="762" applyNumberFormat="1" applyFont="1" applyFill="1" applyBorder="1" applyAlignment="1">
      <alignment horizontal="right" vertical="center"/>
    </xf>
    <xf numFmtId="10" fontId="60" fillId="65" borderId="75" xfId="523" applyNumberFormat="1" applyFont="1" applyFill="1" applyBorder="1" applyAlignment="1">
      <alignment horizontal="center" vertical="center" wrapText="1"/>
    </xf>
    <xf numFmtId="10" fontId="60" fillId="52" borderId="0" xfId="0" applyNumberFormat="1" applyFont="1" applyFill="1" applyBorder="1" applyAlignment="1" applyProtection="1">
      <alignment horizontal="center" vertical="center"/>
      <protection locked="0"/>
    </xf>
    <xf numFmtId="168" fontId="58" fillId="52" borderId="0" xfId="0" applyNumberFormat="1" applyFont="1" applyFill="1" applyBorder="1" applyAlignment="1" applyProtection="1">
      <alignment horizontal="center" vertical="center"/>
      <protection locked="0"/>
    </xf>
    <xf numFmtId="166" fontId="74" fillId="56" borderId="47" xfId="0" applyNumberFormat="1" applyFont="1" applyFill="1" applyBorder="1" applyAlignment="1" applyProtection="1">
      <alignment horizontal="left" vertical="center" wrapText="1"/>
      <protection locked="0"/>
    </xf>
    <xf numFmtId="1" fontId="77" fillId="56" borderId="46" xfId="0" applyNumberFormat="1" applyFont="1" applyFill="1" applyBorder="1" applyAlignment="1" applyProtection="1">
      <alignment horizontal="center" vertical="center" wrapText="1"/>
      <protection locked="0"/>
    </xf>
    <xf numFmtId="1" fontId="77" fillId="65" borderId="33" xfId="677" applyNumberFormat="1" applyFont="1" applyFill="1" applyBorder="1" applyAlignment="1" applyProtection="1">
      <alignment horizontal="center" vertical="center" wrapText="1"/>
    </xf>
    <xf numFmtId="1" fontId="77" fillId="56" borderId="33" xfId="0" applyNumberFormat="1" applyFont="1" applyFill="1" applyBorder="1" applyAlignment="1" applyProtection="1">
      <alignment horizontal="center" vertical="center" wrapText="1"/>
      <protection locked="0"/>
    </xf>
    <xf numFmtId="166" fontId="84" fillId="56" borderId="33" xfId="0" applyNumberFormat="1" applyFont="1" applyFill="1" applyBorder="1" applyAlignment="1" applyProtection="1">
      <alignment horizontal="left" vertical="justify" wrapText="1"/>
      <protection locked="0"/>
    </xf>
    <xf numFmtId="0" fontId="72" fillId="52" borderId="0" xfId="0" applyFont="1" applyFill="1" applyBorder="1" applyAlignment="1" applyProtection="1">
      <alignment vertical="center" wrapText="1"/>
      <protection locked="0"/>
    </xf>
    <xf numFmtId="0" fontId="72" fillId="52" borderId="25" xfId="0" applyFont="1" applyFill="1" applyBorder="1" applyAlignment="1" applyProtection="1">
      <alignment vertical="center" wrapText="1"/>
      <protection locked="0"/>
    </xf>
    <xf numFmtId="0" fontId="72" fillId="52" borderId="0" xfId="0" applyFont="1" applyFill="1" applyAlignment="1" applyProtection="1">
      <alignment vertical="center" wrapText="1"/>
      <protection locked="0"/>
    </xf>
    <xf numFmtId="0" fontId="73" fillId="56" borderId="0" xfId="0" applyFont="1" applyFill="1" applyBorder="1" applyAlignment="1" applyProtection="1">
      <alignment vertical="center" wrapText="1"/>
      <protection locked="0"/>
    </xf>
    <xf numFmtId="0" fontId="73" fillId="56" borderId="25" xfId="0" applyFont="1" applyFill="1" applyBorder="1" applyAlignment="1" applyProtection="1">
      <alignment vertical="center" wrapText="1"/>
      <protection locked="0"/>
    </xf>
    <xf numFmtId="0" fontId="73" fillId="56" borderId="0" xfId="0" applyFont="1" applyFill="1" applyAlignment="1" applyProtection="1">
      <alignment vertical="center" wrapText="1"/>
      <protection locked="0"/>
    </xf>
    <xf numFmtId="49" fontId="74" fillId="65" borderId="33" xfId="676" applyNumberFormat="1" applyFont="1" applyFill="1" applyBorder="1" applyAlignment="1" applyProtection="1">
      <alignment horizontal="center" vertical="center" wrapText="1"/>
    </xf>
    <xf numFmtId="2" fontId="74" fillId="56" borderId="33" xfId="0" applyNumberFormat="1" applyFont="1" applyFill="1" applyBorder="1" applyAlignment="1" applyProtection="1">
      <alignment horizontal="left" vertical="justify" wrapText="1"/>
      <protection locked="0"/>
    </xf>
    <xf numFmtId="0" fontId="72" fillId="56" borderId="0" xfId="0" applyFont="1" applyFill="1" applyBorder="1" applyAlignment="1" applyProtection="1">
      <alignment vertical="center" wrapText="1"/>
      <protection locked="0"/>
    </xf>
    <xf numFmtId="0" fontId="72" fillId="56" borderId="25" xfId="0" applyFont="1" applyFill="1" applyBorder="1" applyAlignment="1" applyProtection="1">
      <alignment vertical="center" wrapText="1"/>
      <protection locked="0"/>
    </xf>
    <xf numFmtId="0" fontId="72" fillId="56" borderId="0" xfId="0" applyFont="1" applyFill="1" applyAlignment="1" applyProtection="1">
      <alignment vertical="center" wrapText="1"/>
      <protection locked="0"/>
    </xf>
    <xf numFmtId="10" fontId="85" fillId="52" borderId="0" xfId="0" applyNumberFormat="1" applyFont="1" applyFill="1" applyAlignment="1" applyProtection="1">
      <alignment vertical="center"/>
      <protection locked="0"/>
    </xf>
    <xf numFmtId="1" fontId="77" fillId="52" borderId="41" xfId="0" applyNumberFormat="1" applyFont="1" applyFill="1" applyBorder="1" applyAlignment="1" applyProtection="1">
      <alignment horizontal="center" vertical="center" wrapText="1"/>
      <protection locked="0"/>
    </xf>
    <xf numFmtId="1" fontId="77" fillId="52" borderId="42" xfId="0" applyNumberFormat="1" applyFont="1" applyFill="1" applyBorder="1" applyAlignment="1" applyProtection="1">
      <alignment horizontal="center" vertical="center" wrapText="1"/>
      <protection locked="0"/>
    </xf>
    <xf numFmtId="0" fontId="77" fillId="52" borderId="42" xfId="0" applyFont="1" applyFill="1" applyBorder="1" applyAlignment="1" applyProtection="1">
      <alignment horizontal="center" vertical="center" wrapText="1"/>
      <protection locked="0"/>
    </xf>
    <xf numFmtId="2" fontId="77" fillId="52" borderId="42" xfId="0" applyNumberFormat="1" applyFont="1" applyFill="1" applyBorder="1" applyAlignment="1" applyProtection="1">
      <alignment horizontal="center" vertical="center" wrapText="1"/>
      <protection locked="0"/>
    </xf>
    <xf numFmtId="2" fontId="77" fillId="52" borderId="44" xfId="0" applyNumberFormat="1" applyFont="1" applyFill="1" applyBorder="1" applyAlignment="1" applyProtection="1">
      <alignment horizontal="center" vertical="center" wrapText="1"/>
      <protection locked="0"/>
    </xf>
    <xf numFmtId="43" fontId="77" fillId="52" borderId="44" xfId="761" applyFont="1" applyFill="1" applyBorder="1" applyAlignment="1" applyProtection="1">
      <alignment horizontal="center" vertical="center" wrapText="1"/>
      <protection locked="0"/>
    </xf>
    <xf numFmtId="10" fontId="77" fillId="52" borderId="45" xfId="0" applyNumberFormat="1" applyFont="1" applyFill="1" applyBorder="1" applyAlignment="1" applyProtection="1">
      <alignment horizontal="center" vertical="center"/>
      <protection locked="0"/>
    </xf>
    <xf numFmtId="43" fontId="77" fillId="53" borderId="33" xfId="761" applyFont="1" applyFill="1" applyBorder="1" applyAlignment="1" applyProtection="1">
      <alignment vertical="center" wrapText="1"/>
      <protection locked="0"/>
    </xf>
    <xf numFmtId="0" fontId="6" fillId="0" borderId="0" xfId="763"/>
    <xf numFmtId="0" fontId="6" fillId="0" borderId="0" xfId="763" applyAlignment="1">
      <alignment horizontal="left"/>
    </xf>
    <xf numFmtId="0" fontId="53" fillId="0" borderId="0" xfId="763" applyFont="1" applyAlignment="1">
      <alignment horizontal="center"/>
    </xf>
    <xf numFmtId="0" fontId="4" fillId="0" borderId="21" xfId="763" applyFont="1" applyBorder="1"/>
    <xf numFmtId="0" fontId="4" fillId="0" borderId="0" xfId="763" applyFont="1"/>
    <xf numFmtId="4" fontId="4" fillId="0" borderId="0" xfId="763" applyNumberFormat="1" applyFont="1"/>
    <xf numFmtId="0" fontId="4" fillId="0" borderId="0" xfId="763" applyFont="1" applyAlignment="1">
      <alignment horizontal="center"/>
    </xf>
    <xf numFmtId="0" fontId="4" fillId="0" borderId="37" xfId="763" applyFont="1" applyBorder="1" applyAlignment="1">
      <alignment horizontal="center" vertical="center"/>
    </xf>
    <xf numFmtId="0" fontId="4" fillId="0" borderId="9" xfId="763" applyFont="1" applyBorder="1" applyAlignment="1">
      <alignment horizontal="center" vertical="center"/>
    </xf>
    <xf numFmtId="4" fontId="4" fillId="55" borderId="9" xfId="763" applyNumberFormat="1" applyFont="1" applyFill="1" applyBorder="1" applyAlignment="1">
      <alignment horizontal="center" vertical="center" wrapText="1"/>
    </xf>
    <xf numFmtId="4" fontId="4" fillId="0" borderId="9" xfId="763" applyNumberFormat="1" applyFont="1" applyBorder="1" applyAlignment="1">
      <alignment horizontal="center" vertical="center" wrapText="1"/>
    </xf>
    <xf numFmtId="0" fontId="4" fillId="62" borderId="9" xfId="763" applyFont="1" applyFill="1" applyBorder="1" applyAlignment="1">
      <alignment horizontal="center" vertical="center"/>
    </xf>
    <xf numFmtId="0" fontId="4" fillId="62" borderId="38" xfId="763" applyFont="1" applyFill="1" applyBorder="1" applyAlignment="1">
      <alignment horizontal="center" vertical="center"/>
    </xf>
    <xf numFmtId="0" fontId="3" fillId="0" borderId="0" xfId="763" applyFont="1" applyAlignment="1">
      <alignment horizontal="left" vertical="top" wrapText="1"/>
    </xf>
    <xf numFmtId="0" fontId="6" fillId="0" borderId="37" xfId="763" applyBorder="1" applyAlignment="1">
      <alignment horizontal="left" vertical="center"/>
    </xf>
    <xf numFmtId="10" fontId="0" fillId="55" borderId="9" xfId="765" applyNumberFormat="1" applyFont="1" applyFill="1" applyBorder="1" applyAlignment="1" applyProtection="1">
      <alignment horizontal="center" vertical="center"/>
      <protection locked="0"/>
    </xf>
    <xf numFmtId="4" fontId="4" fillId="0" borderId="9" xfId="763" applyNumberFormat="1" applyFont="1" applyBorder="1" applyAlignment="1">
      <alignment horizontal="center" vertical="center"/>
    </xf>
    <xf numFmtId="10" fontId="0" fillId="62" borderId="9" xfId="765" applyNumberFormat="1" applyFont="1" applyFill="1" applyBorder="1" applyAlignment="1" applyProtection="1">
      <alignment horizontal="center" vertical="center"/>
    </xf>
    <xf numFmtId="10" fontId="0" fillId="62" borderId="38" xfId="765" applyNumberFormat="1" applyFont="1" applyFill="1" applyBorder="1" applyAlignment="1" applyProtection="1">
      <alignment horizontal="center" vertical="center"/>
    </xf>
    <xf numFmtId="10" fontId="0" fillId="0" borderId="0" xfId="765" applyNumberFormat="1" applyFont="1" applyFill="1" applyBorder="1" applyAlignment="1" applyProtection="1">
      <alignment horizontal="center"/>
    </xf>
    <xf numFmtId="0" fontId="3" fillId="0" borderId="37" xfId="763" applyFont="1" applyBorder="1" applyAlignment="1">
      <alignment horizontal="left" vertical="center"/>
    </xf>
    <xf numFmtId="0" fontId="3" fillId="0" borderId="54" xfId="763" applyFont="1" applyBorder="1" applyAlignment="1">
      <alignment horizontal="left" vertical="center"/>
    </xf>
    <xf numFmtId="0" fontId="4" fillId="0" borderId="35" xfId="763" applyFont="1" applyBorder="1" applyAlignment="1">
      <alignment horizontal="center" vertical="center"/>
    </xf>
    <xf numFmtId="10" fontId="0" fillId="55" borderId="35" xfId="765" applyNumberFormat="1" applyFont="1" applyFill="1" applyBorder="1" applyAlignment="1" applyProtection="1">
      <alignment horizontal="center" vertical="center"/>
      <protection locked="0"/>
    </xf>
    <xf numFmtId="10" fontId="0" fillId="62" borderId="35" xfId="765" applyNumberFormat="1" applyFont="1" applyFill="1" applyBorder="1" applyAlignment="1" applyProtection="1">
      <alignment horizontal="center" vertical="center"/>
    </xf>
    <xf numFmtId="10" fontId="0" fillId="62" borderId="55" xfId="765" applyNumberFormat="1" applyFont="1" applyFill="1" applyBorder="1" applyAlignment="1" applyProtection="1">
      <alignment horizontal="center" vertical="center"/>
    </xf>
    <xf numFmtId="4" fontId="4" fillId="0" borderId="35" xfId="763" applyNumberFormat="1" applyFont="1" applyBorder="1" applyAlignment="1">
      <alignment horizontal="center" vertical="center"/>
    </xf>
    <xf numFmtId="10" fontId="88" fillId="0" borderId="0" xfId="765" applyNumberFormat="1" applyFont="1" applyFill="1" applyBorder="1" applyAlignment="1" applyProtection="1">
      <alignment horizontal="left"/>
    </xf>
    <xf numFmtId="0" fontId="6" fillId="0" borderId="56" xfId="763" applyBorder="1" applyAlignment="1">
      <alignment horizontal="right" vertical="center" wrapText="1"/>
    </xf>
    <xf numFmtId="0" fontId="3" fillId="0" borderId="19" xfId="763" applyFont="1" applyBorder="1" applyAlignment="1">
      <alignment horizontal="center" vertical="center"/>
    </xf>
    <xf numFmtId="10" fontId="0" fillId="63" borderId="19" xfId="765" applyNumberFormat="1" applyFont="1" applyFill="1" applyBorder="1" applyAlignment="1" applyProtection="1">
      <alignment horizontal="center" vertical="center"/>
      <protection locked="0"/>
    </xf>
    <xf numFmtId="10" fontId="3" fillId="0" borderId="0" xfId="765" applyNumberFormat="1" applyFont="1" applyFill="1" applyBorder="1" applyAlignment="1" applyProtection="1">
      <alignment horizontal="center" vertical="center" wrapText="1"/>
    </xf>
    <xf numFmtId="10" fontId="3" fillId="0" borderId="0" xfId="765" applyNumberFormat="1" applyFont="1" applyFill="1" applyBorder="1" applyAlignment="1" applyProtection="1">
      <alignment horizontal="left" vertical="center" wrapText="1"/>
    </xf>
    <xf numFmtId="0" fontId="6" fillId="0" borderId="21" xfId="763" applyBorder="1" applyAlignment="1">
      <alignment horizontal="right" vertical="center" wrapText="1"/>
    </xf>
    <xf numFmtId="0" fontId="3" fillId="0" borderId="0" xfId="763" applyFont="1" applyAlignment="1">
      <alignment horizontal="center" vertical="center"/>
    </xf>
    <xf numFmtId="10" fontId="0" fillId="0" borderId="0" xfId="765" applyNumberFormat="1" applyFont="1" applyFill="1" applyBorder="1" applyAlignment="1" applyProtection="1">
      <alignment horizontal="center" vertical="center"/>
      <protection locked="0"/>
    </xf>
    <xf numFmtId="0" fontId="6" fillId="0" borderId="58" xfId="763" applyBorder="1" applyAlignment="1">
      <alignment horizontal="right" vertical="center" wrapText="1"/>
    </xf>
    <xf numFmtId="0" fontId="3" fillId="0" borderId="20" xfId="763" applyFont="1" applyBorder="1" applyAlignment="1">
      <alignment horizontal="center" vertical="center"/>
    </xf>
    <xf numFmtId="10" fontId="0" fillId="0" borderId="20" xfId="765" applyNumberFormat="1" applyFont="1" applyFill="1" applyBorder="1" applyAlignment="1" applyProtection="1">
      <alignment horizontal="center" vertical="center"/>
      <protection locked="0"/>
    </xf>
    <xf numFmtId="0" fontId="6" fillId="0" borderId="29" xfId="763" applyBorder="1"/>
    <xf numFmtId="0" fontId="6" fillId="0" borderId="59" xfId="763" applyBorder="1" applyAlignment="1">
      <alignment horizontal="left"/>
    </xf>
    <xf numFmtId="0" fontId="4" fillId="0" borderId="60" xfId="763" applyFont="1" applyBorder="1" applyAlignment="1">
      <alignment horizontal="center"/>
    </xf>
    <xf numFmtId="10" fontId="0" fillId="55" borderId="60" xfId="765" applyNumberFormat="1" applyFont="1" applyFill="1" applyBorder="1" applyAlignment="1" applyProtection="1">
      <alignment horizontal="center"/>
      <protection locked="0"/>
    </xf>
    <xf numFmtId="4" fontId="4" fillId="0" borderId="60" xfId="763" applyNumberFormat="1" applyFont="1" applyBorder="1" applyAlignment="1">
      <alignment horizontal="center"/>
    </xf>
    <xf numFmtId="10" fontId="0" fillId="62" borderId="60" xfId="765" applyNumberFormat="1" applyFont="1" applyFill="1" applyBorder="1" applyAlignment="1" applyProtection="1">
      <alignment horizontal="center"/>
    </xf>
    <xf numFmtId="10" fontId="0" fillId="62" borderId="61" xfId="765" applyNumberFormat="1" applyFont="1" applyFill="1" applyBorder="1" applyAlignment="1" applyProtection="1">
      <alignment horizontal="center"/>
    </xf>
    <xf numFmtId="0" fontId="6" fillId="0" borderId="40" xfId="763" applyBorder="1" applyAlignment="1">
      <alignment horizontal="justify" vertical="center"/>
    </xf>
    <xf numFmtId="0" fontId="4" fillId="64" borderId="52" xfId="763" applyFont="1" applyFill="1" applyBorder="1" applyAlignment="1">
      <alignment horizontal="center" vertical="center" wrapText="1"/>
    </xf>
    <xf numFmtId="10" fontId="4" fillId="64" borderId="52" xfId="765" applyNumberFormat="1" applyFill="1" applyBorder="1" applyAlignment="1" applyProtection="1">
      <alignment horizontal="center" vertical="center"/>
    </xf>
    <xf numFmtId="4" fontId="4" fillId="0" borderId="52" xfId="763" applyNumberFormat="1" applyFont="1" applyBorder="1" applyAlignment="1">
      <alignment horizontal="center" vertical="center"/>
    </xf>
    <xf numFmtId="10" fontId="0" fillId="62" borderId="52" xfId="765" applyNumberFormat="1" applyFont="1" applyFill="1" applyBorder="1" applyAlignment="1" applyProtection="1">
      <alignment horizontal="center" vertical="center"/>
    </xf>
    <xf numFmtId="10" fontId="0" fillId="62" borderId="53" xfId="765" applyNumberFormat="1" applyFont="1" applyFill="1" applyBorder="1" applyAlignment="1" applyProtection="1">
      <alignment horizontal="center" vertical="center"/>
    </xf>
    <xf numFmtId="10" fontId="0" fillId="0" borderId="0" xfId="765" applyNumberFormat="1" applyFont="1" applyFill="1" applyBorder="1" applyAlignment="1" applyProtection="1">
      <alignment horizontal="center" vertical="center"/>
    </xf>
    <xf numFmtId="10" fontId="88" fillId="0" borderId="0" xfId="765" applyNumberFormat="1" applyFont="1" applyFill="1" applyBorder="1" applyAlignment="1" applyProtection="1">
      <alignment horizontal="left" vertical="center"/>
    </xf>
    <xf numFmtId="0" fontId="6" fillId="0" borderId="0" xfId="763" applyAlignment="1">
      <alignment vertical="center"/>
    </xf>
    <xf numFmtId="0" fontId="89" fillId="0" borderId="0" xfId="763" applyFont="1" applyAlignment="1">
      <alignment horizontal="left"/>
    </xf>
    <xf numFmtId="0" fontId="3" fillId="0" borderId="0" xfId="763" applyFont="1" applyAlignment="1">
      <alignment horizontal="left"/>
    </xf>
    <xf numFmtId="0" fontId="4" fillId="0" borderId="37" xfId="763" applyFont="1" applyBorder="1" applyAlignment="1">
      <alignment horizontal="center"/>
    </xf>
    <xf numFmtId="0" fontId="4" fillId="0" borderId="9" xfId="763" applyFont="1" applyBorder="1" applyAlignment="1">
      <alignment horizontal="center"/>
    </xf>
    <xf numFmtId="4" fontId="4" fillId="55" borderId="9" xfId="763" applyNumberFormat="1" applyFont="1" applyFill="1" applyBorder="1" applyAlignment="1">
      <alignment horizontal="center" wrapText="1"/>
    </xf>
    <xf numFmtId="4" fontId="4" fillId="0" borderId="9" xfId="763" applyNumberFormat="1" applyFont="1" applyBorder="1" applyAlignment="1">
      <alignment horizontal="center" wrapText="1"/>
    </xf>
    <xf numFmtId="0" fontId="4" fillId="62" borderId="9" xfId="763" applyFont="1" applyFill="1" applyBorder="1" applyAlignment="1">
      <alignment horizontal="center"/>
    </xf>
    <xf numFmtId="0" fontId="4" fillId="62" borderId="38" xfId="763" applyFont="1" applyFill="1" applyBorder="1" applyAlignment="1">
      <alignment horizontal="center"/>
    </xf>
    <xf numFmtId="0" fontId="6" fillId="0" borderId="37" xfId="763" applyBorder="1" applyAlignment="1">
      <alignment horizontal="left"/>
    </xf>
    <xf numFmtId="10" fontId="0" fillId="55" borderId="9" xfId="765" applyNumberFormat="1" applyFont="1" applyFill="1" applyBorder="1" applyAlignment="1" applyProtection="1">
      <alignment horizontal="center"/>
      <protection locked="0"/>
    </xf>
    <xf numFmtId="4" fontId="4" fillId="0" borderId="9" xfId="763" applyNumberFormat="1" applyFont="1" applyBorder="1" applyAlignment="1">
      <alignment horizontal="center"/>
    </xf>
    <xf numFmtId="10" fontId="0" fillId="62" borderId="9" xfId="765" applyNumberFormat="1" applyFont="1" applyFill="1" applyBorder="1" applyAlignment="1" applyProtection="1">
      <alignment horizontal="center"/>
    </xf>
    <xf numFmtId="10" fontId="0" fillId="62" borderId="38" xfId="765" applyNumberFormat="1" applyFont="1" applyFill="1" applyBorder="1" applyAlignment="1" applyProtection="1">
      <alignment horizontal="center"/>
    </xf>
    <xf numFmtId="0" fontId="3" fillId="0" borderId="37" xfId="763" applyFont="1" applyBorder="1" applyAlignment="1">
      <alignment horizontal="left"/>
    </xf>
    <xf numFmtId="0" fontId="3" fillId="0" borderId="54" xfId="763" applyFont="1" applyBorder="1" applyAlignment="1">
      <alignment horizontal="left"/>
    </xf>
    <xf numFmtId="0" fontId="4" fillId="0" borderId="35" xfId="763" applyFont="1" applyBorder="1" applyAlignment="1">
      <alignment horizontal="center"/>
    </xf>
    <xf numFmtId="10" fontId="0" fillId="55" borderId="35" xfId="765" applyNumberFormat="1" applyFont="1" applyFill="1" applyBorder="1" applyAlignment="1" applyProtection="1">
      <alignment horizontal="center"/>
      <protection locked="0"/>
    </xf>
    <xf numFmtId="10" fontId="0" fillId="62" borderId="35" xfId="765" applyNumberFormat="1" applyFont="1" applyFill="1" applyBorder="1" applyAlignment="1" applyProtection="1">
      <alignment horizontal="center"/>
    </xf>
    <xf numFmtId="10" fontId="0" fillId="62" borderId="55" xfId="765" applyNumberFormat="1" applyFont="1" applyFill="1" applyBorder="1" applyAlignment="1" applyProtection="1">
      <alignment horizontal="center"/>
    </xf>
    <xf numFmtId="4" fontId="4" fillId="0" borderId="35" xfId="763" applyNumberFormat="1" applyFont="1" applyBorder="1" applyAlignment="1">
      <alignment horizontal="center"/>
    </xf>
    <xf numFmtId="10" fontId="0" fillId="0" borderId="19" xfId="765" applyNumberFormat="1" applyFont="1" applyFill="1" applyBorder="1" applyAlignment="1" applyProtection="1">
      <alignment horizontal="center" vertical="center"/>
      <protection locked="0"/>
    </xf>
    <xf numFmtId="4" fontId="4" fillId="0" borderId="19" xfId="763" applyNumberFormat="1" applyFont="1" applyBorder="1" applyAlignment="1">
      <alignment horizontal="center" vertical="center"/>
    </xf>
    <xf numFmtId="4" fontId="4" fillId="0" borderId="0" xfId="763" applyNumberFormat="1" applyFont="1" applyAlignment="1">
      <alignment horizontal="center" vertical="center"/>
    </xf>
    <xf numFmtId="4" fontId="4" fillId="0" borderId="20" xfId="763" applyNumberFormat="1" applyFont="1" applyBorder="1" applyAlignment="1">
      <alignment horizontal="center" vertical="center"/>
    </xf>
    <xf numFmtId="2" fontId="74" fillId="66" borderId="70" xfId="0" applyNumberFormat="1" applyFont="1" applyFill="1" applyBorder="1" applyAlignment="1" applyProtection="1">
      <alignment horizontal="center" vertical="center" wrapText="1"/>
      <protection locked="0"/>
    </xf>
    <xf numFmtId="2" fontId="74" fillId="67" borderId="70" xfId="0" applyNumberFormat="1" applyFont="1" applyFill="1" applyBorder="1" applyAlignment="1" applyProtection="1">
      <alignment horizontal="center" vertical="center" wrapText="1"/>
      <protection locked="0"/>
    </xf>
    <xf numFmtId="2" fontId="84" fillId="67" borderId="70" xfId="0" applyNumberFormat="1" applyFont="1" applyFill="1" applyBorder="1" applyAlignment="1" applyProtection="1">
      <alignment horizontal="left" vertical="center" wrapText="1"/>
      <protection locked="0"/>
    </xf>
    <xf numFmtId="0" fontId="77" fillId="0" borderId="0" xfId="0" applyFont="1" applyFill="1"/>
    <xf numFmtId="2" fontId="0" fillId="0" borderId="0" xfId="0" applyNumberFormat="1" applyFont="1"/>
    <xf numFmtId="2" fontId="74" fillId="0" borderId="0" xfId="0" applyNumberFormat="1" applyFont="1"/>
    <xf numFmtId="0" fontId="0" fillId="61" borderId="0" xfId="0" applyFont="1" applyFill="1"/>
    <xf numFmtId="0" fontId="0" fillId="0" borderId="0" xfId="0" applyFont="1" applyAlignment="1">
      <alignment horizontal="justify"/>
    </xf>
    <xf numFmtId="2" fontId="0" fillId="0" borderId="0" xfId="0" applyNumberFormat="1" applyFont="1" applyAlignment="1">
      <alignment vertical="center"/>
    </xf>
    <xf numFmtId="0" fontId="74" fillId="0" borderId="0" xfId="0" applyFont="1" applyAlignment="1">
      <alignment horizontal="right" vertical="center"/>
    </xf>
    <xf numFmtId="166" fontId="84" fillId="67" borderId="70" xfId="0" applyNumberFormat="1" applyFont="1" applyFill="1" applyBorder="1" applyAlignment="1" applyProtection="1">
      <alignment horizontal="left" vertical="justify" wrapText="1"/>
      <protection locked="0"/>
    </xf>
    <xf numFmtId="43" fontId="77" fillId="67" borderId="70" xfId="761" applyFont="1" applyFill="1" applyBorder="1" applyAlignment="1">
      <alignment horizontal="center" vertical="center"/>
    </xf>
    <xf numFmtId="43" fontId="77" fillId="67" borderId="70" xfId="761" applyFont="1" applyFill="1" applyBorder="1" applyAlignment="1" applyProtection="1">
      <alignment horizontal="center" vertical="center" wrapText="1"/>
      <protection locked="0"/>
    </xf>
    <xf numFmtId="43" fontId="77" fillId="66" borderId="70" xfId="761" applyFont="1" applyFill="1" applyBorder="1" applyAlignment="1" applyProtection="1">
      <alignment horizontal="right" vertical="center" wrapText="1"/>
      <protection locked="0"/>
    </xf>
    <xf numFmtId="43" fontId="77" fillId="66" borderId="70" xfId="761" applyFont="1" applyFill="1" applyBorder="1" applyAlignment="1" applyProtection="1">
      <alignment horizontal="center" vertical="center" wrapText="1"/>
      <protection locked="0"/>
    </xf>
    <xf numFmtId="43" fontId="77" fillId="67" borderId="70" xfId="761" applyFont="1" applyFill="1" applyBorder="1" applyAlignment="1">
      <alignment horizontal="right" vertical="center"/>
    </xf>
    <xf numFmtId="2" fontId="77" fillId="66" borderId="70" xfId="0" applyNumberFormat="1" applyFont="1" applyFill="1" applyBorder="1" applyAlignment="1" applyProtection="1">
      <alignment vertical="center" wrapText="1"/>
      <protection locked="0"/>
    </xf>
    <xf numFmtId="43" fontId="77" fillId="66" borderId="70" xfId="761" applyFont="1" applyFill="1" applyBorder="1" applyAlignment="1" applyProtection="1">
      <alignment vertical="center" wrapText="1"/>
      <protection locked="0"/>
    </xf>
    <xf numFmtId="2" fontId="84" fillId="66" borderId="70" xfId="0" applyNumberFormat="1" applyFont="1" applyFill="1" applyBorder="1" applyAlignment="1" applyProtection="1">
      <alignment horizontal="left" vertical="justify" wrapText="1"/>
      <protection locked="0"/>
    </xf>
    <xf numFmtId="2" fontId="74" fillId="0" borderId="0" xfId="0" applyNumberFormat="1" applyFont="1" applyFill="1" applyBorder="1" applyAlignment="1" applyProtection="1">
      <alignment horizontal="left" vertical="center" wrapText="1"/>
      <protection locked="0"/>
    </xf>
    <xf numFmtId="2" fontId="77" fillId="67" borderId="70" xfId="0" applyNumberFormat="1" applyFont="1" applyFill="1" applyBorder="1" applyAlignment="1" applyProtection="1">
      <alignment horizontal="left" vertical="top" wrapText="1"/>
      <protection locked="0"/>
    </xf>
    <xf numFmtId="0" fontId="74" fillId="67" borderId="70" xfId="0" applyFont="1" applyFill="1" applyBorder="1" applyAlignment="1">
      <alignment horizontal="left"/>
    </xf>
    <xf numFmtId="0" fontId="0" fillId="67" borderId="70" xfId="0" applyFill="1" applyBorder="1" applyAlignment="1">
      <alignment horizontal="left"/>
    </xf>
    <xf numFmtId="0" fontId="0" fillId="67" borderId="70" xfId="0" applyFill="1" applyBorder="1" applyAlignment="1">
      <alignment horizontal="left" wrapText="1"/>
    </xf>
    <xf numFmtId="0" fontId="22" fillId="67" borderId="70" xfId="0" applyFont="1" applyFill="1" applyBorder="1" applyAlignment="1">
      <alignment horizontal="left"/>
    </xf>
    <xf numFmtId="2" fontId="74" fillId="66" borderId="70" xfId="0" applyNumberFormat="1" applyFont="1" applyFill="1" applyBorder="1" applyAlignment="1" applyProtection="1">
      <alignment horizontal="left" vertical="center" wrapText="1"/>
      <protection locked="0"/>
    </xf>
    <xf numFmtId="0" fontId="0" fillId="0" borderId="0" xfId="0" applyAlignment="1">
      <alignment horizontal="left"/>
    </xf>
    <xf numFmtId="2" fontId="79" fillId="52" borderId="0" xfId="0" applyNumberFormat="1" applyFont="1" applyFill="1" applyBorder="1" applyAlignment="1" applyProtection="1">
      <alignment horizontal="left" vertical="center"/>
      <protection locked="0"/>
    </xf>
    <xf numFmtId="0" fontId="77" fillId="67" borderId="70" xfId="0" applyFont="1" applyFill="1" applyBorder="1" applyAlignment="1">
      <alignment horizontal="left"/>
    </xf>
    <xf numFmtId="0" fontId="22" fillId="67" borderId="70" xfId="0" applyFont="1" applyFill="1" applyBorder="1" applyAlignment="1">
      <alignment horizontal="justify"/>
    </xf>
    <xf numFmtId="0" fontId="83" fillId="67" borderId="70" xfId="0" applyFont="1" applyFill="1" applyBorder="1" applyAlignment="1">
      <alignment horizontal="left"/>
    </xf>
    <xf numFmtId="0" fontId="22" fillId="67" borderId="70" xfId="0" applyFont="1" applyFill="1" applyBorder="1" applyAlignment="1">
      <alignment horizontal="left" wrapText="1"/>
    </xf>
    <xf numFmtId="0" fontId="74" fillId="67" borderId="70" xfId="0" applyFont="1" applyFill="1" applyBorder="1" applyAlignment="1">
      <alignment horizontal="center" vertical="center"/>
    </xf>
    <xf numFmtId="0" fontId="77" fillId="67" borderId="70" xfId="0" applyFont="1" applyFill="1" applyBorder="1" applyAlignment="1">
      <alignment horizontal="center" vertical="center"/>
    </xf>
    <xf numFmtId="0" fontId="7" fillId="67" borderId="70" xfId="0" applyFont="1" applyFill="1" applyBorder="1" applyAlignment="1">
      <alignment horizontal="left" wrapText="1"/>
    </xf>
    <xf numFmtId="0" fontId="7" fillId="67" borderId="70" xfId="0" applyFont="1" applyFill="1" applyBorder="1" applyAlignment="1">
      <alignment horizontal="left" vertical="center"/>
    </xf>
    <xf numFmtId="0" fontId="30" fillId="67" borderId="70" xfId="0" applyFont="1" applyFill="1" applyBorder="1" applyAlignment="1">
      <alignment horizontal="left"/>
    </xf>
    <xf numFmtId="166" fontId="74" fillId="56" borderId="33" xfId="0" applyNumberFormat="1" applyFont="1" applyFill="1" applyBorder="1" applyAlignment="1" applyProtection="1">
      <alignment horizontal="justify" vertical="justify" wrapText="1"/>
      <protection locked="0"/>
    </xf>
    <xf numFmtId="43" fontId="77" fillId="67" borderId="70" xfId="761" applyFont="1" applyFill="1" applyBorder="1" applyAlignment="1">
      <alignment vertical="center"/>
    </xf>
    <xf numFmtId="0" fontId="77" fillId="67" borderId="0" xfId="0" applyFont="1" applyFill="1" applyAlignment="1">
      <alignment horizontal="center" vertical="center"/>
    </xf>
    <xf numFmtId="43" fontId="77" fillId="67" borderId="70" xfId="761" applyFont="1" applyFill="1" applyBorder="1" applyAlignment="1" applyProtection="1">
      <alignment vertical="center" wrapText="1"/>
      <protection locked="0"/>
    </xf>
    <xf numFmtId="0" fontId="0" fillId="67" borderId="0" xfId="0" applyFont="1" applyFill="1" applyAlignment="1">
      <alignment horizontal="center" vertical="center"/>
    </xf>
    <xf numFmtId="0" fontId="22" fillId="67" borderId="0" xfId="0" applyFont="1" applyFill="1" applyAlignment="1">
      <alignment horizontal="center" vertical="center"/>
    </xf>
    <xf numFmtId="43" fontId="22" fillId="67" borderId="70" xfId="761" applyFont="1" applyFill="1" applyBorder="1" applyAlignment="1">
      <alignment vertical="center"/>
    </xf>
    <xf numFmtId="2" fontId="22" fillId="67" borderId="70" xfId="0" applyNumberFormat="1" applyFont="1" applyFill="1" applyBorder="1" applyAlignment="1">
      <alignment horizontal="center" vertical="center"/>
    </xf>
    <xf numFmtId="0" fontId="22" fillId="67" borderId="70" xfId="0" applyFont="1" applyFill="1" applyBorder="1" applyAlignment="1">
      <alignment horizontal="left" vertical="center" wrapText="1"/>
    </xf>
    <xf numFmtId="0" fontId="60" fillId="67" borderId="70" xfId="0" applyFont="1" applyFill="1" applyBorder="1" applyAlignment="1">
      <alignment horizontal="center" vertical="center"/>
    </xf>
    <xf numFmtId="0" fontId="30" fillId="67" borderId="70" xfId="0" applyFont="1" applyFill="1" applyBorder="1" applyAlignment="1">
      <alignment horizontal="center" vertical="center"/>
    </xf>
    <xf numFmtId="43" fontId="30" fillId="67" borderId="70" xfId="761" applyFont="1" applyFill="1" applyBorder="1" applyAlignment="1">
      <alignment vertical="center"/>
    </xf>
    <xf numFmtId="0" fontId="30" fillId="0" borderId="0" xfId="0" applyFont="1"/>
    <xf numFmtId="1" fontId="92" fillId="52" borderId="0" xfId="0" applyNumberFormat="1" applyFont="1" applyFill="1" applyAlignment="1" applyProtection="1">
      <alignment horizontal="center" vertical="center"/>
      <protection locked="0"/>
    </xf>
    <xf numFmtId="168" fontId="92" fillId="52" borderId="0" xfId="0" applyNumberFormat="1" applyFont="1" applyFill="1" applyBorder="1" applyAlignment="1" applyProtection="1">
      <alignment horizontal="left" vertical="center"/>
      <protection locked="0"/>
    </xf>
    <xf numFmtId="0" fontId="92" fillId="52" borderId="0" xfId="0" applyFont="1" applyFill="1" applyAlignment="1" applyProtection="1">
      <alignment vertical="center"/>
      <protection locked="0"/>
    </xf>
    <xf numFmtId="2" fontId="79" fillId="52" borderId="0" xfId="0" applyNumberFormat="1" applyFont="1" applyFill="1" applyAlignment="1" applyProtection="1">
      <alignment horizontal="right" vertical="center"/>
      <protection locked="0"/>
    </xf>
    <xf numFmtId="2" fontId="92" fillId="52" borderId="0" xfId="0" applyNumberFormat="1" applyFont="1" applyFill="1" applyAlignment="1" applyProtection="1">
      <alignment horizontal="left" vertical="center"/>
      <protection locked="0"/>
    </xf>
    <xf numFmtId="10" fontId="79" fillId="52" borderId="0" xfId="0" applyNumberFormat="1" applyFont="1" applyFill="1" applyBorder="1" applyAlignment="1" applyProtection="1">
      <alignment horizontal="left" vertical="center"/>
      <protection locked="0"/>
    </xf>
    <xf numFmtId="168" fontId="92" fillId="52" borderId="0" xfId="0" applyNumberFormat="1" applyFont="1" applyFill="1" applyBorder="1" applyAlignment="1" applyProtection="1">
      <alignment horizontal="right" vertical="center"/>
      <protection locked="0"/>
    </xf>
    <xf numFmtId="2" fontId="92" fillId="52" borderId="0" xfId="0" applyNumberFormat="1" applyFont="1" applyFill="1" applyBorder="1" applyAlignment="1" applyProtection="1">
      <alignment vertical="center"/>
      <protection locked="0"/>
    </xf>
    <xf numFmtId="44" fontId="77" fillId="53" borderId="47" xfId="298" applyFont="1" applyFill="1" applyBorder="1" applyAlignment="1" applyProtection="1">
      <alignment vertical="center" wrapText="1"/>
      <protection locked="0"/>
    </xf>
    <xf numFmtId="49" fontId="74" fillId="48" borderId="27" xfId="677" applyNumberFormat="1" applyFont="1" applyFill="1" applyBorder="1" applyAlignment="1" applyProtection="1">
      <alignment horizontal="center" vertical="center" wrapText="1"/>
    </xf>
    <xf numFmtId="1" fontId="74" fillId="52" borderId="27" xfId="0" applyNumberFormat="1" applyFont="1" applyFill="1" applyBorder="1" applyAlignment="1" applyProtection="1">
      <alignment horizontal="center" vertical="center" wrapText="1"/>
      <protection locked="0"/>
    </xf>
    <xf numFmtId="2" fontId="74" fillId="52" borderId="27" xfId="0" applyNumberFormat="1" applyFont="1" applyFill="1" applyBorder="1" applyAlignment="1" applyProtection="1">
      <alignment horizontal="left" vertical="justify" wrapText="1"/>
      <protection locked="0"/>
    </xf>
    <xf numFmtId="2" fontId="74" fillId="52" borderId="27" xfId="0" applyNumberFormat="1" applyFont="1" applyFill="1" applyBorder="1" applyAlignment="1" applyProtection="1">
      <alignment horizontal="center" vertical="center" wrapText="1"/>
      <protection locked="0"/>
    </xf>
    <xf numFmtId="10" fontId="93" fillId="52" borderId="27" xfId="523" applyNumberFormat="1" applyFont="1" applyFill="1" applyBorder="1" applyAlignment="1" applyProtection="1">
      <alignment horizontal="right" vertical="center" wrapText="1"/>
      <protection locked="0"/>
    </xf>
    <xf numFmtId="2" fontId="74" fillId="52" borderId="50" xfId="0" applyNumberFormat="1" applyFont="1" applyFill="1" applyBorder="1" applyAlignment="1" applyProtection="1">
      <alignment vertical="center" wrapText="1"/>
      <protection locked="0"/>
    </xf>
    <xf numFmtId="2" fontId="74" fillId="67" borderId="70" xfId="0" applyNumberFormat="1" applyFont="1" applyFill="1" applyBorder="1" applyAlignment="1">
      <alignment horizontal="center" vertical="center"/>
    </xf>
    <xf numFmtId="43" fontId="22" fillId="0" borderId="0" xfId="761" applyFont="1" applyAlignment="1">
      <alignment vertical="center"/>
    </xf>
    <xf numFmtId="43" fontId="77" fillId="0" borderId="0" xfId="761" applyFont="1" applyAlignment="1">
      <alignment vertical="center"/>
    </xf>
    <xf numFmtId="0" fontId="74" fillId="60" borderId="0" xfId="0" applyFont="1" applyFill="1" applyAlignment="1">
      <alignment horizontal="left" vertical="center"/>
    </xf>
    <xf numFmtId="2" fontId="79" fillId="52" borderId="0" xfId="0" applyNumberFormat="1" applyFont="1" applyFill="1" applyBorder="1" applyAlignment="1" applyProtection="1">
      <alignment horizontal="left" vertical="center"/>
      <protection locked="0"/>
    </xf>
    <xf numFmtId="1" fontId="92" fillId="0" borderId="0" xfId="0" applyNumberFormat="1" applyFont="1" applyFill="1" applyAlignment="1" applyProtection="1">
      <alignment horizontal="center" vertical="center"/>
      <protection locked="0"/>
    </xf>
    <xf numFmtId="168" fontId="92" fillId="0" borderId="0" xfId="0" applyNumberFormat="1" applyFont="1" applyFill="1" applyBorder="1" applyAlignment="1" applyProtection="1">
      <alignment horizontal="left" vertical="center"/>
      <protection locked="0"/>
    </xf>
    <xf numFmtId="2" fontId="79" fillId="0" borderId="0" xfId="0" applyNumberFormat="1" applyFont="1" applyFill="1" applyAlignment="1" applyProtection="1">
      <alignment vertical="center"/>
      <protection locked="0"/>
    </xf>
    <xf numFmtId="2" fontId="79" fillId="0" borderId="0" xfId="0" applyNumberFormat="1" applyFont="1" applyFill="1" applyAlignment="1" applyProtection="1">
      <alignment horizontal="right" vertical="center"/>
      <protection locked="0"/>
    </xf>
    <xf numFmtId="2" fontId="92" fillId="0" borderId="0" xfId="0" applyNumberFormat="1" applyFont="1" applyFill="1" applyAlignment="1" applyProtection="1">
      <alignment horizontal="left" vertical="center"/>
      <protection locked="0"/>
    </xf>
    <xf numFmtId="2" fontId="79" fillId="0" borderId="0" xfId="0" applyNumberFormat="1" applyFont="1" applyFill="1" applyBorder="1" applyAlignment="1" applyProtection="1">
      <alignment horizontal="left" vertical="center"/>
      <protection locked="0"/>
    </xf>
    <xf numFmtId="0" fontId="92" fillId="0" borderId="0" xfId="0" applyFont="1" applyFill="1" applyAlignment="1" applyProtection="1">
      <alignment vertical="center"/>
      <protection locked="0"/>
    </xf>
    <xf numFmtId="169" fontId="79" fillId="0" borderId="0" xfId="0" applyNumberFormat="1" applyFont="1" applyFill="1" applyBorder="1" applyAlignment="1" applyProtection="1">
      <alignment horizontal="left" vertical="center" wrapText="1"/>
      <protection locked="0"/>
    </xf>
    <xf numFmtId="10" fontId="79" fillId="0" borderId="0" xfId="0" applyNumberFormat="1" applyFont="1" applyFill="1" applyBorder="1" applyAlignment="1" applyProtection="1">
      <alignment horizontal="left" vertical="center"/>
      <protection locked="0"/>
    </xf>
    <xf numFmtId="168" fontId="92" fillId="0" borderId="0" xfId="0" applyNumberFormat="1" applyFont="1" applyFill="1" applyBorder="1" applyAlignment="1" applyProtection="1">
      <alignment horizontal="right" vertical="center"/>
      <protection locked="0"/>
    </xf>
    <xf numFmtId="2" fontId="92" fillId="0" borderId="0" xfId="0" applyNumberFormat="1" applyFont="1" applyFill="1" applyBorder="1" applyAlignment="1" applyProtection="1">
      <alignment vertical="center"/>
      <protection locked="0"/>
    </xf>
    <xf numFmtId="0" fontId="74" fillId="67" borderId="70" xfId="0" applyFont="1" applyFill="1" applyBorder="1"/>
    <xf numFmtId="0" fontId="77" fillId="67" borderId="70" xfId="0" applyFont="1" applyFill="1" applyBorder="1"/>
    <xf numFmtId="0" fontId="0" fillId="67" borderId="70" xfId="0" applyFill="1" applyBorder="1"/>
    <xf numFmtId="0" fontId="22" fillId="67" borderId="70" xfId="0" applyFont="1" applyFill="1" applyBorder="1"/>
    <xf numFmtId="0" fontId="30" fillId="67" borderId="70" xfId="0" applyFont="1" applyFill="1" applyBorder="1"/>
    <xf numFmtId="1" fontId="91" fillId="0" borderId="0" xfId="0" applyNumberFormat="1" applyFont="1" applyFill="1" applyAlignment="1" applyProtection="1">
      <alignment vertical="center"/>
      <protection locked="0"/>
    </xf>
    <xf numFmtId="0" fontId="0" fillId="0" borderId="0" xfId="0" applyFont="1" applyAlignment="1">
      <alignment horizontal="center"/>
    </xf>
    <xf numFmtId="0" fontId="22" fillId="61" borderId="19" xfId="0" applyFont="1" applyFill="1" applyBorder="1" applyAlignment="1">
      <alignment horizontal="center" vertical="center"/>
    </xf>
    <xf numFmtId="2" fontId="79" fillId="0" borderId="0" xfId="0" applyNumberFormat="1" applyFont="1" applyFill="1" applyAlignment="1" applyProtection="1">
      <alignment horizontal="center" vertical="center"/>
      <protection locked="0"/>
    </xf>
    <xf numFmtId="0" fontId="92" fillId="0" borderId="0" xfId="0" applyFont="1" applyFill="1" applyAlignment="1" applyProtection="1">
      <alignment horizontal="center" vertical="center"/>
      <protection locked="0"/>
    </xf>
    <xf numFmtId="10" fontId="79" fillId="0" borderId="0" xfId="0" applyNumberFormat="1" applyFont="1" applyFill="1" applyBorder="1" applyAlignment="1" applyProtection="1">
      <alignment horizontal="center" vertical="center"/>
      <protection locked="0"/>
    </xf>
    <xf numFmtId="2" fontId="74" fillId="0" borderId="0" xfId="0" applyNumberFormat="1" applyFont="1" applyAlignment="1">
      <alignment horizontal="center" vertical="center"/>
    </xf>
    <xf numFmtId="168" fontId="92" fillId="0" borderId="0" xfId="0" applyNumberFormat="1" applyFont="1" applyFill="1" applyBorder="1" applyAlignment="1" applyProtection="1">
      <alignment horizontal="center" vertical="center"/>
      <protection locked="0"/>
    </xf>
    <xf numFmtId="10" fontId="60" fillId="65" borderId="71" xfId="762" applyNumberFormat="1" applyFont="1" applyFill="1" applyBorder="1" applyAlignment="1">
      <alignment horizontal="center" vertical="center" wrapText="1"/>
    </xf>
    <xf numFmtId="0" fontId="4" fillId="62" borderId="9" xfId="763" applyFont="1" applyFill="1" applyBorder="1" applyAlignment="1">
      <alignment horizontal="center"/>
    </xf>
    <xf numFmtId="0" fontId="4" fillId="62" borderId="38" xfId="763" applyFont="1" applyFill="1" applyBorder="1" applyAlignment="1">
      <alignment horizontal="center"/>
    </xf>
    <xf numFmtId="0" fontId="95" fillId="0" borderId="0" xfId="768" applyFont="1"/>
    <xf numFmtId="1" fontId="94" fillId="52" borderId="0" xfId="768" applyNumberFormat="1" applyFont="1" applyFill="1" applyAlignment="1" applyProtection="1">
      <alignment horizontal="center" vertical="center"/>
      <protection locked="0"/>
    </xf>
    <xf numFmtId="168" fontId="92" fillId="52" borderId="0" xfId="768" applyNumberFormat="1" applyFont="1" applyFill="1" applyAlignment="1" applyProtection="1">
      <alignment horizontal="right" vertical="center"/>
      <protection locked="0"/>
    </xf>
    <xf numFmtId="2" fontId="79" fillId="52" borderId="0" xfId="768" applyNumberFormat="1" applyFont="1" applyFill="1" applyAlignment="1" applyProtection="1">
      <alignment horizontal="left" vertical="center"/>
      <protection locked="0"/>
    </xf>
    <xf numFmtId="2" fontId="79" fillId="52" borderId="0" xfId="768" applyNumberFormat="1" applyFont="1" applyFill="1" applyAlignment="1" applyProtection="1">
      <alignment horizontal="right" vertical="center"/>
      <protection locked="0"/>
    </xf>
    <xf numFmtId="2" fontId="92" fillId="52" borderId="0" xfId="768" applyNumberFormat="1" applyFont="1" applyFill="1" applyAlignment="1" applyProtection="1">
      <alignment horizontal="left" vertical="center"/>
      <protection locked="0"/>
    </xf>
    <xf numFmtId="0" fontId="95" fillId="0" borderId="0" xfId="768" applyFont="1" applyAlignment="1">
      <alignment horizontal="right"/>
    </xf>
    <xf numFmtId="14" fontId="95" fillId="0" borderId="0" xfId="768" applyNumberFormat="1" applyFont="1" applyAlignment="1">
      <alignment horizontal="left"/>
    </xf>
    <xf numFmtId="168" fontId="79" fillId="52" borderId="0" xfId="768" applyNumberFormat="1" applyFont="1" applyFill="1" applyAlignment="1" applyProtection="1">
      <alignment horizontal="right" vertical="center"/>
      <protection locked="0"/>
    </xf>
    <xf numFmtId="0" fontId="97" fillId="68" borderId="78" xfId="768" applyFont="1" applyFill="1" applyBorder="1" applyAlignment="1">
      <alignment horizontal="center" vertical="center" wrapText="1"/>
    </xf>
    <xf numFmtId="0" fontId="98" fillId="0" borderId="79" xfId="768" applyFont="1" applyBorder="1" applyAlignment="1">
      <alignment horizontal="left" vertical="top" wrapText="1"/>
    </xf>
    <xf numFmtId="0" fontId="98" fillId="0" borderId="79" xfId="768" applyFont="1" applyBorder="1" applyAlignment="1">
      <alignment horizontal="left" vertical="center" wrapText="1"/>
    </xf>
    <xf numFmtId="0" fontId="98" fillId="0" borderId="80" xfId="768" applyFont="1" applyBorder="1" applyAlignment="1">
      <alignment horizontal="left" vertical="top" wrapText="1"/>
    </xf>
    <xf numFmtId="0" fontId="98" fillId="0" borderId="79" xfId="768" applyFont="1" applyBorder="1" applyAlignment="1">
      <alignment horizontal="right" vertical="top" wrapText="1"/>
    </xf>
    <xf numFmtId="2" fontId="99" fillId="69" borderId="9" xfId="768" applyNumberFormat="1" applyFont="1" applyFill="1" applyBorder="1" applyAlignment="1">
      <alignment horizontal="center" vertical="center" wrapText="1"/>
    </xf>
    <xf numFmtId="0" fontId="99" fillId="69" borderId="9" xfId="768" applyFont="1" applyFill="1" applyBorder="1" applyAlignment="1">
      <alignment horizontal="left" vertical="center" wrapText="1"/>
    </xf>
    <xf numFmtId="10" fontId="97" fillId="69" borderId="9" xfId="768" applyNumberFormat="1" applyFont="1" applyFill="1" applyBorder="1" applyAlignment="1">
      <alignment horizontal="center" vertical="center" wrapText="1"/>
    </xf>
    <xf numFmtId="2" fontId="99" fillId="69" borderId="0" xfId="768" applyNumberFormat="1" applyFont="1" applyFill="1" applyAlignment="1">
      <alignment horizontal="center" vertical="center" wrapText="1"/>
    </xf>
    <xf numFmtId="0" fontId="99" fillId="69" borderId="0" xfId="768" applyFont="1" applyFill="1" applyAlignment="1">
      <alignment vertical="center" wrapText="1"/>
    </xf>
    <xf numFmtId="0" fontId="95" fillId="65" borderId="0" xfId="768" applyFont="1" applyFill="1" applyAlignment="1">
      <alignment vertical="center"/>
    </xf>
    <xf numFmtId="2" fontId="79" fillId="52" borderId="0" xfId="0" applyNumberFormat="1" applyFont="1" applyFill="1" applyAlignment="1" applyProtection="1">
      <alignment vertical="center"/>
      <protection locked="0"/>
    </xf>
    <xf numFmtId="1" fontId="100" fillId="67" borderId="70" xfId="0" applyNumberFormat="1" applyFont="1" applyFill="1" applyBorder="1" applyAlignment="1" applyProtection="1">
      <alignment horizontal="center" vertical="center" wrapText="1"/>
      <protection locked="0"/>
    </xf>
    <xf numFmtId="2" fontId="100" fillId="67" borderId="70" xfId="0" applyNumberFormat="1" applyFont="1" applyFill="1" applyBorder="1" applyAlignment="1" applyProtection="1">
      <alignment horizontal="center" vertical="center" wrapText="1"/>
      <protection locked="0"/>
    </xf>
    <xf numFmtId="2" fontId="100" fillId="67" borderId="70" xfId="0" applyNumberFormat="1" applyFont="1" applyFill="1" applyBorder="1" applyAlignment="1" applyProtection="1">
      <alignment horizontal="left" vertical="center" wrapText="1"/>
      <protection locked="0"/>
    </xf>
    <xf numFmtId="0" fontId="101" fillId="67" borderId="70" xfId="0" applyFont="1" applyFill="1" applyBorder="1"/>
    <xf numFmtId="0" fontId="101" fillId="0" borderId="0" xfId="0" applyFont="1"/>
    <xf numFmtId="0" fontId="102" fillId="67" borderId="70" xfId="0" applyFont="1" applyFill="1" applyBorder="1" applyAlignment="1">
      <alignment horizontal="center" vertical="center"/>
    </xf>
    <xf numFmtId="43" fontId="103" fillId="67" borderId="70" xfId="761" applyFont="1" applyFill="1" applyBorder="1" applyAlignment="1">
      <alignment vertical="center"/>
    </xf>
    <xf numFmtId="166" fontId="104" fillId="56" borderId="47" xfId="0" applyNumberFormat="1" applyFont="1" applyFill="1" applyBorder="1" applyAlignment="1" applyProtection="1">
      <alignment vertical="center" wrapText="1"/>
      <protection locked="0"/>
    </xf>
    <xf numFmtId="0" fontId="105" fillId="56" borderId="0" xfId="0" applyFont="1" applyFill="1" applyBorder="1" applyAlignment="1" applyProtection="1">
      <alignment vertical="center" wrapText="1"/>
      <protection locked="0"/>
    </xf>
    <xf numFmtId="0" fontId="105" fillId="56" borderId="25" xfId="0" applyFont="1" applyFill="1" applyBorder="1" applyAlignment="1" applyProtection="1">
      <alignment vertical="center" wrapText="1"/>
      <protection locked="0"/>
    </xf>
    <xf numFmtId="0" fontId="105" fillId="56" borderId="0" xfId="0" applyFont="1" applyFill="1" applyAlignment="1" applyProtection="1">
      <alignment vertical="center" wrapText="1"/>
      <protection locked="0"/>
    </xf>
    <xf numFmtId="0" fontId="106" fillId="67" borderId="70" xfId="0" applyFont="1" applyFill="1" applyBorder="1" applyAlignment="1">
      <alignment horizontal="center" vertical="center"/>
    </xf>
    <xf numFmtId="0" fontId="107" fillId="67" borderId="70" xfId="0" applyFont="1" applyFill="1" applyBorder="1" applyAlignment="1">
      <alignment horizontal="center" vertical="center"/>
    </xf>
    <xf numFmtId="2" fontId="107" fillId="66" borderId="70" xfId="0" applyNumberFormat="1" applyFont="1" applyFill="1" applyBorder="1" applyAlignment="1" applyProtection="1">
      <alignment horizontal="left" vertical="justify" wrapText="1"/>
      <protection locked="0"/>
    </xf>
    <xf numFmtId="43" fontId="107" fillId="67" borderId="70" xfId="761" applyFont="1" applyFill="1" applyBorder="1" applyAlignment="1">
      <alignment vertical="center"/>
    </xf>
    <xf numFmtId="0" fontId="108" fillId="67" borderId="70" xfId="0" applyFont="1" applyFill="1" applyBorder="1"/>
    <xf numFmtId="0" fontId="108" fillId="67" borderId="70" xfId="0" applyFont="1" applyFill="1" applyBorder="1" applyAlignment="1">
      <alignment horizontal="center" vertical="center"/>
    </xf>
    <xf numFmtId="2" fontId="107" fillId="66" borderId="70" xfId="0" applyNumberFormat="1" applyFont="1" applyFill="1" applyBorder="1" applyAlignment="1" applyProtection="1">
      <alignment horizontal="center" vertical="center" wrapText="1"/>
      <protection locked="0"/>
    </xf>
    <xf numFmtId="2" fontId="107" fillId="66" borderId="70" xfId="0" applyNumberFormat="1" applyFont="1" applyFill="1" applyBorder="1" applyAlignment="1" applyProtection="1">
      <alignment vertical="center" wrapText="1"/>
      <protection locked="0"/>
    </xf>
    <xf numFmtId="1" fontId="107" fillId="66" borderId="70" xfId="0" applyNumberFormat="1" applyFont="1" applyFill="1" applyBorder="1" applyAlignment="1" applyProtection="1">
      <alignment horizontal="center" vertical="center" wrapText="1"/>
      <protection locked="0"/>
    </xf>
    <xf numFmtId="1" fontId="108" fillId="52" borderId="33" xfId="0" applyNumberFormat="1" applyFont="1" applyFill="1" applyBorder="1" applyAlignment="1" applyProtection="1">
      <alignment horizontal="center" vertical="center" wrapText="1"/>
      <protection locked="0"/>
    </xf>
    <xf numFmtId="2" fontId="108" fillId="52" borderId="33" xfId="0" applyNumberFormat="1" applyFont="1" applyFill="1" applyBorder="1" applyAlignment="1" applyProtection="1">
      <alignment horizontal="left" vertical="justify" wrapText="1"/>
      <protection locked="0"/>
    </xf>
    <xf numFmtId="2" fontId="108" fillId="52" borderId="33" xfId="0" applyNumberFormat="1" applyFont="1" applyFill="1" applyBorder="1" applyAlignment="1" applyProtection="1">
      <alignment horizontal="center" vertical="center" wrapText="1"/>
      <protection locked="0"/>
    </xf>
    <xf numFmtId="43" fontId="108" fillId="56" borderId="33" xfId="761" applyFont="1" applyFill="1" applyBorder="1" applyAlignment="1" applyProtection="1">
      <alignment horizontal="center" vertical="center" wrapText="1"/>
      <protection locked="0"/>
    </xf>
    <xf numFmtId="43" fontId="108" fillId="52" borderId="33" xfId="761" applyFont="1" applyFill="1" applyBorder="1" applyAlignment="1" applyProtection="1">
      <alignment horizontal="right" vertical="center" wrapText="1"/>
      <protection locked="0"/>
    </xf>
    <xf numFmtId="2" fontId="108" fillId="52" borderId="47" xfId="0" applyNumberFormat="1" applyFont="1" applyFill="1" applyBorder="1" applyAlignment="1" applyProtection="1">
      <alignment vertical="center" wrapText="1"/>
      <protection locked="0"/>
    </xf>
    <xf numFmtId="1" fontId="108" fillId="65" borderId="33" xfId="677" applyNumberFormat="1" applyFont="1" applyFill="1" applyBorder="1" applyAlignment="1" applyProtection="1">
      <alignment horizontal="center" vertical="center" wrapText="1"/>
    </xf>
    <xf numFmtId="43" fontId="108" fillId="56" borderId="33" xfId="761" applyFont="1" applyFill="1" applyBorder="1" applyAlignment="1" applyProtection="1">
      <alignment horizontal="right" vertical="center" wrapText="1"/>
      <protection locked="0"/>
    </xf>
    <xf numFmtId="1" fontId="108" fillId="52" borderId="46" xfId="0" applyNumberFormat="1" applyFont="1" applyFill="1" applyBorder="1" applyAlignment="1" applyProtection="1">
      <alignment horizontal="center" vertical="center" wrapText="1"/>
      <protection locked="0"/>
    </xf>
    <xf numFmtId="166" fontId="108" fillId="56" borderId="47" xfId="0" applyNumberFormat="1" applyFont="1" applyFill="1" applyBorder="1" applyAlignment="1" applyProtection="1">
      <alignment vertical="center" wrapText="1"/>
      <protection locked="0"/>
    </xf>
    <xf numFmtId="166" fontId="108" fillId="56" borderId="33" xfId="0" applyNumberFormat="1" applyFont="1" applyFill="1" applyBorder="1" applyAlignment="1" applyProtection="1">
      <alignment horizontal="center" vertical="center" wrapText="1"/>
      <protection locked="0"/>
    </xf>
    <xf numFmtId="1" fontId="107" fillId="56" borderId="46" xfId="0" applyNumberFormat="1" applyFont="1" applyFill="1" applyBorder="1" applyAlignment="1" applyProtection="1">
      <alignment horizontal="center" vertical="center" wrapText="1"/>
      <protection locked="0"/>
    </xf>
    <xf numFmtId="1" fontId="107" fillId="65" borderId="33" xfId="677" applyNumberFormat="1" applyFont="1" applyFill="1" applyBorder="1" applyAlignment="1" applyProtection="1">
      <alignment horizontal="center" vertical="center" wrapText="1"/>
    </xf>
    <xf numFmtId="1" fontId="107" fillId="56" borderId="33" xfId="0" applyNumberFormat="1" applyFont="1" applyFill="1" applyBorder="1" applyAlignment="1" applyProtection="1">
      <alignment horizontal="center" vertical="center" wrapText="1"/>
      <protection locked="0"/>
    </xf>
    <xf numFmtId="166" fontId="107" fillId="56" borderId="33" xfId="0" applyNumberFormat="1" applyFont="1" applyFill="1" applyBorder="1" applyAlignment="1" applyProtection="1">
      <alignment horizontal="left" vertical="justify" wrapText="1"/>
      <protection locked="0"/>
    </xf>
    <xf numFmtId="1" fontId="30" fillId="66" borderId="70" xfId="0" applyNumberFormat="1" applyFont="1" applyFill="1" applyBorder="1" applyAlignment="1" applyProtection="1">
      <alignment horizontal="center" vertical="center" wrapText="1"/>
      <protection locked="0"/>
    </xf>
    <xf numFmtId="43" fontId="0" fillId="67" borderId="70" xfId="0" applyNumberFormat="1" applyFill="1" applyBorder="1"/>
    <xf numFmtId="1" fontId="7" fillId="56" borderId="46" xfId="0" applyNumberFormat="1" applyFont="1" applyFill="1" applyBorder="1" applyAlignment="1" applyProtection="1">
      <alignment horizontal="center" vertical="center" wrapText="1"/>
      <protection locked="0"/>
    </xf>
    <xf numFmtId="1" fontId="7" fillId="0" borderId="33" xfId="677" applyNumberFormat="1" applyFont="1" applyFill="1" applyBorder="1" applyAlignment="1" applyProtection="1">
      <alignment horizontal="center" vertical="center" wrapText="1"/>
    </xf>
    <xf numFmtId="1" fontId="7" fillId="52" borderId="33" xfId="0" applyNumberFormat="1" applyFont="1" applyFill="1" applyBorder="1" applyAlignment="1" applyProtection="1">
      <alignment horizontal="center" vertical="center" wrapText="1"/>
      <protection locked="0"/>
    </xf>
    <xf numFmtId="2" fontId="7" fillId="52" borderId="33" xfId="0" applyNumberFormat="1" applyFont="1" applyFill="1" applyBorder="1" applyAlignment="1" applyProtection="1">
      <alignment horizontal="left" vertical="justify" wrapText="1"/>
      <protection locked="0"/>
    </xf>
    <xf numFmtId="2" fontId="7" fillId="52" borderId="33" xfId="0" applyNumberFormat="1" applyFont="1" applyFill="1" applyBorder="1" applyAlignment="1" applyProtection="1">
      <alignment horizontal="center" vertical="center" wrapText="1"/>
      <protection locked="0"/>
    </xf>
    <xf numFmtId="43" fontId="7" fillId="56" borderId="33" xfId="761" applyFont="1" applyFill="1" applyBorder="1" applyAlignment="1" applyProtection="1">
      <alignment horizontal="center" vertical="center" wrapText="1"/>
      <protection locked="0"/>
    </xf>
    <xf numFmtId="43" fontId="7" fillId="52" borderId="33" xfId="761" applyFont="1" applyFill="1" applyBorder="1" applyAlignment="1" applyProtection="1">
      <alignment horizontal="right" vertical="center" wrapText="1"/>
      <protection locked="0"/>
    </xf>
    <xf numFmtId="2" fontId="7" fillId="52" borderId="47" xfId="0" applyNumberFormat="1" applyFont="1" applyFill="1" applyBorder="1" applyAlignment="1" applyProtection="1">
      <alignment vertical="center" wrapText="1"/>
      <protection locked="0"/>
    </xf>
    <xf numFmtId="1" fontId="7" fillId="65" borderId="33" xfId="677" applyNumberFormat="1" applyFont="1" applyFill="1" applyBorder="1" applyAlignment="1" applyProtection="1">
      <alignment horizontal="center" vertical="center" wrapText="1"/>
    </xf>
    <xf numFmtId="43" fontId="7" fillId="56" borderId="33" xfId="761" applyFont="1" applyFill="1" applyBorder="1" applyAlignment="1" applyProtection="1">
      <alignment horizontal="right" vertical="center" wrapText="1"/>
      <protection locked="0"/>
    </xf>
    <xf numFmtId="1" fontId="30" fillId="53" borderId="46" xfId="0" applyNumberFormat="1" applyFont="1" applyFill="1" applyBorder="1" applyAlignment="1" applyProtection="1">
      <alignment horizontal="center" vertical="center" wrapText="1"/>
      <protection locked="0"/>
    </xf>
    <xf numFmtId="1" fontId="30" fillId="54" borderId="33" xfId="677" applyNumberFormat="1" applyFont="1" applyFill="1" applyBorder="1" applyAlignment="1" applyProtection="1">
      <alignment horizontal="center" vertical="center" wrapText="1"/>
    </xf>
    <xf numFmtId="1" fontId="30" fillId="53" borderId="33" xfId="0" applyNumberFormat="1" applyFont="1" applyFill="1" applyBorder="1" applyAlignment="1" applyProtection="1">
      <alignment horizontal="center" vertical="center" wrapText="1"/>
      <protection locked="0"/>
    </xf>
    <xf numFmtId="166" fontId="30" fillId="53" borderId="33" xfId="0" applyNumberFormat="1" applyFont="1" applyFill="1" applyBorder="1" applyAlignment="1" applyProtection="1">
      <alignment horizontal="left" vertical="justify" wrapText="1"/>
      <protection locked="0"/>
    </xf>
    <xf numFmtId="166" fontId="7" fillId="53" borderId="33" xfId="0" applyNumberFormat="1" applyFont="1" applyFill="1" applyBorder="1" applyAlignment="1" applyProtection="1">
      <alignment horizontal="center" vertical="center" wrapText="1"/>
      <protection locked="0"/>
    </xf>
    <xf numFmtId="43" fontId="7" fillId="53" borderId="33" xfId="761" applyFont="1" applyFill="1" applyBorder="1" applyAlignment="1" applyProtection="1">
      <alignment horizontal="center" vertical="center" wrapText="1"/>
      <protection locked="0"/>
    </xf>
    <xf numFmtId="43" fontId="7" fillId="53" borderId="33" xfId="761" applyFont="1" applyFill="1" applyBorder="1" applyAlignment="1" applyProtection="1">
      <alignment horizontal="right" vertical="center" wrapText="1"/>
      <protection locked="0"/>
    </xf>
    <xf numFmtId="43" fontId="30" fillId="53" borderId="33" xfId="761" applyFont="1" applyFill="1" applyBorder="1" applyAlignment="1" applyProtection="1">
      <alignment vertical="center" wrapText="1"/>
      <protection locked="0"/>
    </xf>
    <xf numFmtId="166" fontId="7" fillId="53" borderId="47" xfId="0" applyNumberFormat="1" applyFont="1" applyFill="1" applyBorder="1" applyAlignment="1" applyProtection="1">
      <alignment vertical="center" wrapText="1"/>
      <protection locked="0"/>
    </xf>
    <xf numFmtId="1" fontId="7" fillId="52" borderId="46" xfId="0" applyNumberFormat="1" applyFont="1" applyFill="1" applyBorder="1" applyAlignment="1" applyProtection="1">
      <alignment horizontal="center" vertical="center" wrapText="1"/>
      <protection locked="0"/>
    </xf>
    <xf numFmtId="1" fontId="30" fillId="54" borderId="33" xfId="677" applyNumberFormat="1" applyFont="1" applyFill="1" applyBorder="1" applyAlignment="1" applyProtection="1">
      <alignment horizontal="left" vertical="center" wrapText="1"/>
    </xf>
    <xf numFmtId="43" fontId="30" fillId="54" borderId="33" xfId="761" applyFont="1" applyFill="1" applyBorder="1" applyAlignment="1" applyProtection="1">
      <alignment horizontal="center" vertical="center" wrapText="1"/>
    </xf>
    <xf numFmtId="1" fontId="7" fillId="56" borderId="33" xfId="0" applyNumberFormat="1" applyFont="1" applyFill="1" applyBorder="1" applyAlignment="1" applyProtection="1">
      <alignment horizontal="center" vertical="center" wrapText="1"/>
      <protection locked="0"/>
    </xf>
    <xf numFmtId="166" fontId="109" fillId="56" borderId="33" xfId="0" applyNumberFormat="1" applyFont="1" applyFill="1" applyBorder="1" applyAlignment="1" applyProtection="1">
      <alignment horizontal="left" vertical="justify" wrapText="1"/>
      <protection locked="0"/>
    </xf>
    <xf numFmtId="166" fontId="7" fillId="56" borderId="47" xfId="0" applyNumberFormat="1" applyFont="1" applyFill="1" applyBorder="1" applyAlignment="1" applyProtection="1">
      <alignment vertical="center" wrapText="1"/>
      <protection locked="0"/>
    </xf>
    <xf numFmtId="49" fontId="7" fillId="48" borderId="33" xfId="676" applyNumberFormat="1" applyFont="1" applyFill="1" applyBorder="1" applyAlignment="1" applyProtection="1">
      <alignment horizontal="center" vertical="center" wrapText="1"/>
    </xf>
    <xf numFmtId="0" fontId="107" fillId="67" borderId="70" xfId="0" applyFont="1" applyFill="1" applyBorder="1"/>
    <xf numFmtId="0" fontId="110" fillId="67" borderId="70" xfId="0" applyFont="1" applyFill="1" applyBorder="1" applyAlignment="1">
      <alignment horizontal="center" vertical="center"/>
    </xf>
    <xf numFmtId="43" fontId="108" fillId="67" borderId="70" xfId="761" applyFont="1" applyFill="1" applyBorder="1" applyAlignment="1">
      <alignment vertical="center"/>
    </xf>
    <xf numFmtId="0" fontId="77" fillId="67" borderId="70" xfId="0" applyFont="1" applyFill="1" applyBorder="1" applyAlignment="1">
      <alignment horizontal="left" wrapText="1"/>
    </xf>
    <xf numFmtId="0" fontId="92" fillId="67" borderId="70" xfId="0" applyFont="1" applyFill="1" applyBorder="1" applyAlignment="1">
      <alignment horizontal="center" vertical="center"/>
    </xf>
    <xf numFmtId="0" fontId="74" fillId="67" borderId="70" xfId="0" applyFont="1" applyFill="1" applyBorder="1" applyAlignment="1">
      <alignment horizontal="left" wrapText="1"/>
    </xf>
    <xf numFmtId="9" fontId="111" fillId="67" borderId="70" xfId="523" applyFont="1" applyFill="1" applyBorder="1" applyAlignment="1">
      <alignment horizontal="center" vertical="center"/>
    </xf>
    <xf numFmtId="0" fontId="74" fillId="67" borderId="0" xfId="0" applyFont="1" applyFill="1" applyAlignment="1">
      <alignment horizontal="center" vertical="center"/>
    </xf>
    <xf numFmtId="49" fontId="79" fillId="52" borderId="0" xfId="0" applyNumberFormat="1" applyFont="1" applyFill="1" applyBorder="1" applyAlignment="1" applyProtection="1">
      <alignment horizontal="left" vertical="center" wrapText="1"/>
      <protection locked="0"/>
    </xf>
    <xf numFmtId="0" fontId="0" fillId="0" borderId="0" xfId="0" applyFont="1" applyAlignment="1">
      <alignment vertical="center" wrapText="1"/>
    </xf>
    <xf numFmtId="0" fontId="59" fillId="48" borderId="0" xfId="762" applyFont="1" applyFill="1" applyAlignment="1">
      <alignment horizontal="center"/>
    </xf>
    <xf numFmtId="0" fontId="58" fillId="48" borderId="0" xfId="762" applyFont="1" applyFill="1" applyAlignment="1">
      <alignment horizontal="center"/>
    </xf>
    <xf numFmtId="15" fontId="60" fillId="48" borderId="0" xfId="762" applyNumberFormat="1" applyFont="1" applyFill="1" applyAlignment="1">
      <alignment horizontal="center" vertical="justify"/>
    </xf>
    <xf numFmtId="0" fontId="59" fillId="48" borderId="0" xfId="762" applyFont="1" applyFill="1" applyAlignment="1">
      <alignment horizontal="center" vertical="center" wrapText="1"/>
    </xf>
    <xf numFmtId="190" fontId="59" fillId="48" borderId="0" xfId="762" applyNumberFormat="1" applyFont="1" applyFill="1" applyAlignment="1">
      <alignment horizontal="center" vertical="center" wrapText="1"/>
    </xf>
    <xf numFmtId="0" fontId="79" fillId="73" borderId="77" xfId="0" applyFont="1" applyFill="1" applyBorder="1" applyAlignment="1">
      <alignment horizontal="center" vertical="center"/>
    </xf>
    <xf numFmtId="2" fontId="77" fillId="73" borderId="77" xfId="0" applyNumberFormat="1" applyFont="1" applyFill="1" applyBorder="1" applyAlignment="1" applyProtection="1">
      <alignment horizontal="center" vertical="center" wrapText="1"/>
      <protection locked="0"/>
    </xf>
    <xf numFmtId="43" fontId="77" fillId="73" borderId="77" xfId="761" applyFont="1" applyFill="1" applyBorder="1" applyAlignment="1">
      <alignment horizontal="center" vertical="center"/>
    </xf>
    <xf numFmtId="0" fontId="22" fillId="74" borderId="19" xfId="0" applyFont="1" applyFill="1" applyBorder="1" applyAlignment="1">
      <alignment horizontal="center" vertical="center"/>
    </xf>
    <xf numFmtId="0" fontId="80" fillId="74" borderId="0" xfId="0" applyFont="1" applyFill="1" applyAlignment="1">
      <alignment horizontal="center" vertical="center"/>
    </xf>
    <xf numFmtId="0" fontId="74" fillId="74" borderId="0" xfId="0" applyFont="1" applyFill="1" applyAlignment="1">
      <alignment horizontal="justify" vertical="center"/>
    </xf>
    <xf numFmtId="0" fontId="74" fillId="74" borderId="0" xfId="0" applyFont="1" applyFill="1" applyAlignment="1">
      <alignment horizontal="center" vertical="center"/>
    </xf>
    <xf numFmtId="0" fontId="74" fillId="74" borderId="0" xfId="0" applyFont="1" applyFill="1" applyAlignment="1">
      <alignment vertical="center"/>
    </xf>
    <xf numFmtId="0" fontId="0" fillId="74" borderId="0" xfId="0" applyFont="1" applyFill="1"/>
    <xf numFmtId="190" fontId="97" fillId="69" borderId="9" xfId="769" applyNumberFormat="1" applyFont="1" applyFill="1" applyBorder="1" applyAlignment="1">
      <alignment horizontal="center" vertical="center" wrapText="1"/>
    </xf>
    <xf numFmtId="43" fontId="74" fillId="52" borderId="81" xfId="761" applyFont="1" applyFill="1" applyBorder="1" applyAlignment="1" applyProtection="1">
      <alignment horizontal="right" vertical="center" wrapText="1"/>
      <protection locked="0"/>
    </xf>
    <xf numFmtId="43" fontId="77" fillId="53" borderId="81" xfId="761" applyFont="1" applyFill="1" applyBorder="1" applyAlignment="1" applyProtection="1">
      <alignment vertical="center" wrapText="1"/>
      <protection locked="0"/>
    </xf>
    <xf numFmtId="43" fontId="74" fillId="56" borderId="81" xfId="761" applyFont="1" applyFill="1" applyBorder="1" applyAlignment="1" applyProtection="1">
      <alignment horizontal="center" vertical="center" wrapText="1"/>
      <protection locked="0"/>
    </xf>
    <xf numFmtId="43" fontId="74" fillId="52" borderId="82" xfId="761" applyFont="1" applyFill="1" applyBorder="1" applyAlignment="1" applyProtection="1">
      <alignment horizontal="right" vertical="center" wrapText="1"/>
      <protection locked="0"/>
    </xf>
    <xf numFmtId="10" fontId="74" fillId="52" borderId="83" xfId="761" applyNumberFormat="1" applyFont="1" applyFill="1" applyBorder="1" applyAlignment="1" applyProtection="1">
      <alignment horizontal="right" vertical="center" wrapText="1"/>
      <protection locked="0"/>
    </xf>
    <xf numFmtId="0" fontId="22" fillId="0" borderId="85" xfId="0" applyFont="1" applyBorder="1" applyAlignment="1">
      <alignment horizontal="center" vertical="center" wrapText="1"/>
    </xf>
    <xf numFmtId="0" fontId="0" fillId="0" borderId="86" xfId="0" applyBorder="1" applyAlignment="1">
      <alignment horizontal="center" vertical="center" wrapText="1"/>
    </xf>
    <xf numFmtId="0" fontId="22" fillId="0" borderId="86" xfId="0" applyFont="1" applyBorder="1" applyAlignment="1">
      <alignment horizontal="center" vertical="center" wrapText="1"/>
    </xf>
    <xf numFmtId="0" fontId="0" fillId="0" borderId="87" xfId="0" applyBorder="1" applyAlignment="1">
      <alignment horizontal="center" vertical="center" wrapText="1"/>
    </xf>
    <xf numFmtId="0" fontId="0" fillId="0" borderId="84" xfId="0" applyBorder="1" applyAlignment="1">
      <alignment horizontal="center" vertical="center" wrapText="1"/>
    </xf>
    <xf numFmtId="0" fontId="22" fillId="0" borderId="84" xfId="0" applyFont="1" applyBorder="1" applyAlignment="1">
      <alignment horizontal="center" vertical="center" wrapText="1"/>
    </xf>
    <xf numFmtId="0" fontId="112" fillId="0" borderId="84" xfId="0" applyFont="1" applyBorder="1" applyAlignment="1">
      <alignment horizontal="center" vertical="center" wrapText="1"/>
    </xf>
    <xf numFmtId="8" fontId="112" fillId="0" borderId="84" xfId="0" applyNumberFormat="1" applyFont="1" applyBorder="1" applyAlignment="1">
      <alignment horizontal="center" vertical="center" wrapText="1"/>
    </xf>
    <xf numFmtId="190" fontId="0" fillId="0" borderId="0" xfId="0" applyNumberFormat="1"/>
    <xf numFmtId="190" fontId="112" fillId="0" borderId="88" xfId="0" applyNumberFormat="1" applyFont="1" applyBorder="1" applyAlignment="1">
      <alignment horizontal="center" vertical="center" wrapText="1"/>
    </xf>
    <xf numFmtId="0" fontId="22" fillId="0" borderId="9" xfId="0" applyFont="1" applyBorder="1" applyAlignment="1">
      <alignment horizontal="center" vertical="center" wrapText="1"/>
    </xf>
    <xf numFmtId="0" fontId="0" fillId="0" borderId="9" xfId="0" applyBorder="1" applyAlignment="1">
      <alignment horizontal="center" vertical="center" wrapText="1"/>
    </xf>
    <xf numFmtId="0" fontId="112" fillId="0" borderId="9" xfId="0" applyFont="1" applyBorder="1" applyAlignment="1">
      <alignment horizontal="center" vertical="center" wrapText="1"/>
    </xf>
    <xf numFmtId="190" fontId="112" fillId="0" borderId="9" xfId="0" applyNumberFormat="1" applyFont="1" applyBorder="1" applyAlignment="1">
      <alignment horizontal="center" vertical="center" wrapText="1"/>
    </xf>
    <xf numFmtId="190" fontId="0" fillId="0" borderId="9" xfId="0" applyNumberFormat="1" applyBorder="1" applyAlignment="1">
      <alignment horizontal="center" vertical="center"/>
    </xf>
    <xf numFmtId="2" fontId="0" fillId="0" borderId="0" xfId="0" applyNumberFormat="1"/>
    <xf numFmtId="4" fontId="112" fillId="0" borderId="84" xfId="0" applyNumberFormat="1" applyFont="1" applyBorder="1" applyAlignment="1">
      <alignment horizontal="center" vertical="center" wrapText="1"/>
    </xf>
    <xf numFmtId="49" fontId="79" fillId="52" borderId="10" xfId="0" applyNumberFormat="1" applyFont="1" applyFill="1" applyBorder="1" applyAlignment="1" applyProtection="1">
      <alignment vertical="center" wrapText="1"/>
      <protection locked="0"/>
    </xf>
    <xf numFmtId="10" fontId="53" fillId="0" borderId="0" xfId="524" applyNumberFormat="1" applyFont="1" applyAlignment="1">
      <alignment horizontal="left"/>
    </xf>
    <xf numFmtId="0" fontId="86" fillId="0" borderId="0" xfId="764" applyFill="1" applyBorder="1" applyAlignment="1">
      <alignment horizontal="left" wrapText="1"/>
    </xf>
    <xf numFmtId="0" fontId="1" fillId="0" borderId="0" xfId="763" applyFont="1" applyAlignment="1">
      <alignment horizontal="left" wrapText="1"/>
    </xf>
    <xf numFmtId="10" fontId="95" fillId="0" borderId="0" xfId="768" applyNumberFormat="1" applyFont="1"/>
    <xf numFmtId="10" fontId="1" fillId="52" borderId="52" xfId="523" applyNumberFormat="1" applyFill="1" applyBorder="1" applyAlignment="1" applyProtection="1">
      <alignment horizontal="right" vertical="center" wrapText="1"/>
      <protection locked="0"/>
    </xf>
    <xf numFmtId="190" fontId="99" fillId="69" borderId="0" xfId="768" applyNumberFormat="1" applyFont="1" applyFill="1" applyAlignment="1">
      <alignment horizontal="center" vertical="center" wrapText="1"/>
    </xf>
    <xf numFmtId="190" fontId="59" fillId="48" borderId="0" xfId="762" applyNumberFormat="1" applyFont="1" applyFill="1"/>
    <xf numFmtId="190" fontId="59" fillId="48" borderId="0" xfId="762" applyNumberFormat="1" applyFont="1" applyFill="1" applyAlignment="1">
      <alignment horizontal="center"/>
    </xf>
    <xf numFmtId="0" fontId="0" fillId="0" borderId="58" xfId="763" applyFont="1" applyBorder="1" applyAlignment="1">
      <alignment horizontal="right" vertical="center" wrapText="1"/>
    </xf>
    <xf numFmtId="191" fontId="74" fillId="67" borderId="70" xfId="0" applyNumberFormat="1" applyFont="1" applyFill="1" applyBorder="1" applyAlignment="1" applyProtection="1">
      <alignment horizontal="center" vertical="center" wrapText="1"/>
      <protection locked="0"/>
    </xf>
    <xf numFmtId="166" fontId="77" fillId="56" borderId="33" xfId="0" applyNumberFormat="1" applyFont="1" applyFill="1" applyBorder="1" applyAlignment="1" applyProtection="1">
      <alignment horizontal="center" vertical="center" wrapText="1"/>
      <protection locked="0"/>
    </xf>
    <xf numFmtId="43" fontId="77" fillId="56" borderId="33" xfId="761" applyFont="1" applyFill="1" applyBorder="1" applyAlignment="1" applyProtection="1">
      <alignment horizontal="center" vertical="center" wrapText="1"/>
      <protection locked="0"/>
    </xf>
    <xf numFmtId="43" fontId="77" fillId="56" borderId="33" xfId="761" applyFont="1" applyFill="1" applyBorder="1" applyAlignment="1" applyProtection="1">
      <alignment horizontal="right" vertical="center" wrapText="1"/>
      <protection locked="0"/>
    </xf>
    <xf numFmtId="43" fontId="77" fillId="56" borderId="81" xfId="761" applyFont="1" applyFill="1" applyBorder="1" applyAlignment="1" applyProtection="1">
      <alignment horizontal="center" vertical="center" wrapText="1"/>
      <protection locked="0"/>
    </xf>
    <xf numFmtId="2" fontId="77" fillId="56" borderId="47" xfId="0" applyNumberFormat="1" applyFont="1" applyFill="1" applyBorder="1" applyAlignment="1" applyProtection="1">
      <alignment vertical="center" wrapText="1"/>
      <protection locked="0"/>
    </xf>
    <xf numFmtId="2" fontId="74" fillId="56" borderId="47" xfId="0" applyNumberFormat="1" applyFont="1" applyFill="1" applyBorder="1" applyAlignment="1" applyProtection="1">
      <alignment vertical="center" wrapText="1"/>
      <protection locked="0"/>
    </xf>
    <xf numFmtId="49" fontId="79" fillId="52" borderId="0" xfId="0" applyNumberFormat="1" applyFont="1" applyFill="1" applyBorder="1" applyAlignment="1" applyProtection="1">
      <alignment horizontal="left" vertical="center"/>
      <protection locked="0"/>
    </xf>
    <xf numFmtId="1" fontId="94" fillId="52" borderId="19" xfId="768" applyNumberFormat="1" applyFont="1" applyFill="1" applyBorder="1" applyAlignment="1" applyProtection="1">
      <alignment horizontal="center" vertical="center"/>
      <protection locked="0"/>
    </xf>
    <xf numFmtId="1" fontId="94" fillId="52" borderId="20" xfId="768" applyNumberFormat="1" applyFont="1" applyFill="1" applyBorder="1" applyAlignment="1" applyProtection="1">
      <alignment horizontal="center" vertical="center"/>
      <protection locked="0"/>
    </xf>
    <xf numFmtId="0" fontId="96" fillId="0" borderId="0" xfId="768" applyFont="1"/>
    <xf numFmtId="1" fontId="91" fillId="70" borderId="76" xfId="0" applyNumberFormat="1" applyFont="1" applyFill="1" applyBorder="1" applyAlignment="1" applyProtection="1">
      <alignment horizontal="center" vertical="center"/>
      <protection locked="0"/>
    </xf>
    <xf numFmtId="0" fontId="78" fillId="60" borderId="0" xfId="0" applyFont="1" applyFill="1" applyAlignment="1">
      <alignment horizontal="center" vertical="center"/>
    </xf>
    <xf numFmtId="0" fontId="78" fillId="61" borderId="19" xfId="0" applyFont="1" applyFill="1" applyBorder="1" applyAlignment="1">
      <alignment horizontal="center" vertical="center"/>
    </xf>
    <xf numFmtId="1" fontId="91" fillId="61" borderId="76" xfId="0" applyNumberFormat="1" applyFont="1" applyFill="1" applyBorder="1" applyAlignment="1" applyProtection="1">
      <alignment horizontal="center" vertical="center"/>
      <protection locked="0"/>
    </xf>
    <xf numFmtId="1" fontId="60" fillId="65" borderId="62" xfId="762" applyNumberFormat="1" applyFont="1" applyFill="1" applyBorder="1" applyAlignment="1" applyProtection="1">
      <alignment horizontal="center" vertical="center"/>
      <protection locked="0"/>
    </xf>
    <xf numFmtId="1" fontId="60" fillId="65" borderId="64" xfId="762" applyNumberFormat="1" applyFont="1" applyFill="1" applyBorder="1" applyAlignment="1" applyProtection="1">
      <alignment horizontal="center" vertical="center"/>
      <protection locked="0"/>
    </xf>
    <xf numFmtId="1" fontId="91" fillId="71" borderId="0" xfId="0" applyNumberFormat="1" applyFont="1" applyFill="1" applyBorder="1" applyAlignment="1" applyProtection="1">
      <alignment horizontal="center" vertical="center"/>
      <protection locked="0"/>
    </xf>
    <xf numFmtId="188" fontId="60" fillId="65" borderId="67" xfId="762" quotePrefix="1" applyNumberFormat="1" applyFont="1" applyFill="1" applyBorder="1" applyAlignment="1">
      <alignment horizontal="center" vertical="center"/>
    </xf>
    <xf numFmtId="188" fontId="60" fillId="65" borderId="39" xfId="762" quotePrefix="1" applyNumberFormat="1" applyFont="1" applyFill="1" applyBorder="1" applyAlignment="1">
      <alignment horizontal="center" vertical="center"/>
    </xf>
    <xf numFmtId="15" fontId="60" fillId="65" borderId="63" xfId="762" applyNumberFormat="1" applyFont="1" applyFill="1" applyBorder="1" applyAlignment="1">
      <alignment horizontal="center" vertical="center"/>
    </xf>
    <xf numFmtId="15" fontId="60" fillId="65" borderId="32" xfId="762" applyNumberFormat="1" applyFont="1" applyFill="1" applyBorder="1" applyAlignment="1">
      <alignment horizontal="center" vertical="center"/>
    </xf>
    <xf numFmtId="15" fontId="60" fillId="65" borderId="68" xfId="762" applyNumberFormat="1" applyFont="1" applyFill="1" applyBorder="1" applyAlignment="1">
      <alignment horizontal="center" vertical="center" wrapText="1"/>
    </xf>
    <xf numFmtId="15" fontId="60" fillId="65" borderId="69" xfId="762" applyNumberFormat="1" applyFont="1" applyFill="1" applyBorder="1" applyAlignment="1">
      <alignment horizontal="center" vertical="center"/>
    </xf>
    <xf numFmtId="49" fontId="60" fillId="65" borderId="72" xfId="762" applyNumberFormat="1" applyFont="1" applyFill="1" applyBorder="1" applyAlignment="1">
      <alignment horizontal="center" vertical="center"/>
    </xf>
    <xf numFmtId="49" fontId="60" fillId="65" borderId="74" xfId="762" applyNumberFormat="1" applyFont="1" applyFill="1" applyBorder="1" applyAlignment="1">
      <alignment horizontal="center" vertical="center"/>
    </xf>
    <xf numFmtId="10" fontId="87" fillId="0" borderId="0" xfId="524" applyNumberFormat="1" applyFont="1" applyAlignment="1">
      <alignment horizontal="left" vertical="top" wrapText="1"/>
    </xf>
    <xf numFmtId="10" fontId="3" fillId="0" borderId="30" xfId="765" applyNumberFormat="1" applyFont="1" applyFill="1" applyBorder="1" applyAlignment="1" applyProtection="1">
      <alignment horizontal="center" vertical="center" wrapText="1"/>
    </xf>
    <xf numFmtId="10" fontId="3" fillId="0" borderId="34" xfId="765" applyNumberFormat="1" applyFont="1" applyFill="1" applyBorder="1" applyAlignment="1" applyProtection="1">
      <alignment horizontal="center" vertical="center" wrapText="1"/>
    </xf>
    <xf numFmtId="10" fontId="3" fillId="0" borderId="57" xfId="765" applyNumberFormat="1" applyFont="1" applyFill="1" applyBorder="1" applyAlignment="1" applyProtection="1">
      <alignment horizontal="center" vertical="center" wrapText="1"/>
    </xf>
    <xf numFmtId="0" fontId="53" fillId="0" borderId="22" xfId="763" applyFont="1" applyBorder="1" applyAlignment="1">
      <alignment horizontal="center"/>
    </xf>
    <xf numFmtId="0" fontId="53" fillId="0" borderId="23" xfId="763" applyFont="1" applyBorder="1" applyAlignment="1">
      <alignment horizontal="center"/>
    </xf>
    <xf numFmtId="0" fontId="53" fillId="0" borderId="24" xfId="763" applyFont="1" applyBorder="1" applyAlignment="1">
      <alignment horizontal="center"/>
    </xf>
    <xf numFmtId="0" fontId="4" fillId="62" borderId="9" xfId="763" applyFont="1" applyFill="1" applyBorder="1" applyAlignment="1">
      <alignment horizontal="center" vertical="center"/>
    </xf>
    <xf numFmtId="0" fontId="4" fillId="62" borderId="38" xfId="763" applyFont="1" applyFill="1" applyBorder="1" applyAlignment="1">
      <alignment horizontal="center" vertical="center"/>
    </xf>
    <xf numFmtId="0" fontId="4" fillId="62" borderId="30" xfId="763" applyFont="1" applyFill="1" applyBorder="1" applyAlignment="1">
      <alignment horizontal="center"/>
    </xf>
    <xf numFmtId="0" fontId="4" fillId="62" borderId="34" xfId="763" applyFont="1" applyFill="1" applyBorder="1" applyAlignment="1">
      <alignment horizontal="center"/>
    </xf>
    <xf numFmtId="0" fontId="4" fillId="62" borderId="57" xfId="763" applyFont="1" applyFill="1" applyBorder="1" applyAlignment="1">
      <alignment horizontal="center"/>
    </xf>
    <xf numFmtId="1" fontId="91" fillId="73" borderId="76" xfId="0" applyNumberFormat="1" applyFont="1" applyFill="1" applyBorder="1" applyAlignment="1" applyProtection="1">
      <alignment horizontal="center" vertical="center"/>
      <protection locked="0"/>
    </xf>
    <xf numFmtId="0" fontId="0" fillId="0" borderId="9" xfId="0" applyBorder="1" applyAlignment="1">
      <alignment horizontal="center"/>
    </xf>
    <xf numFmtId="1" fontId="91" fillId="72" borderId="76" xfId="0" applyNumberFormat="1" applyFont="1" applyFill="1" applyBorder="1" applyAlignment="1" applyProtection="1">
      <alignment horizontal="center" vertical="center"/>
      <protection locked="0"/>
    </xf>
    <xf numFmtId="1" fontId="91" fillId="74" borderId="76" xfId="0" applyNumberFormat="1" applyFont="1" applyFill="1" applyBorder="1" applyAlignment="1" applyProtection="1">
      <alignment horizontal="center" vertical="center"/>
      <protection locked="0"/>
    </xf>
    <xf numFmtId="0" fontId="78" fillId="74" borderId="19" xfId="0" applyFont="1" applyFill="1" applyBorder="1" applyAlignment="1">
      <alignment horizontal="center" vertical="center"/>
    </xf>
    <xf numFmtId="1" fontId="91" fillId="72" borderId="0" xfId="0" applyNumberFormat="1" applyFont="1" applyFill="1" applyBorder="1" applyAlignment="1" applyProtection="1">
      <alignment horizontal="center" vertical="center"/>
      <protection locked="0"/>
    </xf>
    <xf numFmtId="0" fontId="4" fillId="62" borderId="9" xfId="763" applyFont="1" applyFill="1" applyBorder="1" applyAlignment="1">
      <alignment horizontal="center"/>
    </xf>
    <xf numFmtId="0" fontId="4" fillId="62" borderId="38" xfId="763" applyFont="1" applyFill="1" applyBorder="1" applyAlignment="1">
      <alignment horizontal="center"/>
    </xf>
    <xf numFmtId="2" fontId="62" fillId="52" borderId="36" xfId="0" applyNumberFormat="1" applyFont="1" applyFill="1" applyBorder="1" applyAlignment="1" applyProtection="1">
      <alignment horizontal="left" vertical="center"/>
      <protection locked="0"/>
    </xf>
    <xf numFmtId="2" fontId="65" fillId="52" borderId="0" xfId="0" applyNumberFormat="1" applyFont="1" applyFill="1" applyBorder="1" applyAlignment="1" applyProtection="1">
      <alignment horizontal="left" vertical="center"/>
      <protection locked="0"/>
    </xf>
    <xf numFmtId="2" fontId="62" fillId="52" borderId="19" xfId="0" applyNumberFormat="1" applyFont="1" applyFill="1" applyBorder="1" applyAlignment="1" applyProtection="1">
      <alignment horizontal="left" vertical="center"/>
      <protection locked="0"/>
    </xf>
    <xf numFmtId="0" fontId="30" fillId="59" borderId="28" xfId="0" applyFont="1" applyFill="1" applyBorder="1" applyAlignment="1" applyProtection="1">
      <alignment horizontal="center" vertical="center" wrapText="1"/>
      <protection locked="0"/>
    </xf>
    <xf numFmtId="0" fontId="30" fillId="58" borderId="28" xfId="0" applyFont="1" applyFill="1" applyBorder="1" applyAlignment="1" applyProtection="1">
      <alignment horizontal="center" vertical="center" wrapText="1"/>
      <protection locked="0"/>
    </xf>
  </cellXfs>
  <cellStyles count="770">
    <cellStyle name="_CRONOGRAMA MODELO" xfId="1" xr:uid="{00000000-0005-0000-0000-000000000000}"/>
    <cellStyle name="_CRONOGRAMA MODELO_SERVIÇOS &amp; COMPOSIÇÕES (COR-SUDE2012) SUELY" xfId="2" xr:uid="{00000000-0005-0000-0000-000001000000}"/>
    <cellStyle name="_Teixeira Soares - EE Guarauna - REVISÃO - ADITIVO" xfId="3" xr:uid="{00000000-0005-0000-0000-000002000000}"/>
    <cellStyle name="_Teixeira Soares - EE Guarauna - REVISÃO - ADITIVO_SERVIÇOS &amp; COMPOSIÇÕES (COR-SUDE2012) SUELY" xfId="4" xr:uid="{00000000-0005-0000-0000-000003000000}"/>
    <cellStyle name="20% - Cor1" xfId="5" xr:uid="{00000000-0005-0000-0000-000004000000}"/>
    <cellStyle name="20% - Cor1 2" xfId="6" xr:uid="{00000000-0005-0000-0000-000005000000}"/>
    <cellStyle name="20% - Cor2" xfId="7" xr:uid="{00000000-0005-0000-0000-000006000000}"/>
    <cellStyle name="20% - Cor2 2" xfId="8" xr:uid="{00000000-0005-0000-0000-000007000000}"/>
    <cellStyle name="20% - Cor3" xfId="9" xr:uid="{00000000-0005-0000-0000-000008000000}"/>
    <cellStyle name="20% - Cor3 2" xfId="10" xr:uid="{00000000-0005-0000-0000-000009000000}"/>
    <cellStyle name="20% - Cor4" xfId="11" xr:uid="{00000000-0005-0000-0000-00000A000000}"/>
    <cellStyle name="20% - Cor4 2" xfId="12" xr:uid="{00000000-0005-0000-0000-00000B000000}"/>
    <cellStyle name="20% - Cor5" xfId="13" xr:uid="{00000000-0005-0000-0000-00000C000000}"/>
    <cellStyle name="20% - Cor5 2" xfId="14" xr:uid="{00000000-0005-0000-0000-00000D000000}"/>
    <cellStyle name="20% - Cor6" xfId="15" xr:uid="{00000000-0005-0000-0000-00000E000000}"/>
    <cellStyle name="20% - Cor6 2" xfId="16" xr:uid="{00000000-0005-0000-0000-00000F000000}"/>
    <cellStyle name="20% - Ênfase1 2" xfId="17" xr:uid="{00000000-0005-0000-0000-000010000000}"/>
    <cellStyle name="20% - Ênfase1 2 2" xfId="18" xr:uid="{00000000-0005-0000-0000-000011000000}"/>
    <cellStyle name="20% - Ênfase1 2 2 2" xfId="19" xr:uid="{00000000-0005-0000-0000-000012000000}"/>
    <cellStyle name="20% - Ênfase1 2 3" xfId="20" xr:uid="{00000000-0005-0000-0000-000013000000}"/>
    <cellStyle name="20% - Ênfase1 2 4" xfId="21" xr:uid="{00000000-0005-0000-0000-000014000000}"/>
    <cellStyle name="20% - Ênfase1 3" xfId="22" xr:uid="{00000000-0005-0000-0000-000015000000}"/>
    <cellStyle name="20% - Ênfase1 3 2" xfId="23" xr:uid="{00000000-0005-0000-0000-000016000000}"/>
    <cellStyle name="20% - Ênfase1 3 3" xfId="24" xr:uid="{00000000-0005-0000-0000-000017000000}"/>
    <cellStyle name="20% - Ênfase1 4" xfId="25" xr:uid="{00000000-0005-0000-0000-000018000000}"/>
    <cellStyle name="20% - Ênfase1 5" xfId="26" xr:uid="{00000000-0005-0000-0000-000019000000}"/>
    <cellStyle name="20% - Ênfase2 2" xfId="27" xr:uid="{00000000-0005-0000-0000-00001A000000}"/>
    <cellStyle name="20% - Ênfase2 2 2" xfId="28" xr:uid="{00000000-0005-0000-0000-00001B000000}"/>
    <cellStyle name="20% - Ênfase2 2 2 2" xfId="29" xr:uid="{00000000-0005-0000-0000-00001C000000}"/>
    <cellStyle name="20% - Ênfase2 2 3" xfId="30" xr:uid="{00000000-0005-0000-0000-00001D000000}"/>
    <cellStyle name="20% - Ênfase2 2 4" xfId="31" xr:uid="{00000000-0005-0000-0000-00001E000000}"/>
    <cellStyle name="20% - Ênfase2 3" xfId="32" xr:uid="{00000000-0005-0000-0000-00001F000000}"/>
    <cellStyle name="20% - Ênfase2 3 2" xfId="33" xr:uid="{00000000-0005-0000-0000-000020000000}"/>
    <cellStyle name="20% - Ênfase2 3 3" xfId="34" xr:uid="{00000000-0005-0000-0000-000021000000}"/>
    <cellStyle name="20% - Ênfase2 4" xfId="35" xr:uid="{00000000-0005-0000-0000-000022000000}"/>
    <cellStyle name="20% - Ênfase2 5" xfId="36" xr:uid="{00000000-0005-0000-0000-000023000000}"/>
    <cellStyle name="20% - Ênfase3 2" xfId="37" xr:uid="{00000000-0005-0000-0000-000024000000}"/>
    <cellStyle name="20% - Ênfase3 2 2" xfId="38" xr:uid="{00000000-0005-0000-0000-000025000000}"/>
    <cellStyle name="20% - Ênfase3 2 2 2" xfId="39" xr:uid="{00000000-0005-0000-0000-000026000000}"/>
    <cellStyle name="20% - Ênfase3 2 3" xfId="40" xr:uid="{00000000-0005-0000-0000-000027000000}"/>
    <cellStyle name="20% - Ênfase3 2 4" xfId="41" xr:uid="{00000000-0005-0000-0000-000028000000}"/>
    <cellStyle name="20% - Ênfase3 3" xfId="42" xr:uid="{00000000-0005-0000-0000-000029000000}"/>
    <cellStyle name="20% - Ênfase3 3 2" xfId="43" xr:uid="{00000000-0005-0000-0000-00002A000000}"/>
    <cellStyle name="20% - Ênfase3 3 3" xfId="44" xr:uid="{00000000-0005-0000-0000-00002B000000}"/>
    <cellStyle name="20% - Ênfase3 4" xfId="45" xr:uid="{00000000-0005-0000-0000-00002C000000}"/>
    <cellStyle name="20% - Ênfase3 5" xfId="46" xr:uid="{00000000-0005-0000-0000-00002D000000}"/>
    <cellStyle name="20% - Ênfase4 2" xfId="47" xr:uid="{00000000-0005-0000-0000-00002E000000}"/>
    <cellStyle name="20% - Ênfase4 2 2" xfId="48" xr:uid="{00000000-0005-0000-0000-00002F000000}"/>
    <cellStyle name="20% - Ênfase4 2 2 2" xfId="49" xr:uid="{00000000-0005-0000-0000-000030000000}"/>
    <cellStyle name="20% - Ênfase4 2 3" xfId="50" xr:uid="{00000000-0005-0000-0000-000031000000}"/>
    <cellStyle name="20% - Ênfase4 2 4" xfId="51" xr:uid="{00000000-0005-0000-0000-000032000000}"/>
    <cellStyle name="20% - Ênfase4 3" xfId="52" xr:uid="{00000000-0005-0000-0000-000033000000}"/>
    <cellStyle name="20% - Ênfase4 3 2" xfId="53" xr:uid="{00000000-0005-0000-0000-000034000000}"/>
    <cellStyle name="20% - Ênfase4 3 3" xfId="54" xr:uid="{00000000-0005-0000-0000-000035000000}"/>
    <cellStyle name="20% - Ênfase4 4" xfId="55" xr:uid="{00000000-0005-0000-0000-000036000000}"/>
    <cellStyle name="20% - Ênfase4 5" xfId="56" xr:uid="{00000000-0005-0000-0000-000037000000}"/>
    <cellStyle name="20% - Ênfase5 2" xfId="57" xr:uid="{00000000-0005-0000-0000-000038000000}"/>
    <cellStyle name="20% - Ênfase5 2 2" xfId="58" xr:uid="{00000000-0005-0000-0000-000039000000}"/>
    <cellStyle name="20% - Ênfase5 2 2 2" xfId="59" xr:uid="{00000000-0005-0000-0000-00003A000000}"/>
    <cellStyle name="20% - Ênfase5 2 3" xfId="60" xr:uid="{00000000-0005-0000-0000-00003B000000}"/>
    <cellStyle name="20% - Ênfase5 2 4" xfId="61" xr:uid="{00000000-0005-0000-0000-00003C000000}"/>
    <cellStyle name="20% - Ênfase5 3" xfId="62" xr:uid="{00000000-0005-0000-0000-00003D000000}"/>
    <cellStyle name="20% - Ênfase5 3 2" xfId="63" xr:uid="{00000000-0005-0000-0000-00003E000000}"/>
    <cellStyle name="20% - Ênfase5 3 3" xfId="64" xr:uid="{00000000-0005-0000-0000-00003F000000}"/>
    <cellStyle name="20% - Ênfase5 4" xfId="65" xr:uid="{00000000-0005-0000-0000-000040000000}"/>
    <cellStyle name="20% - Ênfase6 2" xfId="66" xr:uid="{00000000-0005-0000-0000-000041000000}"/>
    <cellStyle name="20% - Ênfase6 2 2" xfId="67" xr:uid="{00000000-0005-0000-0000-000042000000}"/>
    <cellStyle name="20% - Ênfase6 2 2 2" xfId="68" xr:uid="{00000000-0005-0000-0000-000043000000}"/>
    <cellStyle name="20% - Ênfase6 2 3" xfId="69" xr:uid="{00000000-0005-0000-0000-000044000000}"/>
    <cellStyle name="20% - Ênfase6 2 4" xfId="70" xr:uid="{00000000-0005-0000-0000-000045000000}"/>
    <cellStyle name="20% - Ênfase6 3" xfId="71" xr:uid="{00000000-0005-0000-0000-000046000000}"/>
    <cellStyle name="20% - Ênfase6 3 2" xfId="72" xr:uid="{00000000-0005-0000-0000-000047000000}"/>
    <cellStyle name="20% - Ênfase6 3 3" xfId="73" xr:uid="{00000000-0005-0000-0000-000048000000}"/>
    <cellStyle name="20% - Ênfase6 4" xfId="74" xr:uid="{00000000-0005-0000-0000-000049000000}"/>
    <cellStyle name="40% - Cor1" xfId="75" xr:uid="{00000000-0005-0000-0000-00004A000000}"/>
    <cellStyle name="40% - Cor1 2" xfId="76" xr:uid="{00000000-0005-0000-0000-00004B000000}"/>
    <cellStyle name="40% - Cor2" xfId="77" xr:uid="{00000000-0005-0000-0000-00004C000000}"/>
    <cellStyle name="40% - Cor2 2" xfId="78" xr:uid="{00000000-0005-0000-0000-00004D000000}"/>
    <cellStyle name="40% - Cor3" xfId="79" xr:uid="{00000000-0005-0000-0000-00004E000000}"/>
    <cellStyle name="40% - Cor3 2" xfId="80" xr:uid="{00000000-0005-0000-0000-00004F000000}"/>
    <cellStyle name="40% - Cor4" xfId="81" xr:uid="{00000000-0005-0000-0000-000050000000}"/>
    <cellStyle name="40% - Cor4 2" xfId="82" xr:uid="{00000000-0005-0000-0000-000051000000}"/>
    <cellStyle name="40% - Cor5" xfId="83" xr:uid="{00000000-0005-0000-0000-000052000000}"/>
    <cellStyle name="40% - Cor5 2" xfId="84" xr:uid="{00000000-0005-0000-0000-000053000000}"/>
    <cellStyle name="40% - Cor6" xfId="85" xr:uid="{00000000-0005-0000-0000-000054000000}"/>
    <cellStyle name="40% - Cor6 2" xfId="86" xr:uid="{00000000-0005-0000-0000-000055000000}"/>
    <cellStyle name="40% - Ênfase1 2" xfId="87" xr:uid="{00000000-0005-0000-0000-000056000000}"/>
    <cellStyle name="40% - Ênfase1 2 2" xfId="88" xr:uid="{00000000-0005-0000-0000-000057000000}"/>
    <cellStyle name="40% - Ênfase1 2 2 2" xfId="89" xr:uid="{00000000-0005-0000-0000-000058000000}"/>
    <cellStyle name="40% - Ênfase1 2 3" xfId="90" xr:uid="{00000000-0005-0000-0000-000059000000}"/>
    <cellStyle name="40% - Ênfase1 2 4" xfId="91" xr:uid="{00000000-0005-0000-0000-00005A000000}"/>
    <cellStyle name="40% - Ênfase1 3" xfId="92" xr:uid="{00000000-0005-0000-0000-00005B000000}"/>
    <cellStyle name="40% - Ênfase1 3 2" xfId="93" xr:uid="{00000000-0005-0000-0000-00005C000000}"/>
    <cellStyle name="40% - Ênfase1 3 3" xfId="94" xr:uid="{00000000-0005-0000-0000-00005D000000}"/>
    <cellStyle name="40% - Ênfase1 4" xfId="95" xr:uid="{00000000-0005-0000-0000-00005E000000}"/>
    <cellStyle name="40% - Ênfase2 2" xfId="96" xr:uid="{00000000-0005-0000-0000-00005F000000}"/>
    <cellStyle name="40% - Ênfase2 2 2" xfId="97" xr:uid="{00000000-0005-0000-0000-000060000000}"/>
    <cellStyle name="40% - Ênfase2 2 2 2" xfId="98" xr:uid="{00000000-0005-0000-0000-000061000000}"/>
    <cellStyle name="40% - Ênfase2 2 3" xfId="99" xr:uid="{00000000-0005-0000-0000-000062000000}"/>
    <cellStyle name="40% - Ênfase2 2 4" xfId="100" xr:uid="{00000000-0005-0000-0000-000063000000}"/>
    <cellStyle name="40% - Ênfase2 3" xfId="101" xr:uid="{00000000-0005-0000-0000-000064000000}"/>
    <cellStyle name="40% - Ênfase2 3 2" xfId="102" xr:uid="{00000000-0005-0000-0000-000065000000}"/>
    <cellStyle name="40% - Ênfase2 3 3" xfId="103" xr:uid="{00000000-0005-0000-0000-000066000000}"/>
    <cellStyle name="40% - Ênfase2 4" xfId="104" xr:uid="{00000000-0005-0000-0000-000067000000}"/>
    <cellStyle name="40% - Ênfase3 2" xfId="105" xr:uid="{00000000-0005-0000-0000-000068000000}"/>
    <cellStyle name="40% - Ênfase3 2 2" xfId="106" xr:uid="{00000000-0005-0000-0000-000069000000}"/>
    <cellStyle name="40% - Ênfase3 2 2 2" xfId="107" xr:uid="{00000000-0005-0000-0000-00006A000000}"/>
    <cellStyle name="40% - Ênfase3 2 3" xfId="108" xr:uid="{00000000-0005-0000-0000-00006B000000}"/>
    <cellStyle name="40% - Ênfase3 2 4" xfId="109" xr:uid="{00000000-0005-0000-0000-00006C000000}"/>
    <cellStyle name="40% - Ênfase3 3" xfId="110" xr:uid="{00000000-0005-0000-0000-00006D000000}"/>
    <cellStyle name="40% - Ênfase3 3 2" xfId="111" xr:uid="{00000000-0005-0000-0000-00006E000000}"/>
    <cellStyle name="40% - Ênfase3 3 3" xfId="112" xr:uid="{00000000-0005-0000-0000-00006F000000}"/>
    <cellStyle name="40% - Ênfase3 4" xfId="113" xr:uid="{00000000-0005-0000-0000-000070000000}"/>
    <cellStyle name="40% - Ênfase3 5" xfId="114" xr:uid="{00000000-0005-0000-0000-000071000000}"/>
    <cellStyle name="40% - Ênfase4 2" xfId="115" xr:uid="{00000000-0005-0000-0000-000072000000}"/>
    <cellStyle name="40% - Ênfase4 2 2" xfId="116" xr:uid="{00000000-0005-0000-0000-000073000000}"/>
    <cellStyle name="40% - Ênfase4 2 2 2" xfId="117" xr:uid="{00000000-0005-0000-0000-000074000000}"/>
    <cellStyle name="40% - Ênfase4 2 3" xfId="118" xr:uid="{00000000-0005-0000-0000-000075000000}"/>
    <cellStyle name="40% - Ênfase4 2 4" xfId="119" xr:uid="{00000000-0005-0000-0000-000076000000}"/>
    <cellStyle name="40% - Ênfase4 3" xfId="120" xr:uid="{00000000-0005-0000-0000-000077000000}"/>
    <cellStyle name="40% - Ênfase4 3 2" xfId="121" xr:uid="{00000000-0005-0000-0000-000078000000}"/>
    <cellStyle name="40% - Ênfase4 3 3" xfId="122" xr:uid="{00000000-0005-0000-0000-000079000000}"/>
    <cellStyle name="40% - Ênfase4 4" xfId="123" xr:uid="{00000000-0005-0000-0000-00007A000000}"/>
    <cellStyle name="40% - Ênfase5 2" xfId="124" xr:uid="{00000000-0005-0000-0000-00007B000000}"/>
    <cellStyle name="40% - Ênfase5 2 2" xfId="125" xr:uid="{00000000-0005-0000-0000-00007C000000}"/>
    <cellStyle name="40% - Ênfase5 2 2 2" xfId="126" xr:uid="{00000000-0005-0000-0000-00007D000000}"/>
    <cellStyle name="40% - Ênfase5 2 3" xfId="127" xr:uid="{00000000-0005-0000-0000-00007E000000}"/>
    <cellStyle name="40% - Ênfase5 2 4" xfId="128" xr:uid="{00000000-0005-0000-0000-00007F000000}"/>
    <cellStyle name="40% - Ênfase5 3" xfId="129" xr:uid="{00000000-0005-0000-0000-000080000000}"/>
    <cellStyle name="40% - Ênfase5 3 2" xfId="130" xr:uid="{00000000-0005-0000-0000-000081000000}"/>
    <cellStyle name="40% - Ênfase5 3 3" xfId="131" xr:uid="{00000000-0005-0000-0000-000082000000}"/>
    <cellStyle name="40% - Ênfase5 4" xfId="132" xr:uid="{00000000-0005-0000-0000-000083000000}"/>
    <cellStyle name="40% - Ênfase6 2" xfId="133" xr:uid="{00000000-0005-0000-0000-000084000000}"/>
    <cellStyle name="40% - Ênfase6 2 2" xfId="134" xr:uid="{00000000-0005-0000-0000-000085000000}"/>
    <cellStyle name="40% - Ênfase6 2 2 2" xfId="135" xr:uid="{00000000-0005-0000-0000-000086000000}"/>
    <cellStyle name="40% - Ênfase6 2 3" xfId="136" xr:uid="{00000000-0005-0000-0000-000087000000}"/>
    <cellStyle name="40% - Ênfase6 2 4" xfId="137" xr:uid="{00000000-0005-0000-0000-000088000000}"/>
    <cellStyle name="40% - Ênfase6 3" xfId="138" xr:uid="{00000000-0005-0000-0000-000089000000}"/>
    <cellStyle name="40% - Ênfase6 3 2" xfId="139" xr:uid="{00000000-0005-0000-0000-00008A000000}"/>
    <cellStyle name="40% - Ênfase6 3 3" xfId="140" xr:uid="{00000000-0005-0000-0000-00008B000000}"/>
    <cellStyle name="40% - Ênfase6 4" xfId="141" xr:uid="{00000000-0005-0000-0000-00008C000000}"/>
    <cellStyle name="60% - Cor1" xfId="142" xr:uid="{00000000-0005-0000-0000-00008D000000}"/>
    <cellStyle name="60% - Cor1 2" xfId="143" xr:uid="{00000000-0005-0000-0000-00008E000000}"/>
    <cellStyle name="60% - Cor2" xfId="144" xr:uid="{00000000-0005-0000-0000-00008F000000}"/>
    <cellStyle name="60% - Cor2 2" xfId="145" xr:uid="{00000000-0005-0000-0000-000090000000}"/>
    <cellStyle name="60% - Cor3" xfId="146" xr:uid="{00000000-0005-0000-0000-000091000000}"/>
    <cellStyle name="60% - Cor3 2" xfId="147" xr:uid="{00000000-0005-0000-0000-000092000000}"/>
    <cellStyle name="60% - Cor4" xfId="148" xr:uid="{00000000-0005-0000-0000-000093000000}"/>
    <cellStyle name="60% - Cor4 2" xfId="149" xr:uid="{00000000-0005-0000-0000-000094000000}"/>
    <cellStyle name="60% - Cor5" xfId="150" xr:uid="{00000000-0005-0000-0000-000095000000}"/>
    <cellStyle name="60% - Cor5 2" xfId="151" xr:uid="{00000000-0005-0000-0000-000096000000}"/>
    <cellStyle name="60% - Cor6" xfId="152" xr:uid="{00000000-0005-0000-0000-000097000000}"/>
    <cellStyle name="60% - Cor6 2" xfId="153" xr:uid="{00000000-0005-0000-0000-000098000000}"/>
    <cellStyle name="60% - Ênfase1 2" xfId="154" xr:uid="{00000000-0005-0000-0000-000099000000}"/>
    <cellStyle name="60% - Ênfase1 3" xfId="155" xr:uid="{00000000-0005-0000-0000-00009A000000}"/>
    <cellStyle name="60% - Ênfase2 2" xfId="156" xr:uid="{00000000-0005-0000-0000-00009B000000}"/>
    <cellStyle name="60% - Ênfase2 3" xfId="157" xr:uid="{00000000-0005-0000-0000-00009C000000}"/>
    <cellStyle name="60% - Ênfase3 2" xfId="158" xr:uid="{00000000-0005-0000-0000-00009D000000}"/>
    <cellStyle name="60% - Ênfase3 2 2" xfId="159" xr:uid="{00000000-0005-0000-0000-00009E000000}"/>
    <cellStyle name="60% - Ênfase3 3" xfId="160" xr:uid="{00000000-0005-0000-0000-00009F000000}"/>
    <cellStyle name="60% - Ênfase4 2" xfId="161" xr:uid="{00000000-0005-0000-0000-0000A0000000}"/>
    <cellStyle name="60% - Ênfase4 2 2" xfId="162" xr:uid="{00000000-0005-0000-0000-0000A1000000}"/>
    <cellStyle name="60% - Ênfase4 3" xfId="163" xr:uid="{00000000-0005-0000-0000-0000A2000000}"/>
    <cellStyle name="60% - Ênfase5 2" xfId="164" xr:uid="{00000000-0005-0000-0000-0000A3000000}"/>
    <cellStyle name="60% - Ênfase5 3" xfId="165" xr:uid="{00000000-0005-0000-0000-0000A4000000}"/>
    <cellStyle name="60% - Ênfase6 2" xfId="166" xr:uid="{00000000-0005-0000-0000-0000A5000000}"/>
    <cellStyle name="60% - Ênfase6 2 2" xfId="167" xr:uid="{00000000-0005-0000-0000-0000A6000000}"/>
    <cellStyle name="60% - Ênfase6 3" xfId="168" xr:uid="{00000000-0005-0000-0000-0000A7000000}"/>
    <cellStyle name="Bom 2" xfId="169" xr:uid="{00000000-0005-0000-0000-0000A8000000}"/>
    <cellStyle name="Bom 3" xfId="170" xr:uid="{00000000-0005-0000-0000-0000A9000000}"/>
    <cellStyle name="Cabeçalho 1" xfId="171" xr:uid="{00000000-0005-0000-0000-0000AA000000}"/>
    <cellStyle name="Cabeçalho 1 2" xfId="172" xr:uid="{00000000-0005-0000-0000-0000AB000000}"/>
    <cellStyle name="Cabeçalho 2" xfId="173" xr:uid="{00000000-0005-0000-0000-0000AC000000}"/>
    <cellStyle name="Cabeçalho 2 2" xfId="174" xr:uid="{00000000-0005-0000-0000-0000AD000000}"/>
    <cellStyle name="Cabeçalho 3" xfId="175" xr:uid="{00000000-0005-0000-0000-0000AE000000}"/>
    <cellStyle name="Cabeçalho 3 2" xfId="176" xr:uid="{00000000-0005-0000-0000-0000AF000000}"/>
    <cellStyle name="Cabeçalho 4" xfId="177" xr:uid="{00000000-0005-0000-0000-0000B0000000}"/>
    <cellStyle name="Cabeçalho 4 2" xfId="178" xr:uid="{00000000-0005-0000-0000-0000B1000000}"/>
    <cellStyle name="Cálculo 2" xfId="179" xr:uid="{00000000-0005-0000-0000-0000B2000000}"/>
    <cellStyle name="Cálculo 2 2" xfId="180" xr:uid="{00000000-0005-0000-0000-0000B3000000}"/>
    <cellStyle name="Cálculo 2 2 2" xfId="181" xr:uid="{00000000-0005-0000-0000-0000B4000000}"/>
    <cellStyle name="Cálculo 2 2_CÁLCULO DE HORAS - tabela MARÇO 2014" xfId="182" xr:uid="{00000000-0005-0000-0000-0000B5000000}"/>
    <cellStyle name="Cálculo 2 3" xfId="183" xr:uid="{00000000-0005-0000-0000-0000B6000000}"/>
    <cellStyle name="Cálculo 2 3 2" xfId="184" xr:uid="{00000000-0005-0000-0000-0000B7000000}"/>
    <cellStyle name="Cálculo 2 3_CÁLCULO DE HORAS - tabela MARÇO 2014" xfId="185" xr:uid="{00000000-0005-0000-0000-0000B8000000}"/>
    <cellStyle name="Cálculo 2 4" xfId="186" xr:uid="{00000000-0005-0000-0000-0000B9000000}"/>
    <cellStyle name="Cálculo 2_AQPNG_ORC_R01_2013_11_22(OBRA COMPLETA) 29112013-2" xfId="187" xr:uid="{00000000-0005-0000-0000-0000BA000000}"/>
    <cellStyle name="Cálculo 3" xfId="188" xr:uid="{00000000-0005-0000-0000-0000BB000000}"/>
    <cellStyle name="Cálculo 3 2" xfId="189" xr:uid="{00000000-0005-0000-0000-0000BC000000}"/>
    <cellStyle name="Cálculo 3_CÁLCULO DE HORAS - tabela MARÇO 2014" xfId="190" xr:uid="{00000000-0005-0000-0000-0000BD000000}"/>
    <cellStyle name="category" xfId="191" xr:uid="{00000000-0005-0000-0000-0000BE000000}"/>
    <cellStyle name="Célula de Verificação 2" xfId="192" xr:uid="{00000000-0005-0000-0000-0000BF000000}"/>
    <cellStyle name="Célula de Verificação 3" xfId="193" xr:uid="{00000000-0005-0000-0000-0000C0000000}"/>
    <cellStyle name="Célula Ligada" xfId="194" xr:uid="{00000000-0005-0000-0000-0000C1000000}"/>
    <cellStyle name="Célula Ligada 2" xfId="195" xr:uid="{00000000-0005-0000-0000-0000C2000000}"/>
    <cellStyle name="Célula Vinculada 2" xfId="196" xr:uid="{00000000-0005-0000-0000-0000C3000000}"/>
    <cellStyle name="Célula Vinculada 3" xfId="197" xr:uid="{00000000-0005-0000-0000-0000C4000000}"/>
    <cellStyle name="Comma" xfId="198" xr:uid="{00000000-0005-0000-0000-0000C5000000}"/>
    <cellStyle name="Comma [0]_aola" xfId="199" xr:uid="{00000000-0005-0000-0000-0000C6000000}"/>
    <cellStyle name="Comma_5 Series SW" xfId="200" xr:uid="{00000000-0005-0000-0000-0000C7000000}"/>
    <cellStyle name="Comma0" xfId="201" xr:uid="{00000000-0005-0000-0000-0000C8000000}"/>
    <cellStyle name="Comma0 - Modelo1" xfId="202" xr:uid="{00000000-0005-0000-0000-0000C9000000}"/>
    <cellStyle name="Comma0 - Style1" xfId="203" xr:uid="{00000000-0005-0000-0000-0000CA000000}"/>
    <cellStyle name="Comma1 - Modelo2" xfId="204" xr:uid="{00000000-0005-0000-0000-0000CB000000}"/>
    <cellStyle name="Comma1 - Style2" xfId="205" xr:uid="{00000000-0005-0000-0000-0000CC000000}"/>
    <cellStyle name="Cor1" xfId="206" xr:uid="{00000000-0005-0000-0000-0000CD000000}"/>
    <cellStyle name="Cor1 2" xfId="207" xr:uid="{00000000-0005-0000-0000-0000CE000000}"/>
    <cellStyle name="Cor2" xfId="208" xr:uid="{00000000-0005-0000-0000-0000CF000000}"/>
    <cellStyle name="Cor2 2" xfId="209" xr:uid="{00000000-0005-0000-0000-0000D0000000}"/>
    <cellStyle name="Cor3" xfId="210" xr:uid="{00000000-0005-0000-0000-0000D1000000}"/>
    <cellStyle name="Cor3 2" xfId="211" xr:uid="{00000000-0005-0000-0000-0000D2000000}"/>
    <cellStyle name="Cor4" xfId="212" xr:uid="{00000000-0005-0000-0000-0000D3000000}"/>
    <cellStyle name="Cor4 2" xfId="213" xr:uid="{00000000-0005-0000-0000-0000D4000000}"/>
    <cellStyle name="Cor5" xfId="214" xr:uid="{00000000-0005-0000-0000-0000D5000000}"/>
    <cellStyle name="Cor5 2" xfId="215" xr:uid="{00000000-0005-0000-0000-0000D6000000}"/>
    <cellStyle name="Cor6" xfId="216" xr:uid="{00000000-0005-0000-0000-0000D7000000}"/>
    <cellStyle name="Cor6 2" xfId="217" xr:uid="{00000000-0005-0000-0000-0000D8000000}"/>
    <cellStyle name="Correcto" xfId="218" xr:uid="{00000000-0005-0000-0000-0000D9000000}"/>
    <cellStyle name="Correcto 2" xfId="219" xr:uid="{00000000-0005-0000-0000-0000DA000000}"/>
    <cellStyle name="Currency" xfId="220" xr:uid="{00000000-0005-0000-0000-0000DB000000}"/>
    <cellStyle name="Currency $" xfId="221" xr:uid="{00000000-0005-0000-0000-0000DC000000}"/>
    <cellStyle name="Currency [0]_1995" xfId="222" xr:uid="{00000000-0005-0000-0000-0000DD000000}"/>
    <cellStyle name="Currency_1995" xfId="223" xr:uid="{00000000-0005-0000-0000-0000DE000000}"/>
    <cellStyle name="Currency0" xfId="224" xr:uid="{00000000-0005-0000-0000-0000DF000000}"/>
    <cellStyle name="Date" xfId="225" xr:uid="{00000000-0005-0000-0000-0000E0000000}"/>
    <cellStyle name="Dia" xfId="226" xr:uid="{00000000-0005-0000-0000-0000E1000000}"/>
    <cellStyle name="Encabez1" xfId="227" xr:uid="{00000000-0005-0000-0000-0000E2000000}"/>
    <cellStyle name="Encabez2" xfId="228" xr:uid="{00000000-0005-0000-0000-0000E3000000}"/>
    <cellStyle name="Ênfase1 2" xfId="229" xr:uid="{00000000-0005-0000-0000-0000E4000000}"/>
    <cellStyle name="Ênfase1 3" xfId="230" xr:uid="{00000000-0005-0000-0000-0000E5000000}"/>
    <cellStyle name="Ênfase2 2" xfId="231" xr:uid="{00000000-0005-0000-0000-0000E6000000}"/>
    <cellStyle name="Ênfase2 3" xfId="232" xr:uid="{00000000-0005-0000-0000-0000E7000000}"/>
    <cellStyle name="Ênfase3 2" xfId="233" xr:uid="{00000000-0005-0000-0000-0000E8000000}"/>
    <cellStyle name="Ênfase3 3" xfId="234" xr:uid="{00000000-0005-0000-0000-0000E9000000}"/>
    <cellStyle name="Ênfase4 2" xfId="235" xr:uid="{00000000-0005-0000-0000-0000EA000000}"/>
    <cellStyle name="Ênfase4 3" xfId="236" xr:uid="{00000000-0005-0000-0000-0000EB000000}"/>
    <cellStyle name="Ênfase5 2" xfId="237" xr:uid="{00000000-0005-0000-0000-0000EC000000}"/>
    <cellStyle name="Ênfase5 3" xfId="238" xr:uid="{00000000-0005-0000-0000-0000ED000000}"/>
    <cellStyle name="Ênfase6 2" xfId="239" xr:uid="{00000000-0005-0000-0000-0000EE000000}"/>
    <cellStyle name="Ênfase6 3" xfId="240" xr:uid="{00000000-0005-0000-0000-0000EF000000}"/>
    <cellStyle name="Entrada 2" xfId="241" xr:uid="{00000000-0005-0000-0000-0000F0000000}"/>
    <cellStyle name="Entrada 2 2" xfId="242" xr:uid="{00000000-0005-0000-0000-0000F1000000}"/>
    <cellStyle name="Entrada 2 2 2" xfId="243" xr:uid="{00000000-0005-0000-0000-0000F2000000}"/>
    <cellStyle name="Entrada 2 2_CÁLCULO DE HORAS - tabela MARÇO 2014" xfId="244" xr:uid="{00000000-0005-0000-0000-0000F3000000}"/>
    <cellStyle name="Entrada 2 3" xfId="245" xr:uid="{00000000-0005-0000-0000-0000F4000000}"/>
    <cellStyle name="Entrada 2 3 2" xfId="246" xr:uid="{00000000-0005-0000-0000-0000F5000000}"/>
    <cellStyle name="Entrada 2 3_CÁLCULO DE HORAS - tabela MARÇO 2014" xfId="247" xr:uid="{00000000-0005-0000-0000-0000F6000000}"/>
    <cellStyle name="Entrada 2 4" xfId="248" xr:uid="{00000000-0005-0000-0000-0000F7000000}"/>
    <cellStyle name="Entrada 2_AQPNG_ORC_R01_2013_11_22(OBRA COMPLETA) 29112013-2" xfId="249" xr:uid="{00000000-0005-0000-0000-0000F8000000}"/>
    <cellStyle name="Entrada 3" xfId="250" xr:uid="{00000000-0005-0000-0000-0000F9000000}"/>
    <cellStyle name="Entrada 3 2" xfId="251" xr:uid="{00000000-0005-0000-0000-0000FA000000}"/>
    <cellStyle name="Entrada 3_CÁLCULO DE HORAS - tabela MARÇO 2014" xfId="252" xr:uid="{00000000-0005-0000-0000-0000FB000000}"/>
    <cellStyle name="ESPECM" xfId="253" xr:uid="{00000000-0005-0000-0000-0000FC000000}"/>
    <cellStyle name="Estilo 1" xfId="254" xr:uid="{00000000-0005-0000-0000-0000FD000000}"/>
    <cellStyle name="Estilo 1 2" xfId="255" xr:uid="{00000000-0005-0000-0000-0000FE000000}"/>
    <cellStyle name="Estilo 1_AQPNG_ORC_R01_2013_11_22(OBRA COMPLETA) 29112013-2" xfId="256" xr:uid="{00000000-0005-0000-0000-0000FF000000}"/>
    <cellStyle name="Euro" xfId="257" xr:uid="{00000000-0005-0000-0000-000000010000}"/>
    <cellStyle name="Excel Built-in Comma" xfId="258" xr:uid="{00000000-0005-0000-0000-000001010000}"/>
    <cellStyle name="Excel Built-in Comma 2" xfId="259" xr:uid="{00000000-0005-0000-0000-000002010000}"/>
    <cellStyle name="Excel Built-in Comma 2 2" xfId="260" xr:uid="{00000000-0005-0000-0000-000003010000}"/>
    <cellStyle name="Excel Built-in Comma 3" xfId="261" xr:uid="{00000000-0005-0000-0000-000004010000}"/>
    <cellStyle name="Excel Built-in Comma 4" xfId="262" xr:uid="{00000000-0005-0000-0000-000005010000}"/>
    <cellStyle name="Excel Built-in Comma 5" xfId="263" xr:uid="{00000000-0005-0000-0000-000006010000}"/>
    <cellStyle name="Excel Built-in Normal" xfId="264" xr:uid="{00000000-0005-0000-0000-000007010000}"/>
    <cellStyle name="Excel Built-in Normal 2" xfId="265" xr:uid="{00000000-0005-0000-0000-000008010000}"/>
    <cellStyle name="Excel Built-in Normal 2 2" xfId="266" xr:uid="{00000000-0005-0000-0000-000009010000}"/>
    <cellStyle name="Excel Built-in Normal 3" xfId="267" xr:uid="{00000000-0005-0000-0000-00000A010000}"/>
    <cellStyle name="Excel Built-in Normal 4" xfId="268" xr:uid="{00000000-0005-0000-0000-00000B010000}"/>
    <cellStyle name="Excel Built-in Normal 5" xfId="269" xr:uid="{00000000-0005-0000-0000-00000C010000}"/>
    <cellStyle name="Excel Built-in Normal_Planilha RETROFIT PALÁCIO - VRF  DEZEMBRO  2013 CRONOGRAMA 15 MESES _ R02 - 2" xfId="270" xr:uid="{00000000-0005-0000-0000-00000D010000}"/>
    <cellStyle name="F2" xfId="271" xr:uid="{00000000-0005-0000-0000-00000E010000}"/>
    <cellStyle name="F3" xfId="272" xr:uid="{00000000-0005-0000-0000-00000F010000}"/>
    <cellStyle name="F4" xfId="273" xr:uid="{00000000-0005-0000-0000-000010010000}"/>
    <cellStyle name="F5" xfId="274" xr:uid="{00000000-0005-0000-0000-000011010000}"/>
    <cellStyle name="F6" xfId="275" xr:uid="{00000000-0005-0000-0000-000012010000}"/>
    <cellStyle name="F7" xfId="276" xr:uid="{00000000-0005-0000-0000-000013010000}"/>
    <cellStyle name="F8" xfId="277" xr:uid="{00000000-0005-0000-0000-000014010000}"/>
    <cellStyle name="Fijo" xfId="278" xr:uid="{00000000-0005-0000-0000-000015010000}"/>
    <cellStyle name="Financiero" xfId="279" xr:uid="{00000000-0005-0000-0000-000016010000}"/>
    <cellStyle name="Fixed" xfId="280" xr:uid="{00000000-0005-0000-0000-000017010000}"/>
    <cellStyle name="Followed Hyperlink" xfId="281" xr:uid="{00000000-0005-0000-0000-000018010000}"/>
    <cellStyle name="Grey" xfId="282" xr:uid="{00000000-0005-0000-0000-000019010000}"/>
    <cellStyle name="HEADER" xfId="283" xr:uid="{00000000-0005-0000-0000-00001A010000}"/>
    <cellStyle name="Heading 1" xfId="284" xr:uid="{00000000-0005-0000-0000-00001B010000}"/>
    <cellStyle name="Heading 2" xfId="285" xr:uid="{00000000-0005-0000-0000-00001C010000}"/>
    <cellStyle name="Hiperlink 2" xfId="286" xr:uid="{00000000-0005-0000-0000-00001E010000}"/>
    <cellStyle name="Hiperlink 2 2" xfId="767" xr:uid="{683A4280-C2FB-4A11-9F73-9ACDC8C82909}"/>
    <cellStyle name="Hiperlink 3" xfId="764" xr:uid="{18666895-9B81-4FA9-9B8F-598C04457858}"/>
    <cellStyle name="Incorrecto" xfId="287" xr:uid="{00000000-0005-0000-0000-00001F010000}"/>
    <cellStyle name="Incorrecto 2" xfId="288" xr:uid="{00000000-0005-0000-0000-000020010000}"/>
    <cellStyle name="Incorreto 2" xfId="289" xr:uid="{00000000-0005-0000-0000-000021010000}"/>
    <cellStyle name="Incorreto 3" xfId="290" xr:uid="{00000000-0005-0000-0000-000022010000}"/>
    <cellStyle name="Input [yellow]" xfId="291" xr:uid="{00000000-0005-0000-0000-000023010000}"/>
    <cellStyle name="Millares [0]_10 AVERIAS MASIVAS + ANT" xfId="292" xr:uid="{00000000-0005-0000-0000-000024010000}"/>
    <cellStyle name="Millares_10 AVERIAS MASIVAS + ANT" xfId="293" xr:uid="{00000000-0005-0000-0000-000025010000}"/>
    <cellStyle name="Model" xfId="294" xr:uid="{00000000-0005-0000-0000-000026010000}"/>
    <cellStyle name="Moeda" xfId="295" builtinId="4"/>
    <cellStyle name="Moeda 10" xfId="296" xr:uid="{00000000-0005-0000-0000-000028010000}"/>
    <cellStyle name="Moeda 11" xfId="297" xr:uid="{00000000-0005-0000-0000-000029010000}"/>
    <cellStyle name="Moeda 12" xfId="298" xr:uid="{00000000-0005-0000-0000-00002A010000}"/>
    <cellStyle name="Moeda 13" xfId="769" xr:uid="{0AAA7182-FE98-478B-8269-CC4BB16A2315}"/>
    <cellStyle name="Moeda 2" xfId="299" xr:uid="{00000000-0005-0000-0000-00002B010000}"/>
    <cellStyle name="Moeda 2 2" xfId="300" xr:uid="{00000000-0005-0000-0000-00002C010000}"/>
    <cellStyle name="Moeda 2 2 2" xfId="301" xr:uid="{00000000-0005-0000-0000-00002D010000}"/>
    <cellStyle name="Moeda 2 2 3" xfId="302" xr:uid="{00000000-0005-0000-0000-00002E010000}"/>
    <cellStyle name="Moeda 2 2 4" xfId="303" xr:uid="{00000000-0005-0000-0000-00002F010000}"/>
    <cellStyle name="Moeda 2 2_AQPNG_ORC_R01_2013_11_22(OBRA COMPLETA) 29112013-2" xfId="304" xr:uid="{00000000-0005-0000-0000-000030010000}"/>
    <cellStyle name="Moeda 2 3" xfId="305" xr:uid="{00000000-0005-0000-0000-000031010000}"/>
    <cellStyle name="Moeda 2 3 2" xfId="306" xr:uid="{00000000-0005-0000-0000-000032010000}"/>
    <cellStyle name="Moeda 2 3_AQPNG_ORC_R01_2013_11_22(OBRA COMPLETA) 29112013-2" xfId="307" xr:uid="{00000000-0005-0000-0000-000033010000}"/>
    <cellStyle name="Moeda 2 4" xfId="308" xr:uid="{00000000-0005-0000-0000-000034010000}"/>
    <cellStyle name="Moeda 2 5" xfId="309" xr:uid="{00000000-0005-0000-0000-000035010000}"/>
    <cellStyle name="Moeda 2_AQPNG_ORC_R01_2013_11_22(OBRA COMPLETA) 29112013-2" xfId="310" xr:uid="{00000000-0005-0000-0000-000036010000}"/>
    <cellStyle name="Moeda 3" xfId="311" xr:uid="{00000000-0005-0000-0000-000037010000}"/>
    <cellStyle name="Moeda 3 2" xfId="312" xr:uid="{00000000-0005-0000-0000-000038010000}"/>
    <cellStyle name="Moeda 3 2 2" xfId="313" xr:uid="{00000000-0005-0000-0000-000039010000}"/>
    <cellStyle name="Moeda 3 2_AQPNG_ORC_R01_2013_11_22(OBRA COMPLETA) 29112013-2" xfId="314" xr:uid="{00000000-0005-0000-0000-00003A010000}"/>
    <cellStyle name="Moeda 3 3" xfId="315" xr:uid="{00000000-0005-0000-0000-00003B010000}"/>
    <cellStyle name="Moeda 3 3 2" xfId="316" xr:uid="{00000000-0005-0000-0000-00003C010000}"/>
    <cellStyle name="Moeda 3 3_AQPNG_ORC_R01_2013_11_22(OBRA COMPLETA) 29112013-2" xfId="317" xr:uid="{00000000-0005-0000-0000-00003D010000}"/>
    <cellStyle name="Moeda 3 4" xfId="318" xr:uid="{00000000-0005-0000-0000-00003E010000}"/>
    <cellStyle name="Moeda 3_AQPNG_ORC_R01_2013_11_22(OBRA COMPLETA) 29112013-2" xfId="319" xr:uid="{00000000-0005-0000-0000-00003F010000}"/>
    <cellStyle name="Moeda 4" xfId="320" xr:uid="{00000000-0005-0000-0000-000040010000}"/>
    <cellStyle name="Moeda 4 2" xfId="321" xr:uid="{00000000-0005-0000-0000-000041010000}"/>
    <cellStyle name="Moeda 4 2 2" xfId="322" xr:uid="{00000000-0005-0000-0000-000042010000}"/>
    <cellStyle name="Moeda 4 2 2 2" xfId="323" xr:uid="{00000000-0005-0000-0000-000043010000}"/>
    <cellStyle name="Moeda 4 2 3" xfId="324" xr:uid="{00000000-0005-0000-0000-000044010000}"/>
    <cellStyle name="Moeda 4 2 4" xfId="325" xr:uid="{00000000-0005-0000-0000-000045010000}"/>
    <cellStyle name="Moeda 4 2_AQPNG_ORC_R01_2013_11_22(OBRA COMPLETA) 29112013-2" xfId="326" xr:uid="{00000000-0005-0000-0000-000046010000}"/>
    <cellStyle name="Moeda 4 3" xfId="327" xr:uid="{00000000-0005-0000-0000-000047010000}"/>
    <cellStyle name="Moeda 4 3 2" xfId="328" xr:uid="{00000000-0005-0000-0000-000048010000}"/>
    <cellStyle name="Moeda 4 3 3" xfId="329" xr:uid="{00000000-0005-0000-0000-000049010000}"/>
    <cellStyle name="Moeda 4 4" xfId="330" xr:uid="{00000000-0005-0000-0000-00004A010000}"/>
    <cellStyle name="Moeda 4 5" xfId="331" xr:uid="{00000000-0005-0000-0000-00004B010000}"/>
    <cellStyle name="Moeda 4_AQPNG_ORC_R01_2013_11_22(OBRA COMPLETA) 29112013-2" xfId="332" xr:uid="{00000000-0005-0000-0000-00004C010000}"/>
    <cellStyle name="Moeda 5" xfId="333" xr:uid="{00000000-0005-0000-0000-00004D010000}"/>
    <cellStyle name="Moeda 5 10" xfId="334" xr:uid="{00000000-0005-0000-0000-00004E010000}"/>
    <cellStyle name="Moeda 5 11" xfId="335" xr:uid="{00000000-0005-0000-0000-00004F010000}"/>
    <cellStyle name="Moeda 5 2" xfId="336" xr:uid="{00000000-0005-0000-0000-000050010000}"/>
    <cellStyle name="Moeda 5 2 2" xfId="337" xr:uid="{00000000-0005-0000-0000-000051010000}"/>
    <cellStyle name="Moeda 5 2 2 2" xfId="338" xr:uid="{00000000-0005-0000-0000-000052010000}"/>
    <cellStyle name="Moeda 5 2 2 3" xfId="339" xr:uid="{00000000-0005-0000-0000-000053010000}"/>
    <cellStyle name="Moeda 5 2 3" xfId="340" xr:uid="{00000000-0005-0000-0000-000054010000}"/>
    <cellStyle name="Moeda 5 2 3 2" xfId="341" xr:uid="{00000000-0005-0000-0000-000055010000}"/>
    <cellStyle name="Moeda 5 2 4" xfId="342" xr:uid="{00000000-0005-0000-0000-000056010000}"/>
    <cellStyle name="Moeda 5 2 5" xfId="343" xr:uid="{00000000-0005-0000-0000-000057010000}"/>
    <cellStyle name="Moeda 5 3" xfId="344" xr:uid="{00000000-0005-0000-0000-000058010000}"/>
    <cellStyle name="Moeda 5 3 2" xfId="345" xr:uid="{00000000-0005-0000-0000-000059010000}"/>
    <cellStyle name="Moeda 5 3 2 2" xfId="346" xr:uid="{00000000-0005-0000-0000-00005A010000}"/>
    <cellStyle name="Moeda 5 3 3" xfId="347" xr:uid="{00000000-0005-0000-0000-00005B010000}"/>
    <cellStyle name="Moeda 5 3 4" xfId="348" xr:uid="{00000000-0005-0000-0000-00005C010000}"/>
    <cellStyle name="Moeda 5 4" xfId="349" xr:uid="{00000000-0005-0000-0000-00005D010000}"/>
    <cellStyle name="Moeda 5 5" xfId="350" xr:uid="{00000000-0005-0000-0000-00005E010000}"/>
    <cellStyle name="Moeda 5 5 2" xfId="351" xr:uid="{00000000-0005-0000-0000-00005F010000}"/>
    <cellStyle name="Moeda 5 5 3" xfId="352" xr:uid="{00000000-0005-0000-0000-000060010000}"/>
    <cellStyle name="Moeda 5 6" xfId="353" xr:uid="{00000000-0005-0000-0000-000061010000}"/>
    <cellStyle name="Moeda 5 6 2" xfId="354" xr:uid="{00000000-0005-0000-0000-000062010000}"/>
    <cellStyle name="Moeda 5 6 3" xfId="355" xr:uid="{00000000-0005-0000-0000-000063010000}"/>
    <cellStyle name="Moeda 5 7" xfId="356" xr:uid="{00000000-0005-0000-0000-000064010000}"/>
    <cellStyle name="Moeda 5 7 2" xfId="357" xr:uid="{00000000-0005-0000-0000-000065010000}"/>
    <cellStyle name="Moeda 5 8" xfId="358" xr:uid="{00000000-0005-0000-0000-000066010000}"/>
    <cellStyle name="Moeda 5 8 2" xfId="359" xr:uid="{00000000-0005-0000-0000-000067010000}"/>
    <cellStyle name="Moeda 5 9" xfId="360" xr:uid="{00000000-0005-0000-0000-000068010000}"/>
    <cellStyle name="Moeda 5_AQPNG_ORC_R01_2013_11_22(OBRA COMPLETA) 29112013-2" xfId="361" xr:uid="{00000000-0005-0000-0000-000069010000}"/>
    <cellStyle name="Moeda 6" xfId="362" xr:uid="{00000000-0005-0000-0000-00006A010000}"/>
    <cellStyle name="Moeda 6 2" xfId="363" xr:uid="{00000000-0005-0000-0000-00006B010000}"/>
    <cellStyle name="Moeda 6 2 2" xfId="364" xr:uid="{00000000-0005-0000-0000-00006C010000}"/>
    <cellStyle name="Moeda 6 3" xfId="365" xr:uid="{00000000-0005-0000-0000-00006D010000}"/>
    <cellStyle name="Moeda 6 4" xfId="366" xr:uid="{00000000-0005-0000-0000-00006E010000}"/>
    <cellStyle name="Moeda 6_AQPNG_ORC_R01_2013_11_22(OBRA COMPLETA) 29112013-2" xfId="367" xr:uid="{00000000-0005-0000-0000-00006F010000}"/>
    <cellStyle name="Moeda 7" xfId="368" xr:uid="{00000000-0005-0000-0000-000070010000}"/>
    <cellStyle name="Moeda 7 2" xfId="369" xr:uid="{00000000-0005-0000-0000-000071010000}"/>
    <cellStyle name="Moeda 8" xfId="370" xr:uid="{00000000-0005-0000-0000-000072010000}"/>
    <cellStyle name="Moeda 8 2" xfId="371" xr:uid="{00000000-0005-0000-0000-000073010000}"/>
    <cellStyle name="Moeda 9" xfId="372" xr:uid="{00000000-0005-0000-0000-000074010000}"/>
    <cellStyle name="Moneda [0]_10 AVERIAS MASIVAS + ANT" xfId="373" xr:uid="{00000000-0005-0000-0000-000076010000}"/>
    <cellStyle name="Moneda_10 AVERIAS MASIVAS + ANT" xfId="374" xr:uid="{00000000-0005-0000-0000-000077010000}"/>
    <cellStyle name="Monetario" xfId="375" xr:uid="{00000000-0005-0000-0000-000078010000}"/>
    <cellStyle name="Neutra 2" xfId="376" xr:uid="{00000000-0005-0000-0000-000079010000}"/>
    <cellStyle name="Neutra 3" xfId="377" xr:uid="{00000000-0005-0000-0000-00007A010000}"/>
    <cellStyle name="Neutro" xfId="378" xr:uid="{00000000-0005-0000-0000-00007B010000}"/>
    <cellStyle name="Neutro 2" xfId="379" xr:uid="{00000000-0005-0000-0000-00007C010000}"/>
    <cellStyle name="no dec" xfId="380" xr:uid="{00000000-0005-0000-0000-00007D010000}"/>
    <cellStyle name="Normal" xfId="0" builtinId="0"/>
    <cellStyle name="Normal - Style1" xfId="381" xr:uid="{00000000-0005-0000-0000-00007F010000}"/>
    <cellStyle name="Normal 10" xfId="382" xr:uid="{00000000-0005-0000-0000-000080010000}"/>
    <cellStyle name="Normal 10 2" xfId="383" xr:uid="{00000000-0005-0000-0000-000081010000}"/>
    <cellStyle name="Normal 10 3" xfId="384" xr:uid="{00000000-0005-0000-0000-000082010000}"/>
    <cellStyle name="Normal 10 3 2" xfId="385" xr:uid="{00000000-0005-0000-0000-000083010000}"/>
    <cellStyle name="Normal 10 4" xfId="386" xr:uid="{00000000-0005-0000-0000-000084010000}"/>
    <cellStyle name="Normal 10 5" xfId="387" xr:uid="{00000000-0005-0000-0000-000085010000}"/>
    <cellStyle name="Normal 10_AQPNG_ORC_R01_2013_11_22(OBRA COMPLETA) 29112013-2" xfId="388" xr:uid="{00000000-0005-0000-0000-000086010000}"/>
    <cellStyle name="Normal 11" xfId="389" xr:uid="{00000000-0005-0000-0000-000087010000}"/>
    <cellStyle name="Normal 11 2" xfId="390" xr:uid="{00000000-0005-0000-0000-000088010000}"/>
    <cellStyle name="Normal 11 2 2" xfId="391" xr:uid="{00000000-0005-0000-0000-000089010000}"/>
    <cellStyle name="Normal 11 3" xfId="392" xr:uid="{00000000-0005-0000-0000-00008A010000}"/>
    <cellStyle name="Normal 11 4" xfId="393" xr:uid="{00000000-0005-0000-0000-00008B010000}"/>
    <cellStyle name="Normal 11 5" xfId="394" xr:uid="{00000000-0005-0000-0000-00008C010000}"/>
    <cellStyle name="Normal 11_AQPNG_ORC_R01_2013_11_22(OBRA COMPLETA) 29112013-2" xfId="395" xr:uid="{00000000-0005-0000-0000-00008D010000}"/>
    <cellStyle name="Normal 12" xfId="396" xr:uid="{00000000-0005-0000-0000-00008E010000}"/>
    <cellStyle name="Normal 12 2" xfId="397" xr:uid="{00000000-0005-0000-0000-00008F010000}"/>
    <cellStyle name="Normal 12 2 2" xfId="398" xr:uid="{00000000-0005-0000-0000-000090010000}"/>
    <cellStyle name="Normal 12 2 3" xfId="399" xr:uid="{00000000-0005-0000-0000-000091010000}"/>
    <cellStyle name="Normal 12 2_CÁLCULO DE HORAS - tabela MARÇO 2014" xfId="400" xr:uid="{00000000-0005-0000-0000-000092010000}"/>
    <cellStyle name="Normal 12 3" xfId="401" xr:uid="{00000000-0005-0000-0000-000093010000}"/>
    <cellStyle name="Normal 12 3 2" xfId="402" xr:uid="{00000000-0005-0000-0000-000094010000}"/>
    <cellStyle name="Normal 12 3_CÁLCULO DE HORAS - tabela MARÇO 2014" xfId="403" xr:uid="{00000000-0005-0000-0000-000095010000}"/>
    <cellStyle name="Normal 12 4" xfId="404" xr:uid="{00000000-0005-0000-0000-000096010000}"/>
    <cellStyle name="Normal 12 5" xfId="405" xr:uid="{00000000-0005-0000-0000-000097010000}"/>
    <cellStyle name="Normal 12_AQPNG_ORC_R01_2013_11_22(OBRA COMPLETA) 29112013-2" xfId="406" xr:uid="{00000000-0005-0000-0000-000098010000}"/>
    <cellStyle name="Normal 13" xfId="407" xr:uid="{00000000-0005-0000-0000-000099010000}"/>
    <cellStyle name="Normal 14" xfId="408" xr:uid="{00000000-0005-0000-0000-00009A010000}"/>
    <cellStyle name="Normal 15" xfId="409" xr:uid="{00000000-0005-0000-0000-00009B010000}"/>
    <cellStyle name="Normal 16" xfId="410" xr:uid="{00000000-0005-0000-0000-00009C010000}"/>
    <cellStyle name="Normal 17" xfId="411" xr:uid="{00000000-0005-0000-0000-00009D010000}"/>
    <cellStyle name="Normal 18" xfId="412" xr:uid="{00000000-0005-0000-0000-00009E010000}"/>
    <cellStyle name="Normal 19" xfId="413" xr:uid="{00000000-0005-0000-0000-00009F010000}"/>
    <cellStyle name="Normal 2" xfId="414" xr:uid="{00000000-0005-0000-0000-0000A0010000}"/>
    <cellStyle name="Normal 2 2" xfId="415" xr:uid="{00000000-0005-0000-0000-0000A1010000}"/>
    <cellStyle name="Normal 2 2 2" xfId="416" xr:uid="{00000000-0005-0000-0000-0000A2010000}"/>
    <cellStyle name="Normal 2 2 3" xfId="417" xr:uid="{00000000-0005-0000-0000-0000A3010000}"/>
    <cellStyle name="Normal 2 2 3 2" xfId="418" xr:uid="{00000000-0005-0000-0000-0000A4010000}"/>
    <cellStyle name="Normal 2 2 4" xfId="419" xr:uid="{00000000-0005-0000-0000-0000A5010000}"/>
    <cellStyle name="Normal 2 2 4 2" xfId="420" xr:uid="{00000000-0005-0000-0000-0000A6010000}"/>
    <cellStyle name="Normal 2 2 5" xfId="421" xr:uid="{00000000-0005-0000-0000-0000A7010000}"/>
    <cellStyle name="Normal 2 2 6" xfId="422" xr:uid="{00000000-0005-0000-0000-0000A8010000}"/>
    <cellStyle name="Normal 2 2 7" xfId="423" xr:uid="{00000000-0005-0000-0000-0000A9010000}"/>
    <cellStyle name="Normal 2 2_CEEP BANDEIRANTES - REV. SUELY" xfId="424" xr:uid="{00000000-0005-0000-0000-0000AA010000}"/>
    <cellStyle name="Normal 2 3" xfId="425" xr:uid="{00000000-0005-0000-0000-0000AB010000}"/>
    <cellStyle name="Normal 2 3 2" xfId="426" xr:uid="{00000000-0005-0000-0000-0000AC010000}"/>
    <cellStyle name="Normal 2 3 2 2" xfId="427" xr:uid="{00000000-0005-0000-0000-0000AD010000}"/>
    <cellStyle name="Normal 2 3 2 3" xfId="428" xr:uid="{00000000-0005-0000-0000-0000AE010000}"/>
    <cellStyle name="Normal 2 3 3" xfId="429" xr:uid="{00000000-0005-0000-0000-0000AF010000}"/>
    <cellStyle name="Normal 2 3 4" xfId="430" xr:uid="{00000000-0005-0000-0000-0000B0010000}"/>
    <cellStyle name="Normal 2 4" xfId="431" xr:uid="{00000000-0005-0000-0000-0000B1010000}"/>
    <cellStyle name="Normal 2 4 2" xfId="432" xr:uid="{00000000-0005-0000-0000-0000B2010000}"/>
    <cellStyle name="Normal 2 5" xfId="433" xr:uid="{00000000-0005-0000-0000-0000B3010000}"/>
    <cellStyle name="Normal 2 6" xfId="434" xr:uid="{00000000-0005-0000-0000-0000B4010000}"/>
    <cellStyle name="Normal 2_0130.02.IMUNIZAÇÃO SGA_PLANILHA ORÇAMENTARIA.R05" xfId="435" xr:uid="{00000000-0005-0000-0000-0000B5010000}"/>
    <cellStyle name="Normal 20" xfId="436" xr:uid="{00000000-0005-0000-0000-0000B6010000}"/>
    <cellStyle name="Normal 21" xfId="437" xr:uid="{00000000-0005-0000-0000-0000B7010000}"/>
    <cellStyle name="Normal 22" xfId="438" xr:uid="{00000000-0005-0000-0000-0000B8010000}"/>
    <cellStyle name="Normal 23" xfId="439" xr:uid="{00000000-0005-0000-0000-0000B9010000}"/>
    <cellStyle name="Normal 24" xfId="440" xr:uid="{00000000-0005-0000-0000-0000BA010000}"/>
    <cellStyle name="Normal 25" xfId="441" xr:uid="{00000000-0005-0000-0000-0000BB010000}"/>
    <cellStyle name="Normal 26" xfId="442" xr:uid="{00000000-0005-0000-0000-0000BC010000}"/>
    <cellStyle name="Normal 27" xfId="443" xr:uid="{00000000-0005-0000-0000-0000BD010000}"/>
    <cellStyle name="Normal 28" xfId="444" xr:uid="{00000000-0005-0000-0000-0000BE010000}"/>
    <cellStyle name="Normal 29" xfId="768" xr:uid="{B9AD36A4-C3A5-490A-8FDC-BE2D295846EC}"/>
    <cellStyle name="Normal 3" xfId="445" xr:uid="{00000000-0005-0000-0000-0000BF010000}"/>
    <cellStyle name="Normal 3 2" xfId="446" xr:uid="{00000000-0005-0000-0000-0000C0010000}"/>
    <cellStyle name="Normal 3 3" xfId="447" xr:uid="{00000000-0005-0000-0000-0000C1010000}"/>
    <cellStyle name="Normal 3 3 2" xfId="448" xr:uid="{00000000-0005-0000-0000-0000C2010000}"/>
    <cellStyle name="Normal 3 4" xfId="449" xr:uid="{00000000-0005-0000-0000-0000C3010000}"/>
    <cellStyle name="Normal 3 5" xfId="450" xr:uid="{00000000-0005-0000-0000-0000C4010000}"/>
    <cellStyle name="Normal 3 6" xfId="451" xr:uid="{00000000-0005-0000-0000-0000C5010000}"/>
    <cellStyle name="Normal 3 7" xfId="763" xr:uid="{7052988F-877B-43D8-BCFF-306F60A041D3}"/>
    <cellStyle name="Normal 3_Planilha RETROFIT PALÁCIO - VRF  DEZEMBRO  2013 CRONOGRAMA 15 MESES _ R02 - 2" xfId="452" xr:uid="{00000000-0005-0000-0000-0000C6010000}"/>
    <cellStyle name="Normal 32" xfId="453" xr:uid="{00000000-0005-0000-0000-0000C7010000}"/>
    <cellStyle name="Normal 4" xfId="454" xr:uid="{00000000-0005-0000-0000-0000C8010000}"/>
    <cellStyle name="Normal 4 10" xfId="455" xr:uid="{00000000-0005-0000-0000-0000C9010000}"/>
    <cellStyle name="Normal 4 2" xfId="456" xr:uid="{00000000-0005-0000-0000-0000CA010000}"/>
    <cellStyle name="Normal 4 3" xfId="457" xr:uid="{00000000-0005-0000-0000-0000CB010000}"/>
    <cellStyle name="Normal 4 3 2" xfId="458" xr:uid="{00000000-0005-0000-0000-0000CC010000}"/>
    <cellStyle name="Normal 4 3 2 2" xfId="459" xr:uid="{00000000-0005-0000-0000-0000CD010000}"/>
    <cellStyle name="Normal 4 3 3" xfId="460" xr:uid="{00000000-0005-0000-0000-0000CE010000}"/>
    <cellStyle name="Normal 4 3 4" xfId="461" xr:uid="{00000000-0005-0000-0000-0000CF010000}"/>
    <cellStyle name="Normal 4 3_AQPNG_ORC_R01_2013_11_22(OBRA COMPLETA) 29112013-2" xfId="462" xr:uid="{00000000-0005-0000-0000-0000D0010000}"/>
    <cellStyle name="Normal 4 4" xfId="463" xr:uid="{00000000-0005-0000-0000-0000D1010000}"/>
    <cellStyle name="Normal 4 4 2" xfId="464" xr:uid="{00000000-0005-0000-0000-0000D2010000}"/>
    <cellStyle name="Normal 4 5" xfId="465" xr:uid="{00000000-0005-0000-0000-0000D3010000}"/>
    <cellStyle name="Normal 4 6" xfId="466" xr:uid="{00000000-0005-0000-0000-0000D4010000}"/>
    <cellStyle name="Normal 4 7" xfId="467" xr:uid="{00000000-0005-0000-0000-0000D5010000}"/>
    <cellStyle name="Normal 4 8" xfId="468" xr:uid="{00000000-0005-0000-0000-0000D6010000}"/>
    <cellStyle name="Normal 4_CEEP BANDEIRANTES - REV. SUELY" xfId="469" xr:uid="{00000000-0005-0000-0000-0000D7010000}"/>
    <cellStyle name="Normal 40" xfId="470" xr:uid="{00000000-0005-0000-0000-0000D8010000}"/>
    <cellStyle name="Normal 44" xfId="471" xr:uid="{00000000-0005-0000-0000-0000D9010000}"/>
    <cellStyle name="Normal 5" xfId="472" xr:uid="{00000000-0005-0000-0000-0000DA010000}"/>
    <cellStyle name="Normal 5 2" xfId="473" xr:uid="{00000000-0005-0000-0000-0000DB010000}"/>
    <cellStyle name="Normal 5 3" xfId="474" xr:uid="{00000000-0005-0000-0000-0000DC010000}"/>
    <cellStyle name="Normal 5 4" xfId="475" xr:uid="{00000000-0005-0000-0000-0000DD010000}"/>
    <cellStyle name="Normal 58" xfId="476" xr:uid="{00000000-0005-0000-0000-0000DE010000}"/>
    <cellStyle name="Normal 6" xfId="477" xr:uid="{00000000-0005-0000-0000-0000DF010000}"/>
    <cellStyle name="Normal 6 2" xfId="478" xr:uid="{00000000-0005-0000-0000-0000E0010000}"/>
    <cellStyle name="Normal 6 2 2" xfId="479" xr:uid="{00000000-0005-0000-0000-0000E1010000}"/>
    <cellStyle name="Normal 6 3" xfId="480" xr:uid="{00000000-0005-0000-0000-0000E2010000}"/>
    <cellStyle name="Normal 6_Cópia de CEEP INDÍGENA DO PARANÁ  - LICITAÇÃO" xfId="481" xr:uid="{00000000-0005-0000-0000-0000E3010000}"/>
    <cellStyle name="Normal 7" xfId="482" xr:uid="{00000000-0005-0000-0000-0000E4010000}"/>
    <cellStyle name="Normal 7 2" xfId="483" xr:uid="{00000000-0005-0000-0000-0000E5010000}"/>
    <cellStyle name="Normal 8" xfId="484" xr:uid="{00000000-0005-0000-0000-0000E6010000}"/>
    <cellStyle name="Normal 8 2" xfId="485" xr:uid="{00000000-0005-0000-0000-0000E7010000}"/>
    <cellStyle name="Normal 8 3" xfId="486" xr:uid="{00000000-0005-0000-0000-0000E8010000}"/>
    <cellStyle name="Normal 9" xfId="487" xr:uid="{00000000-0005-0000-0000-0000E9010000}"/>
    <cellStyle name="Normal 9 2" xfId="488" xr:uid="{00000000-0005-0000-0000-0000EA010000}"/>
    <cellStyle name="Normal 9 3" xfId="489" xr:uid="{00000000-0005-0000-0000-0000EB010000}"/>
    <cellStyle name="Normal 9_AQPNG_ORC_R01_2013_11_22(OBRA COMPLETA) 29112013-2" xfId="490" xr:uid="{00000000-0005-0000-0000-0000EC010000}"/>
    <cellStyle name="Normal_SEJU" xfId="762" xr:uid="{A9FD38C2-6E28-4F01-84C1-0A5481F4C450}"/>
    <cellStyle name="Nota 2" xfId="491" xr:uid="{00000000-0005-0000-0000-0000F4010000}"/>
    <cellStyle name="Nota 2 2" xfId="492" xr:uid="{00000000-0005-0000-0000-0000F5010000}"/>
    <cellStyle name="Nota 2 2 2" xfId="493" xr:uid="{00000000-0005-0000-0000-0000F6010000}"/>
    <cellStyle name="Nota 2 2_CÁLCULO DE HORAS - tabela MARÇO 2014" xfId="494" xr:uid="{00000000-0005-0000-0000-0000F7010000}"/>
    <cellStyle name="Nota 2 3" xfId="495" xr:uid="{00000000-0005-0000-0000-0000F8010000}"/>
    <cellStyle name="Nota 2 3 2" xfId="496" xr:uid="{00000000-0005-0000-0000-0000F9010000}"/>
    <cellStyle name="Nota 2 3_CÁLCULO DE HORAS - tabela MARÇO 2014" xfId="497" xr:uid="{00000000-0005-0000-0000-0000FA010000}"/>
    <cellStyle name="Nota 2 4" xfId="498" xr:uid="{00000000-0005-0000-0000-0000FB010000}"/>
    <cellStyle name="Nota 2_AQPNG_ORC_R01_2013_11_22(OBRA COMPLETA) 29112013-2" xfId="499" xr:uid="{00000000-0005-0000-0000-0000FC010000}"/>
    <cellStyle name="Nota 3" xfId="500" xr:uid="{00000000-0005-0000-0000-0000FD010000}"/>
    <cellStyle name="Nota 3 2" xfId="501" xr:uid="{00000000-0005-0000-0000-0000FE010000}"/>
    <cellStyle name="Nota 3_CÁLCULO DE HORAS - tabela MARÇO 2014" xfId="502" xr:uid="{00000000-0005-0000-0000-0000FF010000}"/>
    <cellStyle name="Nota 4" xfId="503" xr:uid="{00000000-0005-0000-0000-000000020000}"/>
    <cellStyle name="Nota 5" xfId="504" xr:uid="{00000000-0005-0000-0000-000001020000}"/>
    <cellStyle name="Nota 6" xfId="505" xr:uid="{00000000-0005-0000-0000-000002020000}"/>
    <cellStyle name="Nota 6 2" xfId="506" xr:uid="{00000000-0005-0000-0000-000003020000}"/>
    <cellStyle name="Percent" xfId="507" xr:uid="{00000000-0005-0000-0000-000004020000}"/>
    <cellStyle name="Percent [2]" xfId="508" xr:uid="{00000000-0005-0000-0000-000005020000}"/>
    <cellStyle name="Percentagem 2" xfId="509" xr:uid="{00000000-0005-0000-0000-000006020000}"/>
    <cellStyle name="Percentagem 2 2" xfId="510" xr:uid="{00000000-0005-0000-0000-000007020000}"/>
    <cellStyle name="Percentagem 2 3" xfId="511" xr:uid="{00000000-0005-0000-0000-000008020000}"/>
    <cellStyle name="Percentagem 2_AQPNG_ORC_R01_2013_11_22(OBRA COMPLETA) 29112013-2" xfId="512" xr:uid="{00000000-0005-0000-0000-000009020000}"/>
    <cellStyle name="Percentagem 3" xfId="513" xr:uid="{00000000-0005-0000-0000-00000A020000}"/>
    <cellStyle name="Percentagem 3 2" xfId="514" xr:uid="{00000000-0005-0000-0000-00000B020000}"/>
    <cellStyle name="Percentagem 3_AQPNG_ORC_R01_2013_11_22(OBRA COMPLETA) 29112013-2" xfId="515" xr:uid="{00000000-0005-0000-0000-00000C020000}"/>
    <cellStyle name="Percentagem 4" xfId="516" xr:uid="{00000000-0005-0000-0000-00000D020000}"/>
    <cellStyle name="Percentagem 4 2" xfId="517" xr:uid="{00000000-0005-0000-0000-00000E020000}"/>
    <cellStyle name="Percentagem 4_AQPNG_ORC_R01_2013_11_22(OBRA COMPLETA) 29112013-2" xfId="518" xr:uid="{00000000-0005-0000-0000-00000F020000}"/>
    <cellStyle name="PLANILHA ANALITICA" xfId="519" xr:uid="{00000000-0005-0000-0000-000010020000}"/>
    <cellStyle name="PLANILHA ANALITICA 2" xfId="520" xr:uid="{00000000-0005-0000-0000-000011020000}"/>
    <cellStyle name="PLANILHA ANALITICA_AQPNG_ORC_R01_2013_11_22(OBRA COMPLETA) 29112013-2" xfId="521" xr:uid="{00000000-0005-0000-0000-000012020000}"/>
    <cellStyle name="planilhas" xfId="522" xr:uid="{00000000-0005-0000-0000-000013020000}"/>
    <cellStyle name="Porcentagem" xfId="523" builtinId="5"/>
    <cellStyle name="Porcentagem 2" xfId="524" xr:uid="{00000000-0005-0000-0000-000015020000}"/>
    <cellStyle name="Porcentagem 2 10" xfId="525" xr:uid="{00000000-0005-0000-0000-000016020000}"/>
    <cellStyle name="Porcentagem 2 11" xfId="765" xr:uid="{392175BB-283C-412A-A403-FD31871B2C0D}"/>
    <cellStyle name="Porcentagem 2 2" xfId="526" xr:uid="{00000000-0005-0000-0000-000017020000}"/>
    <cellStyle name="Porcentagem 2 2 2" xfId="527" xr:uid="{00000000-0005-0000-0000-000018020000}"/>
    <cellStyle name="Porcentagem 2 2_AQPNG_ORC_R01_2013_11_22(OBRA COMPLETA) 29112013-2" xfId="528" xr:uid="{00000000-0005-0000-0000-000019020000}"/>
    <cellStyle name="Porcentagem 2 3" xfId="529" xr:uid="{00000000-0005-0000-0000-00001A020000}"/>
    <cellStyle name="Porcentagem 2 3 2" xfId="530" xr:uid="{00000000-0005-0000-0000-00001B020000}"/>
    <cellStyle name="Porcentagem 2 3_AQPNG_ORC_R01_2013_11_22(OBRA COMPLETA) 29112013-2" xfId="531" xr:uid="{00000000-0005-0000-0000-00001C020000}"/>
    <cellStyle name="Porcentagem 2 4" xfId="532" xr:uid="{00000000-0005-0000-0000-00001D020000}"/>
    <cellStyle name="Porcentagem 2 4 2" xfId="533" xr:uid="{00000000-0005-0000-0000-00001E020000}"/>
    <cellStyle name="Porcentagem 2 4_AQPNG_ORC_R01_2013_11_22(OBRA COMPLETA) 29112013-2" xfId="534" xr:uid="{00000000-0005-0000-0000-00001F020000}"/>
    <cellStyle name="Porcentagem 2 5" xfId="535" xr:uid="{00000000-0005-0000-0000-000020020000}"/>
    <cellStyle name="Porcentagem 2 5 2" xfId="536" xr:uid="{00000000-0005-0000-0000-000021020000}"/>
    <cellStyle name="Porcentagem 2 5_AQPNG_ORC_R01_2013_11_22(OBRA COMPLETA) 29112013-2" xfId="537" xr:uid="{00000000-0005-0000-0000-000022020000}"/>
    <cellStyle name="Porcentagem 2 6" xfId="538" xr:uid="{00000000-0005-0000-0000-000023020000}"/>
    <cellStyle name="Porcentagem 2 6 2" xfId="539" xr:uid="{00000000-0005-0000-0000-000024020000}"/>
    <cellStyle name="Porcentagem 2 7" xfId="540" xr:uid="{00000000-0005-0000-0000-000025020000}"/>
    <cellStyle name="Porcentagem 2 8" xfId="541" xr:uid="{00000000-0005-0000-0000-000026020000}"/>
    <cellStyle name="Porcentagem 2 9" xfId="542" xr:uid="{00000000-0005-0000-0000-000027020000}"/>
    <cellStyle name="Porcentagem 2_AQPNG_ORC_R01_2013_11_22(OBRA COMPLETA) 29112013-2" xfId="543" xr:uid="{00000000-0005-0000-0000-000028020000}"/>
    <cellStyle name="Porcentagem 3" xfId="544" xr:uid="{00000000-0005-0000-0000-000029020000}"/>
    <cellStyle name="Porcentagem 3 2" xfId="545" xr:uid="{00000000-0005-0000-0000-00002A020000}"/>
    <cellStyle name="Porcentagem 3 3" xfId="546" xr:uid="{00000000-0005-0000-0000-00002B020000}"/>
    <cellStyle name="Porcentagem 3 4" xfId="547" xr:uid="{00000000-0005-0000-0000-00002C020000}"/>
    <cellStyle name="Porcentagem 3 5" xfId="766" xr:uid="{1F27E9B9-1D12-4E17-B2AD-AE933E9038DC}"/>
    <cellStyle name="Porcentagem 3_AQPNG_ORC_R01_2013_11_22(OBRA COMPLETA) 29112013-2" xfId="548" xr:uid="{00000000-0005-0000-0000-00002D020000}"/>
    <cellStyle name="Porcentagem 4" xfId="549" xr:uid="{00000000-0005-0000-0000-00002E020000}"/>
    <cellStyle name="Porcentagem 4 2" xfId="550" xr:uid="{00000000-0005-0000-0000-00002F020000}"/>
    <cellStyle name="Porcentagem 4 2 2" xfId="551" xr:uid="{00000000-0005-0000-0000-000030020000}"/>
    <cellStyle name="Porcentagem 4 3" xfId="552" xr:uid="{00000000-0005-0000-0000-000031020000}"/>
    <cellStyle name="Porcentagem 4 4" xfId="553" xr:uid="{00000000-0005-0000-0000-000032020000}"/>
    <cellStyle name="Porcentagem 4 5" xfId="554" xr:uid="{00000000-0005-0000-0000-000033020000}"/>
    <cellStyle name="Porcentagem 4_AQPNG_ORC_R01_2013_11_22(OBRA COMPLETA) 29112013-2" xfId="555" xr:uid="{00000000-0005-0000-0000-000034020000}"/>
    <cellStyle name="Porcentagem 5" xfId="556" xr:uid="{00000000-0005-0000-0000-000035020000}"/>
    <cellStyle name="Porcentagem 7" xfId="557" xr:uid="{00000000-0005-0000-0000-000036020000}"/>
    <cellStyle name="Porcentaje" xfId="558" xr:uid="{00000000-0005-0000-0000-000039020000}"/>
    <cellStyle name="RM" xfId="559" xr:uid="{00000000-0005-0000-0000-00003A020000}"/>
    <cellStyle name="Saída 2" xfId="560" xr:uid="{00000000-0005-0000-0000-00003B020000}"/>
    <cellStyle name="Saída 2 2" xfId="561" xr:uid="{00000000-0005-0000-0000-00003C020000}"/>
    <cellStyle name="Saída 2 2 2" xfId="562" xr:uid="{00000000-0005-0000-0000-00003D020000}"/>
    <cellStyle name="Saída 2 2_CÁLCULO DE HORAS - tabela MARÇO 2014" xfId="563" xr:uid="{00000000-0005-0000-0000-00003E020000}"/>
    <cellStyle name="Saída 2 3" xfId="564" xr:uid="{00000000-0005-0000-0000-00003F020000}"/>
    <cellStyle name="Saída 2 3 2" xfId="565" xr:uid="{00000000-0005-0000-0000-000040020000}"/>
    <cellStyle name="Saída 2 3_CÁLCULO DE HORAS - tabela MARÇO 2014" xfId="566" xr:uid="{00000000-0005-0000-0000-000041020000}"/>
    <cellStyle name="Saída 2 4" xfId="567" xr:uid="{00000000-0005-0000-0000-000042020000}"/>
    <cellStyle name="Saída 2_AQPNG_ORC_R01_2013_11_22(OBRA COMPLETA) 29112013-2" xfId="568" xr:uid="{00000000-0005-0000-0000-000043020000}"/>
    <cellStyle name="Saída 3" xfId="569" xr:uid="{00000000-0005-0000-0000-000044020000}"/>
    <cellStyle name="Saída 3 2" xfId="570" xr:uid="{00000000-0005-0000-0000-000045020000}"/>
    <cellStyle name="Saída 3_CÁLCULO DE HORAS - tabela MARÇO 2014" xfId="571" xr:uid="{00000000-0005-0000-0000-000046020000}"/>
    <cellStyle name="Separador de m" xfId="572" xr:uid="{00000000-0005-0000-0000-000047020000}"/>
    <cellStyle name="Separador de milhares 2" xfId="573" xr:uid="{00000000-0005-0000-0000-000048020000}"/>
    <cellStyle name="Separador de milhares 2 10" xfId="574" xr:uid="{00000000-0005-0000-0000-000049020000}"/>
    <cellStyle name="Separador de milhares 2 10 2" xfId="575" xr:uid="{00000000-0005-0000-0000-00004A020000}"/>
    <cellStyle name="Separador de milhares 2 10 2 2" xfId="576" xr:uid="{00000000-0005-0000-0000-00004B020000}"/>
    <cellStyle name="Separador de milhares 2 2" xfId="577" xr:uid="{00000000-0005-0000-0000-00004C020000}"/>
    <cellStyle name="Separador de milhares 2 2 2" xfId="578" xr:uid="{00000000-0005-0000-0000-00004D020000}"/>
    <cellStyle name="Separador de milhares 2 2_AQPNG_ORC_R01_2013_11_22(OBRA COMPLETA) 29112013-2" xfId="579" xr:uid="{00000000-0005-0000-0000-00004E020000}"/>
    <cellStyle name="Separador de milhares 2 3" xfId="580" xr:uid="{00000000-0005-0000-0000-00004F020000}"/>
    <cellStyle name="Separador de milhares 2 3 2" xfId="581" xr:uid="{00000000-0005-0000-0000-000050020000}"/>
    <cellStyle name="Separador de milhares 2 3_AQPNG_ORC_R01_2013_11_22(OBRA COMPLETA) 29112013-2" xfId="582" xr:uid="{00000000-0005-0000-0000-000051020000}"/>
    <cellStyle name="Separador de milhares 2 4" xfId="583" xr:uid="{00000000-0005-0000-0000-000052020000}"/>
    <cellStyle name="Separador de milhares 2 4 2" xfId="584" xr:uid="{00000000-0005-0000-0000-000053020000}"/>
    <cellStyle name="Separador de milhares 2 4_AQPNG_ORC_R01_2013_11_22(OBRA COMPLETA) 29112013-2" xfId="585" xr:uid="{00000000-0005-0000-0000-000054020000}"/>
    <cellStyle name="Separador de milhares 2 5" xfId="586" xr:uid="{00000000-0005-0000-0000-000055020000}"/>
    <cellStyle name="Separador de milhares 2 5 2" xfId="587" xr:uid="{00000000-0005-0000-0000-000056020000}"/>
    <cellStyle name="Separador de milhares 2 5 2 2" xfId="588" xr:uid="{00000000-0005-0000-0000-000057020000}"/>
    <cellStyle name="Separador de milhares 2 5 3" xfId="589" xr:uid="{00000000-0005-0000-0000-000058020000}"/>
    <cellStyle name="Separador de milhares 2 5_AQPNG_ORC_R01_2013_11_22(OBRA COMPLETA) 29112013-2" xfId="590" xr:uid="{00000000-0005-0000-0000-000059020000}"/>
    <cellStyle name="Separador de milhares 2 6" xfId="591" xr:uid="{00000000-0005-0000-0000-00005A020000}"/>
    <cellStyle name="Separador de milhares 2 6 2" xfId="592" xr:uid="{00000000-0005-0000-0000-00005B020000}"/>
    <cellStyle name="Separador de milhares 2 6 3" xfId="593" xr:uid="{00000000-0005-0000-0000-00005C020000}"/>
    <cellStyle name="Separador de milhares 2 7" xfId="594" xr:uid="{00000000-0005-0000-0000-00005D020000}"/>
    <cellStyle name="Separador de milhares 2 7 2" xfId="595" xr:uid="{00000000-0005-0000-0000-00005E020000}"/>
    <cellStyle name="Separador de milhares 2 7 2 2" xfId="596" xr:uid="{00000000-0005-0000-0000-00005F020000}"/>
    <cellStyle name="Separador de milhares 2 8" xfId="597" xr:uid="{00000000-0005-0000-0000-000060020000}"/>
    <cellStyle name="Separador de milhares 2 8 2" xfId="598" xr:uid="{00000000-0005-0000-0000-000061020000}"/>
    <cellStyle name="Separador de milhares 2 8 2 2" xfId="599" xr:uid="{00000000-0005-0000-0000-000062020000}"/>
    <cellStyle name="Separador de milhares 2 9" xfId="600" xr:uid="{00000000-0005-0000-0000-000063020000}"/>
    <cellStyle name="Separador de milhares 2 9 2" xfId="601" xr:uid="{00000000-0005-0000-0000-000064020000}"/>
    <cellStyle name="Separador de milhares 2 9 2 2" xfId="602" xr:uid="{00000000-0005-0000-0000-000065020000}"/>
    <cellStyle name="Separador de milhares 2_AQPNG_ORC_R01_2013_11_22(OBRA COMPLETA) 29112013-2" xfId="603" xr:uid="{00000000-0005-0000-0000-000066020000}"/>
    <cellStyle name="Separador de milhares 3" xfId="604" xr:uid="{00000000-0005-0000-0000-000067020000}"/>
    <cellStyle name="Separador de milhares 3 2" xfId="605" xr:uid="{00000000-0005-0000-0000-000068020000}"/>
    <cellStyle name="Separador de milhares 3 2 2" xfId="606" xr:uid="{00000000-0005-0000-0000-000069020000}"/>
    <cellStyle name="Separador de milhares 3 2 3" xfId="607" xr:uid="{00000000-0005-0000-0000-00006A020000}"/>
    <cellStyle name="Separador de milhares 3 2 4" xfId="608" xr:uid="{00000000-0005-0000-0000-00006B020000}"/>
    <cellStyle name="Separador de milhares 3 2_AQPNG_ORC_R01_2013_11_22(OBRA COMPLETA) 29112013-2" xfId="609" xr:uid="{00000000-0005-0000-0000-00006C020000}"/>
    <cellStyle name="Separador de milhares 3 3" xfId="610" xr:uid="{00000000-0005-0000-0000-00006D020000}"/>
    <cellStyle name="Separador de milhares 3 3 2" xfId="611" xr:uid="{00000000-0005-0000-0000-00006E020000}"/>
    <cellStyle name="Separador de milhares 3 3_AQPNG_ORC_R01_2013_11_22(OBRA COMPLETA) 29112013-2" xfId="612" xr:uid="{00000000-0005-0000-0000-00006F020000}"/>
    <cellStyle name="Separador de milhares 3 4" xfId="613" xr:uid="{00000000-0005-0000-0000-000070020000}"/>
    <cellStyle name="Separador de milhares 3 4 2" xfId="614" xr:uid="{00000000-0005-0000-0000-000071020000}"/>
    <cellStyle name="Separador de milhares 3 4 2 2" xfId="615" xr:uid="{00000000-0005-0000-0000-000072020000}"/>
    <cellStyle name="Separador de milhares 3 4 3" xfId="616" xr:uid="{00000000-0005-0000-0000-000073020000}"/>
    <cellStyle name="Separador de milhares 3 4 3 2" xfId="617" xr:uid="{00000000-0005-0000-0000-000074020000}"/>
    <cellStyle name="Separador de milhares 3 5" xfId="618" xr:uid="{00000000-0005-0000-0000-000075020000}"/>
    <cellStyle name="Separador de milhares 3 5 2" xfId="619" xr:uid="{00000000-0005-0000-0000-000076020000}"/>
    <cellStyle name="Separador de milhares 3 5 2 2" xfId="620" xr:uid="{00000000-0005-0000-0000-000077020000}"/>
    <cellStyle name="Separador de milhares 3 5 3" xfId="621" xr:uid="{00000000-0005-0000-0000-000078020000}"/>
    <cellStyle name="Separador de milhares 3 5 3 2" xfId="622" xr:uid="{00000000-0005-0000-0000-000079020000}"/>
    <cellStyle name="Separador de milhares 3 6" xfId="623" xr:uid="{00000000-0005-0000-0000-00007A020000}"/>
    <cellStyle name="Separador de milhares 3 6 2" xfId="624" xr:uid="{00000000-0005-0000-0000-00007B020000}"/>
    <cellStyle name="Separador de milhares 3 6 2 2" xfId="625" xr:uid="{00000000-0005-0000-0000-00007C020000}"/>
    <cellStyle name="Separador de milhares 3 7" xfId="626" xr:uid="{00000000-0005-0000-0000-00007D020000}"/>
    <cellStyle name="Separador de milhares 3 7 2" xfId="627" xr:uid="{00000000-0005-0000-0000-00007E020000}"/>
    <cellStyle name="Separador de milhares 3 7 2 2" xfId="628" xr:uid="{00000000-0005-0000-0000-00007F020000}"/>
    <cellStyle name="Separador de milhares 3 8" xfId="629" xr:uid="{00000000-0005-0000-0000-000080020000}"/>
    <cellStyle name="Separador de milhares 3_AQPNG_ORC_R01_2013_11_22(OBRA COMPLETA) 29112013-2" xfId="630" xr:uid="{00000000-0005-0000-0000-000081020000}"/>
    <cellStyle name="Separador de milhares 4" xfId="631" xr:uid="{00000000-0005-0000-0000-000082020000}"/>
    <cellStyle name="Separador de milhares 4 2" xfId="632" xr:uid="{00000000-0005-0000-0000-000083020000}"/>
    <cellStyle name="Separador de milhares 4 2 2" xfId="633" xr:uid="{00000000-0005-0000-0000-000084020000}"/>
    <cellStyle name="Separador de milhares 4 2_AQPNG_ORC_R01_2013_11_22(OBRA COMPLETA) 29112013-2" xfId="634" xr:uid="{00000000-0005-0000-0000-000085020000}"/>
    <cellStyle name="Separador de milhares 4 3" xfId="635" xr:uid="{00000000-0005-0000-0000-000086020000}"/>
    <cellStyle name="Separador de milhares 4 3 2" xfId="636" xr:uid="{00000000-0005-0000-0000-000087020000}"/>
    <cellStyle name="Separador de milhares 4 3_AQPNG_ORC_R01_2013_11_22(OBRA COMPLETA) 29112013-2" xfId="637" xr:uid="{00000000-0005-0000-0000-000088020000}"/>
    <cellStyle name="Separador de milhares 4 4" xfId="638" xr:uid="{00000000-0005-0000-0000-000089020000}"/>
    <cellStyle name="Separador de milhares 4 4 2" xfId="639" xr:uid="{00000000-0005-0000-0000-00008A020000}"/>
    <cellStyle name="Separador de milhares 4 4 2 2" xfId="640" xr:uid="{00000000-0005-0000-0000-00008B020000}"/>
    <cellStyle name="Separador de milhares 4 4 3" xfId="641" xr:uid="{00000000-0005-0000-0000-00008C020000}"/>
    <cellStyle name="Separador de milhares 4 4 3 2" xfId="642" xr:uid="{00000000-0005-0000-0000-00008D020000}"/>
    <cellStyle name="Separador de milhares 4 5" xfId="643" xr:uid="{00000000-0005-0000-0000-00008E020000}"/>
    <cellStyle name="Separador de milhares 4 5 2" xfId="644" xr:uid="{00000000-0005-0000-0000-00008F020000}"/>
    <cellStyle name="Separador de milhares 4 5 2 2" xfId="645" xr:uid="{00000000-0005-0000-0000-000090020000}"/>
    <cellStyle name="Separador de milhares 4 6" xfId="646" xr:uid="{00000000-0005-0000-0000-000091020000}"/>
    <cellStyle name="Separador de milhares 4 6 2" xfId="647" xr:uid="{00000000-0005-0000-0000-000092020000}"/>
    <cellStyle name="Separador de milhares 4 6 2 2" xfId="648" xr:uid="{00000000-0005-0000-0000-000093020000}"/>
    <cellStyle name="Separador de milhares 4 7" xfId="649" xr:uid="{00000000-0005-0000-0000-000094020000}"/>
    <cellStyle name="Separador de milhares 4 7 2" xfId="650" xr:uid="{00000000-0005-0000-0000-000095020000}"/>
    <cellStyle name="Separador de milhares 4 7 2 2" xfId="651" xr:uid="{00000000-0005-0000-0000-000096020000}"/>
    <cellStyle name="Separador de milhares 4 8" xfId="652" xr:uid="{00000000-0005-0000-0000-000097020000}"/>
    <cellStyle name="Separador de milhares 4_AQPNG_ORC_R01_2013_11_22(OBRA COMPLETA) 29112013-2" xfId="653" xr:uid="{00000000-0005-0000-0000-000098020000}"/>
    <cellStyle name="Separador de milhares 5" xfId="654" xr:uid="{00000000-0005-0000-0000-000099020000}"/>
    <cellStyle name="Separador de milhares 5 2" xfId="655" xr:uid="{00000000-0005-0000-0000-00009A020000}"/>
    <cellStyle name="Separador de milhares 5_AQPNG_ORC_R01_2013_11_22(OBRA COMPLETA) 29112013-2" xfId="656" xr:uid="{00000000-0005-0000-0000-00009B020000}"/>
    <cellStyle name="Separador de milhares 6" xfId="657" xr:uid="{00000000-0005-0000-0000-00009C020000}"/>
    <cellStyle name="Separador de milhares 6 2" xfId="658" xr:uid="{00000000-0005-0000-0000-00009D020000}"/>
    <cellStyle name="Separador de milhares 6_AQPNG_ORC_R01_2013_11_22(OBRA COMPLETA) 29112013-2" xfId="659" xr:uid="{00000000-0005-0000-0000-00009E020000}"/>
    <cellStyle name="Separador de milhares 7" xfId="660" xr:uid="{00000000-0005-0000-0000-00009F020000}"/>
    <cellStyle name="Separador de milhares 7 2" xfId="661" xr:uid="{00000000-0005-0000-0000-0000A0020000}"/>
    <cellStyle name="Separador de milhares 7 2 2" xfId="662" xr:uid="{00000000-0005-0000-0000-0000A1020000}"/>
    <cellStyle name="Separador de milhares 7 3" xfId="663" xr:uid="{00000000-0005-0000-0000-0000A2020000}"/>
    <cellStyle name="Separador de milhares 7 4" xfId="664" xr:uid="{00000000-0005-0000-0000-0000A3020000}"/>
    <cellStyle name="Separador de milhares 8" xfId="665" xr:uid="{00000000-0005-0000-0000-0000A4020000}"/>
    <cellStyle name="Separador de milhares 8 2" xfId="666" xr:uid="{00000000-0005-0000-0000-0000A5020000}"/>
    <cellStyle name="Separador de milhares 8 2 2" xfId="667" xr:uid="{00000000-0005-0000-0000-0000A6020000}"/>
    <cellStyle name="Separador de milhares 8 2 2 2" xfId="668" xr:uid="{00000000-0005-0000-0000-0000A7020000}"/>
    <cellStyle name="Separador de milhares 8 2 3" xfId="669" xr:uid="{00000000-0005-0000-0000-0000A8020000}"/>
    <cellStyle name="Separador de milhares 8 3" xfId="670" xr:uid="{00000000-0005-0000-0000-0000A9020000}"/>
    <cellStyle name="Separador de milhares 8 3 2" xfId="671" xr:uid="{00000000-0005-0000-0000-0000AA020000}"/>
    <cellStyle name="Separador de milhares 8 4" xfId="672" xr:uid="{00000000-0005-0000-0000-0000AB020000}"/>
    <cellStyle name="Separador de milhares 8 4 2" xfId="673" xr:uid="{00000000-0005-0000-0000-0000AC020000}"/>
    <cellStyle name="Separador de milhares 8 5" xfId="674" xr:uid="{00000000-0005-0000-0000-0000AD020000}"/>
    <cellStyle name="Separador de milhares 9" xfId="675" xr:uid="{00000000-0005-0000-0000-0000AE020000}"/>
    <cellStyle name="Separador de milhares_ELETRICA_2 2" xfId="676" xr:uid="{00000000-0005-0000-0000-0000AF020000}"/>
    <cellStyle name="Separador de milhares_ELETRICA_2 2 2" xfId="677" xr:uid="{00000000-0005-0000-0000-0000B0020000}"/>
    <cellStyle name="subhead" xfId="678" xr:uid="{00000000-0005-0000-0000-0000B2020000}"/>
    <cellStyle name="Texto de Aviso 2" xfId="679" xr:uid="{00000000-0005-0000-0000-0000B3020000}"/>
    <cellStyle name="Texto de Aviso 2 2" xfId="680" xr:uid="{00000000-0005-0000-0000-0000B4020000}"/>
    <cellStyle name="Texto de Aviso 2_AQPNG_ORC_R01_2013_11_22(OBRA COMPLETA) 29112013-2" xfId="681" xr:uid="{00000000-0005-0000-0000-0000B5020000}"/>
    <cellStyle name="Texto Explicativo 2" xfId="682" xr:uid="{00000000-0005-0000-0000-0000B6020000}"/>
    <cellStyle name="Texto Explicativo 2 2" xfId="683" xr:uid="{00000000-0005-0000-0000-0000B7020000}"/>
    <cellStyle name="Texto Explicativo 2_AQPNG_ORC_R01_2013_11_22(OBRA COMPLETA) 29112013-2" xfId="684" xr:uid="{00000000-0005-0000-0000-0000B8020000}"/>
    <cellStyle name="Título 1 2" xfId="685" xr:uid="{00000000-0005-0000-0000-0000B9020000}"/>
    <cellStyle name="Título 1 3" xfId="686" xr:uid="{00000000-0005-0000-0000-0000BA020000}"/>
    <cellStyle name="Título 2 2" xfId="687" xr:uid="{00000000-0005-0000-0000-0000BB020000}"/>
    <cellStyle name="Título 2 3" xfId="688" xr:uid="{00000000-0005-0000-0000-0000BC020000}"/>
    <cellStyle name="Título 3 2" xfId="689" xr:uid="{00000000-0005-0000-0000-0000BD020000}"/>
    <cellStyle name="Título 3 3" xfId="690" xr:uid="{00000000-0005-0000-0000-0000BE020000}"/>
    <cellStyle name="Título 4 2" xfId="691" xr:uid="{00000000-0005-0000-0000-0000BF020000}"/>
    <cellStyle name="Título 4 3" xfId="692" xr:uid="{00000000-0005-0000-0000-0000C0020000}"/>
    <cellStyle name="Título 5" xfId="693" xr:uid="{00000000-0005-0000-0000-0000C1020000}"/>
    <cellStyle name="Título 5 2" xfId="694" xr:uid="{00000000-0005-0000-0000-0000C2020000}"/>
    <cellStyle name="Título 5 3" xfId="695" xr:uid="{00000000-0005-0000-0000-0000C3020000}"/>
    <cellStyle name="Título 5_AQPNG_ORC_R01_2013_11_22(OBRA COMPLETA) 29112013-2" xfId="696" xr:uid="{00000000-0005-0000-0000-0000C4020000}"/>
    <cellStyle name="Título 6" xfId="697" xr:uid="{00000000-0005-0000-0000-0000C5020000}"/>
    <cellStyle name="Título 7" xfId="698" xr:uid="{00000000-0005-0000-0000-0000C6020000}"/>
    <cellStyle name="Total 2" xfId="699" xr:uid="{00000000-0005-0000-0000-0000C7020000}"/>
    <cellStyle name="Total 2 2" xfId="700" xr:uid="{00000000-0005-0000-0000-0000C8020000}"/>
    <cellStyle name="Total 2 2 2" xfId="701" xr:uid="{00000000-0005-0000-0000-0000C9020000}"/>
    <cellStyle name="Total 2 2_CÁLCULO DE HORAS - tabela MARÇO 2014" xfId="702" xr:uid="{00000000-0005-0000-0000-0000CA020000}"/>
    <cellStyle name="Total 2 3" xfId="703" xr:uid="{00000000-0005-0000-0000-0000CB020000}"/>
    <cellStyle name="Total 2 3 2" xfId="704" xr:uid="{00000000-0005-0000-0000-0000CC020000}"/>
    <cellStyle name="Total 2 3_CÁLCULO DE HORAS - tabela MARÇO 2014" xfId="705" xr:uid="{00000000-0005-0000-0000-0000CD020000}"/>
    <cellStyle name="Total 2 4" xfId="706" xr:uid="{00000000-0005-0000-0000-0000CE020000}"/>
    <cellStyle name="Total 2_AQPNG_ORC_R01_2013_11_22(OBRA COMPLETA) 29112013-2" xfId="707" xr:uid="{00000000-0005-0000-0000-0000CF020000}"/>
    <cellStyle name="Total 3" xfId="708" xr:uid="{00000000-0005-0000-0000-0000D0020000}"/>
    <cellStyle name="Total 3 2" xfId="709" xr:uid="{00000000-0005-0000-0000-0000D1020000}"/>
    <cellStyle name="Total 3_CÁLCULO DE HORAS - tabela MARÇO 2014" xfId="710" xr:uid="{00000000-0005-0000-0000-0000D2020000}"/>
    <cellStyle name="Verificar Célula" xfId="711" xr:uid="{00000000-0005-0000-0000-0000D3020000}"/>
    <cellStyle name="Verificar Célula 2" xfId="712" xr:uid="{00000000-0005-0000-0000-0000D4020000}"/>
    <cellStyle name="Vírgula" xfId="761" builtinId="3"/>
    <cellStyle name="Vírgula 10" xfId="713" xr:uid="{00000000-0005-0000-0000-0000D6020000}"/>
    <cellStyle name="Vírgula 11" xfId="714" xr:uid="{00000000-0005-0000-0000-0000D7020000}"/>
    <cellStyle name="Vírgula 2" xfId="715" xr:uid="{00000000-0005-0000-0000-0000D8020000}"/>
    <cellStyle name="Vírgula 2 10" xfId="716" xr:uid="{00000000-0005-0000-0000-0000D9020000}"/>
    <cellStyle name="Vírgula 2 2" xfId="717" xr:uid="{00000000-0005-0000-0000-0000DA020000}"/>
    <cellStyle name="Vírgula 2 2 2" xfId="718" xr:uid="{00000000-0005-0000-0000-0000DB020000}"/>
    <cellStyle name="Vírgula 2 2 2 2" xfId="719" xr:uid="{00000000-0005-0000-0000-0000DC020000}"/>
    <cellStyle name="Vírgula 2 2 2 2 2" xfId="720" xr:uid="{00000000-0005-0000-0000-0000DD020000}"/>
    <cellStyle name="Vírgula 2 2 3" xfId="721" xr:uid="{00000000-0005-0000-0000-0000DE020000}"/>
    <cellStyle name="Vírgula 2 2_AQPNG_ORC_R01_2013_11_22(OBRA COMPLETA) 29112013-2" xfId="722" xr:uid="{00000000-0005-0000-0000-0000DF020000}"/>
    <cellStyle name="Vírgula 2 3" xfId="723" xr:uid="{00000000-0005-0000-0000-0000E0020000}"/>
    <cellStyle name="Vírgula 2 3 2" xfId="724" xr:uid="{00000000-0005-0000-0000-0000E1020000}"/>
    <cellStyle name="Vírgula 2 3_CÁLCULO DE HORAS - tabela MARÇO 2014" xfId="725" xr:uid="{00000000-0005-0000-0000-0000E2020000}"/>
    <cellStyle name="Vírgula 2 4" xfId="726" xr:uid="{00000000-0005-0000-0000-0000E3020000}"/>
    <cellStyle name="Vírgula 2 5" xfId="727" xr:uid="{00000000-0005-0000-0000-0000E4020000}"/>
    <cellStyle name="Vírgula 2 6" xfId="728" xr:uid="{00000000-0005-0000-0000-0000E5020000}"/>
    <cellStyle name="Vírgula 2 7" xfId="729" xr:uid="{00000000-0005-0000-0000-0000E6020000}"/>
    <cellStyle name="Vírgula 2 8" xfId="730" xr:uid="{00000000-0005-0000-0000-0000E7020000}"/>
    <cellStyle name="Vírgula 2 9" xfId="731" xr:uid="{00000000-0005-0000-0000-0000E8020000}"/>
    <cellStyle name="Vírgula 2_AQPNG_ORC_R01_2013_11_22(OBRA COMPLETA) 29112013-2" xfId="732" xr:uid="{00000000-0005-0000-0000-0000E9020000}"/>
    <cellStyle name="Vírgula 3" xfId="733" xr:uid="{00000000-0005-0000-0000-0000EA020000}"/>
    <cellStyle name="Vírgula 3 2" xfId="734" xr:uid="{00000000-0005-0000-0000-0000EB020000}"/>
    <cellStyle name="Vírgula 3_AQPNG_ORC_R01_2013_11_22(OBRA COMPLETA) 29112013-2" xfId="735" xr:uid="{00000000-0005-0000-0000-0000EC020000}"/>
    <cellStyle name="Vírgula 4" xfId="736" xr:uid="{00000000-0005-0000-0000-0000ED020000}"/>
    <cellStyle name="Vírgula 4 2" xfId="737" xr:uid="{00000000-0005-0000-0000-0000EE020000}"/>
    <cellStyle name="Vírgula 4 2 2" xfId="738" xr:uid="{00000000-0005-0000-0000-0000EF020000}"/>
    <cellStyle name="Vírgula 4 2 3" xfId="739" xr:uid="{00000000-0005-0000-0000-0000F0020000}"/>
    <cellStyle name="Vírgula 4 3" xfId="740" xr:uid="{00000000-0005-0000-0000-0000F1020000}"/>
    <cellStyle name="Vírgula 4 4" xfId="741" xr:uid="{00000000-0005-0000-0000-0000F2020000}"/>
    <cellStyle name="Vírgula 4_AQPNG_ORC_R01_2013_11_22(OBRA COMPLETA) 29112013-2" xfId="742" xr:uid="{00000000-0005-0000-0000-0000F3020000}"/>
    <cellStyle name="Vírgula 5" xfId="743" xr:uid="{00000000-0005-0000-0000-0000F4020000}"/>
    <cellStyle name="Vírgula 5 2" xfId="744" xr:uid="{00000000-0005-0000-0000-0000F5020000}"/>
    <cellStyle name="Vírgula 5_AQPNG_ORC_R01_2013_11_22(OBRA COMPLETA) 29112013-2" xfId="745" xr:uid="{00000000-0005-0000-0000-0000F6020000}"/>
    <cellStyle name="Vírgula 6" xfId="746" xr:uid="{00000000-0005-0000-0000-0000F7020000}"/>
    <cellStyle name="Vírgula 6 2" xfId="747" xr:uid="{00000000-0005-0000-0000-0000F8020000}"/>
    <cellStyle name="Vírgula 6 2 2" xfId="748" xr:uid="{00000000-0005-0000-0000-0000F9020000}"/>
    <cellStyle name="Vírgula 6 2 2 2" xfId="749" xr:uid="{00000000-0005-0000-0000-0000FA020000}"/>
    <cellStyle name="Vírgula 6 2 3" xfId="750" xr:uid="{00000000-0005-0000-0000-0000FB020000}"/>
    <cellStyle name="Vírgula 6 2 4" xfId="751" xr:uid="{00000000-0005-0000-0000-0000FC020000}"/>
    <cellStyle name="Vírgula 6 3" xfId="752" xr:uid="{00000000-0005-0000-0000-0000FD020000}"/>
    <cellStyle name="Vírgula 6 4" xfId="753" xr:uid="{00000000-0005-0000-0000-0000FE020000}"/>
    <cellStyle name="Vírgula 6 4 2" xfId="754" xr:uid="{00000000-0005-0000-0000-0000FF020000}"/>
    <cellStyle name="Vírgula 6 5" xfId="755" xr:uid="{00000000-0005-0000-0000-000000030000}"/>
    <cellStyle name="Vírgula 6 6" xfId="756" xr:uid="{00000000-0005-0000-0000-000001030000}"/>
    <cellStyle name="Vírgula 6_CÁLCULO DE HORAS - tabela MARÇO 2014" xfId="757" xr:uid="{00000000-0005-0000-0000-000002030000}"/>
    <cellStyle name="Vírgula 7" xfId="758" xr:uid="{00000000-0005-0000-0000-000003030000}"/>
    <cellStyle name="Vírgula 8" xfId="759" xr:uid="{00000000-0005-0000-0000-000004030000}"/>
    <cellStyle name="Vírgula 9" xfId="760" xr:uid="{00000000-0005-0000-0000-000005030000}"/>
  </cellStyles>
  <dxfs count="9">
    <dxf>
      <font>
        <condense val="0"/>
        <extend val="0"/>
        <color indexed="17"/>
      </font>
    </dxf>
    <dxf>
      <font>
        <condense val="0"/>
        <extend val="0"/>
        <color indexed="10"/>
      </font>
    </dxf>
    <dxf>
      <font>
        <condense val="0"/>
        <extend val="0"/>
        <color indexed="17"/>
      </font>
    </dxf>
    <dxf>
      <font>
        <condense val="0"/>
        <extend val="0"/>
        <color indexed="10"/>
      </font>
    </dxf>
    <dxf>
      <font>
        <b/>
        <i val="0"/>
        <color theme="0"/>
      </font>
      <fill>
        <patternFill>
          <bgColor rgb="FF00B050"/>
        </patternFill>
      </fill>
    </dxf>
    <dxf>
      <font>
        <condense val="0"/>
        <extend val="0"/>
        <color indexed="17"/>
      </font>
    </dxf>
    <dxf>
      <font>
        <condense val="0"/>
        <extend val="0"/>
        <color indexed="10"/>
      </font>
    </dxf>
    <dxf>
      <font>
        <condense val="0"/>
        <extend val="0"/>
        <color indexed="17"/>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152144</xdr:colOff>
      <xdr:row>23</xdr:row>
      <xdr:rowOff>42309</xdr:rowOff>
    </xdr:from>
    <xdr:to>
      <xdr:col>8</xdr:col>
      <xdr:colOff>6078432</xdr:colOff>
      <xdr:row>27</xdr:row>
      <xdr:rowOff>108858</xdr:rowOff>
    </xdr:to>
    <xdr:pic>
      <xdr:nvPicPr>
        <xdr:cNvPr id="2" name="Picture 5">
          <a:extLst>
            <a:ext uri="{FF2B5EF4-FFF2-40B4-BE49-F238E27FC236}">
              <a16:creationId xmlns:a16="http://schemas.microsoft.com/office/drawing/2014/main" id="{40EAF1F8-CE64-4678-BB17-93B0608FF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9751" y="9131880"/>
          <a:ext cx="5926288" cy="828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xdr:row>
      <xdr:rowOff>0</xdr:rowOff>
    </xdr:from>
    <xdr:to>
      <xdr:col>1</xdr:col>
      <xdr:colOff>1344</xdr:colOff>
      <xdr:row>3</xdr:row>
      <xdr:rowOff>0</xdr:rowOff>
    </xdr:to>
    <xdr:pic>
      <xdr:nvPicPr>
        <xdr:cNvPr id="3" name="Picture 6">
          <a:extLst>
            <a:ext uri="{FF2B5EF4-FFF2-40B4-BE49-F238E27FC236}">
              <a16:creationId xmlns:a16="http://schemas.microsoft.com/office/drawing/2014/main" id="{D1767FEA-86F3-413A-83E4-3CCD31330A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 y="571500"/>
          <a:ext cx="321631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152143</xdr:colOff>
      <xdr:row>23</xdr:row>
      <xdr:rowOff>42309</xdr:rowOff>
    </xdr:from>
    <xdr:to>
      <xdr:col>8</xdr:col>
      <xdr:colOff>7470322</xdr:colOff>
      <xdr:row>28</xdr:row>
      <xdr:rowOff>112957</xdr:rowOff>
    </xdr:to>
    <xdr:pic>
      <xdr:nvPicPr>
        <xdr:cNvPr id="2" name="Picture 5">
          <a:extLst>
            <a:ext uri="{FF2B5EF4-FFF2-40B4-BE49-F238E27FC236}">
              <a16:creationId xmlns:a16="http://schemas.microsoft.com/office/drawing/2014/main" id="{D0A52BAF-CF9F-442C-8248-A88361BE40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5668" y="8929134"/>
          <a:ext cx="7318179" cy="1023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xdr:row>
      <xdr:rowOff>0</xdr:rowOff>
    </xdr:from>
    <xdr:to>
      <xdr:col>1</xdr:col>
      <xdr:colOff>1344</xdr:colOff>
      <xdr:row>3</xdr:row>
      <xdr:rowOff>0</xdr:rowOff>
    </xdr:to>
    <xdr:pic>
      <xdr:nvPicPr>
        <xdr:cNvPr id="3" name="Picture 6">
          <a:extLst>
            <a:ext uri="{FF2B5EF4-FFF2-40B4-BE49-F238E27FC236}">
              <a16:creationId xmlns:a16="http://schemas.microsoft.com/office/drawing/2014/main" id="{16ED9D70-CBA9-4297-B1EF-1275C705C0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571500"/>
          <a:ext cx="322079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388736\servidor$\Documents%20and%20Settings\cc72\Meus%20documentos\Downloads\Para&#237;so%20do%20Norte\Para&#237;so%20do%20Norte%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ARCH3\Arquivos\Users\Gnoato\Desktop\1%20-FABIOLA\DUE\aoki\18%20REGIONAL%20CORNELIO\or&#231;amento%20revisado%20jan%202017\NOVA%20PLANILHA%202017\OR&#199;_18%20REGIONAL_R03%20para%20p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MEDIÇÃO COMPLETA"/>
      <sheetName val="CRONOGRAMA"/>
      <sheetName val="Relatório"/>
      <sheetName val="Parecer Gerado"/>
      <sheetName val="PARECERES"/>
      <sheetName val="HISTÓRICO DE PARECERES"/>
      <sheetName val=" "/>
      <sheetName val="FOLHA FECHAMENTO"/>
      <sheetName val="PLANILHA_MEDIÇÃO_COMPLETA"/>
      <sheetName val="Parecer_Gerado"/>
      <sheetName val="HISTÓRICO_DE_PARECERES"/>
      <sheetName val="_"/>
      <sheetName val="PLANILHA_MEDIÇÃO_COMPLETA1"/>
      <sheetName val="Parecer_Gerado1"/>
      <sheetName val="HISTÓRICO_DE_PARECERES1"/>
      <sheetName val="_1"/>
    </sheetNames>
    <sheetDataSet>
      <sheetData sheetId="0" refreshError="1"/>
      <sheetData sheetId="1" refreshError="1"/>
      <sheetData sheetId="2" refreshError="1"/>
      <sheetData sheetId="3" refreshError="1"/>
      <sheetData sheetId="4" refreshError="1"/>
      <sheetData sheetId="5" refreshError="1"/>
      <sheetData sheetId="6" refreshError="1">
        <row r="464">
          <cell r="F464" t="str">
            <v xml:space="preserve">                                                                                                                                                                                 1° MEDIÇÃO</v>
          </cell>
        </row>
        <row r="465">
          <cell r="F465" t="str">
            <v xml:space="preserve">                                                                                                                                                                                 2° MEDIÇÃO</v>
          </cell>
        </row>
        <row r="466">
          <cell r="F466" t="str">
            <v xml:space="preserve">                                                                                                                                                                                 3° MEDIÇÃO</v>
          </cell>
        </row>
        <row r="467">
          <cell r="F467" t="str">
            <v xml:space="preserve">                                                                                                                                                                                 4° MEDIÇÃO</v>
          </cell>
        </row>
        <row r="468">
          <cell r="F468" t="str">
            <v xml:space="preserve">                                                                                                                                                                                 5° MEDIÇÃO</v>
          </cell>
        </row>
        <row r="469">
          <cell r="F469" t="str">
            <v xml:space="preserve">                                                                                                                                                                                 6° MEDIÇÃO</v>
          </cell>
        </row>
        <row r="470">
          <cell r="F470" t="str">
            <v xml:space="preserve">                                                                                                                                                                                 7° MEDIÇÃO</v>
          </cell>
        </row>
        <row r="471">
          <cell r="F471" t="str">
            <v xml:space="preserve">                                                                                                                                                                                 8° MEDIÇÃO</v>
          </cell>
        </row>
        <row r="472">
          <cell r="F472" t="str">
            <v xml:space="preserve">                                                                                                                                                                                 9° MEDIÇÃO</v>
          </cell>
        </row>
        <row r="473">
          <cell r="F473" t="str">
            <v xml:space="preserve">                                                                                                                                                                               10° MEDIÇÃO</v>
          </cell>
        </row>
        <row r="474">
          <cell r="F474" t="str">
            <v xml:space="preserve">                                                                                                                                                                               11° MEDIÇÃO</v>
          </cell>
        </row>
        <row r="475">
          <cell r="F475" t="str">
            <v xml:space="preserve">                                                                                                                                                                               12° MEDIÇÃO</v>
          </cell>
        </row>
        <row r="476">
          <cell r="F476" t="str">
            <v xml:space="preserve">                                                                                                                                                                               13° MEDIÇÃO</v>
          </cell>
        </row>
        <row r="477">
          <cell r="F477" t="str">
            <v xml:space="preserve">                                                                                                                                                                              14° MEDIÇÃO</v>
          </cell>
        </row>
        <row r="478">
          <cell r="F478" t="str">
            <v xml:space="preserve">                                                                                                                                                                               15° MEDIÇÃO</v>
          </cell>
        </row>
        <row r="479">
          <cell r="F479" t="str">
            <v xml:space="preserve">                                                                                                                                                                               16° MEDIÇÃO</v>
          </cell>
        </row>
        <row r="480">
          <cell r="F480" t="str">
            <v xml:space="preserve">                                                                                                                                                                               17° MEDIÇÃO</v>
          </cell>
        </row>
        <row r="481">
          <cell r="F481" t="str">
            <v xml:space="preserve">                                                                                                                                                                               18° MEDIÇÃO</v>
          </cell>
        </row>
        <row r="482">
          <cell r="F482" t="str">
            <v xml:space="preserve">                                                                                                                                                                               19° MEDIÇÃO</v>
          </cell>
        </row>
        <row r="483">
          <cell r="F483" t="str">
            <v xml:space="preserve">                                                                                                                                                                               20° MEDIÇÃO</v>
          </cell>
        </row>
        <row r="484">
          <cell r="F484" t="str">
            <v xml:space="preserve">                                                                                                                                                                               21° MEDIÇÃO</v>
          </cell>
        </row>
        <row r="485">
          <cell r="F485" t="str">
            <v xml:space="preserve">                                                                                                                                                                               22° MEDIÇÃO</v>
          </cell>
        </row>
        <row r="486">
          <cell r="F486" t="str">
            <v xml:space="preserve">                                                                                                                                                                               23° MEDIÇÃO</v>
          </cell>
        </row>
        <row r="487">
          <cell r="F487" t="str">
            <v xml:space="preserve">                                                                                                                                                                               24° MEDIÇÃO</v>
          </cell>
        </row>
        <row r="488">
          <cell r="F488" t="str">
            <v xml:space="preserve">                                                                                                                                                                        TODAS AS MEDIÇÕES</v>
          </cell>
        </row>
        <row r="489">
          <cell r="F489" t="str">
            <v xml:space="preserve">                                                                                                                                                                                     TOTAL</v>
          </cell>
        </row>
      </sheetData>
      <sheetData sheetId="7" refreshError="1"/>
      <sheetData sheetId="8"/>
      <sheetData sheetId="9"/>
      <sheetData sheetId="10"/>
      <sheetData sheetId="11">
        <row r="464">
          <cell r="F464" t="str">
            <v xml:space="preserve">                                                                                                                                                                                 1° MEDIÇÃO</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VA ABC rev"/>
      <sheetName val="DADOS rev"/>
      <sheetName val="PLANILHA_SINTÉTICA rev"/>
      <sheetName val="RESUMO rev"/>
      <sheetName val="FOLHA DE FECHAMENTO rev"/>
      <sheetName val="COTAÇÕES"/>
      <sheetName val="CRONOGRAMA rev"/>
      <sheetName val="COMPOSIÇÕES COMPLEMENTARES OK"/>
      <sheetName val="ENCARGOS SOCIAIS ok"/>
      <sheetName val="BDI EQUIPAMENTOS"/>
      <sheetName val="BDI"/>
      <sheetName val="Alvenaria Á Construir OK"/>
      <sheetName val="METAIS OK"/>
      <sheetName val="Revestimento parede OK"/>
      <sheetName val="Piso e Forro OK"/>
      <sheetName val="Alvenaria Demolição ok"/>
      <sheetName val="Esquadrias ok"/>
      <sheetName val="ESTRUTURAL ok"/>
      <sheetName val="LISTA PROJETOS OK"/>
      <sheetName val="INSUMOS"/>
      <sheetName val="SERVI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2">
          <cell r="A2" t="str">
            <v>CODIGO</v>
          </cell>
          <cell r="B2" t="str">
            <v>DESCRIÇÃO DO SERVIÇO</v>
          </cell>
          <cell r="C2" t="str">
            <v>UNID. MEDIDA</v>
          </cell>
          <cell r="D2" t="str">
            <v>CUSTOS</v>
          </cell>
        </row>
        <row r="3">
          <cell r="D3" t="str">
            <v>MATERIAL</v>
          </cell>
          <cell r="E3" t="str">
            <v>MÃO DE OBRA</v>
          </cell>
          <cell r="F3" t="str">
            <v>TOTAL</v>
          </cell>
        </row>
        <row r="4">
          <cell r="B4" t="str">
            <v>ADMINISTRACAO E CANTEIRO DE OBRAS</v>
          </cell>
        </row>
        <row r="5">
          <cell r="B5" t="str">
            <v>ADMINISTRACAO DE OBRA</v>
          </cell>
        </row>
        <row r="6">
          <cell r="B6" t="str">
            <v>ENCARGOS COMPLEMENTARES REFERENCIAL</v>
          </cell>
        </row>
        <row r="7">
          <cell r="A7">
            <v>88236</v>
          </cell>
          <cell r="B7" t="str">
            <v>FERRAMENTAS (ENCARGOS COMPLEMENTARES)</v>
          </cell>
          <cell r="C7" t="str">
            <v>H</v>
          </cell>
          <cell r="D7">
            <v>0.34</v>
          </cell>
          <cell r="E7">
            <v>0</v>
          </cell>
          <cell r="F7">
            <v>0.34</v>
          </cell>
        </row>
        <row r="8">
          <cell r="A8">
            <v>88237</v>
          </cell>
          <cell r="B8" t="str">
            <v>EPI (ENCARGOS COMPLEMENTARES)</v>
          </cell>
          <cell r="C8" t="str">
            <v>H</v>
          </cell>
          <cell r="D8">
            <v>1.35</v>
          </cell>
          <cell r="E8">
            <v>0</v>
          </cell>
          <cell r="F8">
            <v>1.35</v>
          </cell>
        </row>
        <row r="9">
          <cell r="A9">
            <v>88238</v>
          </cell>
          <cell r="B9" t="str">
            <v>AJUDANTE DE ARMADOR COM ENCARGOS COMPLEMENTARES</v>
          </cell>
          <cell r="C9" t="str">
            <v>H</v>
          </cell>
          <cell r="D9">
            <v>4.51</v>
          </cell>
          <cell r="E9">
            <v>10.23</v>
          </cell>
          <cell r="F9">
            <v>14.74</v>
          </cell>
        </row>
        <row r="10">
          <cell r="A10">
            <v>88239</v>
          </cell>
          <cell r="B10" t="str">
            <v>AJUDANTE DE CARPINTEIRO COM ENCARGOS COMPLEMENTARES</v>
          </cell>
          <cell r="C10" t="str">
            <v>H</v>
          </cell>
          <cell r="D10">
            <v>4.51</v>
          </cell>
          <cell r="E10">
            <v>10.23</v>
          </cell>
          <cell r="F10">
            <v>14.74</v>
          </cell>
        </row>
        <row r="11">
          <cell r="A11">
            <v>88240</v>
          </cell>
          <cell r="B11" t="str">
            <v>AJUDANTE DE ESTRUTURA METÁLICA COM ENCARGOS COMPLEMENTARES</v>
          </cell>
          <cell r="C11" t="str">
            <v>H</v>
          </cell>
          <cell r="D11">
            <v>4.51</v>
          </cell>
          <cell r="E11">
            <v>5</v>
          </cell>
          <cell r="F11">
            <v>9.51</v>
          </cell>
        </row>
        <row r="12">
          <cell r="A12">
            <v>88241</v>
          </cell>
          <cell r="B12" t="str">
            <v>AJUDANTE DE OPERAÇÃO EM GERAL COM ENCARGOS COMPLEMENTARES</v>
          </cell>
          <cell r="C12" t="str">
            <v>H</v>
          </cell>
          <cell r="D12">
            <v>4.51</v>
          </cell>
          <cell r="E12">
            <v>10.5</v>
          </cell>
          <cell r="F12">
            <v>15.01</v>
          </cell>
        </row>
        <row r="13">
          <cell r="A13">
            <v>88242</v>
          </cell>
          <cell r="B13" t="str">
            <v>AJUDANTE DE PEDREIRO COM ENCARGOS COMPLEMENTARES</v>
          </cell>
          <cell r="C13" t="str">
            <v>H</v>
          </cell>
          <cell r="D13">
            <v>4.51</v>
          </cell>
          <cell r="E13">
            <v>9.92</v>
          </cell>
          <cell r="F13">
            <v>14.43</v>
          </cell>
        </row>
        <row r="14">
          <cell r="A14">
            <v>88243</v>
          </cell>
          <cell r="B14" t="str">
            <v>AJUDANTE ESPECIALIZADO COM ENCARGOS COMPLEMENTARES</v>
          </cell>
          <cell r="C14" t="str">
            <v>H</v>
          </cell>
          <cell r="D14">
            <v>4.51</v>
          </cell>
          <cell r="E14">
            <v>10.5</v>
          </cell>
          <cell r="F14">
            <v>15.01</v>
          </cell>
        </row>
        <row r="15">
          <cell r="A15">
            <v>88244</v>
          </cell>
          <cell r="B15" t="str">
            <v>AJUDANTE ESPECIALIZADO EM SONDAGEM COM ENCARGOS COMPLEMENTARES</v>
          </cell>
          <cell r="C15" t="str">
            <v>H</v>
          </cell>
          <cell r="D15">
            <v>4.51</v>
          </cell>
          <cell r="E15">
            <v>12.12</v>
          </cell>
          <cell r="F15">
            <v>16.63</v>
          </cell>
        </row>
        <row r="16">
          <cell r="A16">
            <v>88245</v>
          </cell>
          <cell r="B16" t="str">
            <v>ARMADOR COM ENCARGOS COMPLEMENTARES</v>
          </cell>
          <cell r="C16" t="str">
            <v>H</v>
          </cell>
          <cell r="D16">
            <v>4.51</v>
          </cell>
          <cell r="E16">
            <v>13.61</v>
          </cell>
          <cell r="F16">
            <v>18.12</v>
          </cell>
        </row>
        <row r="17">
          <cell r="A17">
            <v>88246</v>
          </cell>
          <cell r="B17" t="str">
            <v>ASSENTADOR DE TUBOS COM ENCARGOS COMPLEMENTARES</v>
          </cell>
          <cell r="C17" t="str">
            <v>H</v>
          </cell>
          <cell r="D17">
            <v>4.51</v>
          </cell>
          <cell r="E17">
            <v>18.23</v>
          </cell>
          <cell r="F17">
            <v>22.74</v>
          </cell>
        </row>
        <row r="18">
          <cell r="A18">
            <v>88247</v>
          </cell>
          <cell r="B18" t="str">
            <v>AUXILIAR DE ELETRICISTA COM ENCARGOS COMPLEMENTARES</v>
          </cell>
          <cell r="C18" t="str">
            <v>H</v>
          </cell>
          <cell r="D18">
            <v>4.51</v>
          </cell>
          <cell r="E18">
            <v>10.44</v>
          </cell>
          <cell r="F18">
            <v>14.95</v>
          </cell>
        </row>
        <row r="19">
          <cell r="A19">
            <v>88248</v>
          </cell>
          <cell r="B19" t="str">
            <v>AUXILIAR DE ENCANADOR OU BOMBEIRO HIDRÁULICO COM ENCARGOS COMPLEMENTARES</v>
          </cell>
          <cell r="C19" t="str">
            <v>H</v>
          </cell>
          <cell r="D19">
            <v>4.51</v>
          </cell>
          <cell r="E19">
            <v>10.23</v>
          </cell>
          <cell r="F19">
            <v>14.74</v>
          </cell>
        </row>
        <row r="20">
          <cell r="A20">
            <v>88249</v>
          </cell>
          <cell r="B20" t="str">
            <v>AUXILIAR DE LABORATÓRIO COM ENCARGOS COMPLEMENTARES</v>
          </cell>
          <cell r="C20" t="str">
            <v>H</v>
          </cell>
          <cell r="D20">
            <v>4.51</v>
          </cell>
          <cell r="E20">
            <v>10.67</v>
          </cell>
          <cell r="F20">
            <v>15.18</v>
          </cell>
        </row>
        <row r="21">
          <cell r="A21">
            <v>88250</v>
          </cell>
          <cell r="B21" t="str">
            <v>AUXILIAR DE MECÂNICO COM ENCARGOS COMPLEMENTARES</v>
          </cell>
          <cell r="C21" t="str">
            <v>H</v>
          </cell>
          <cell r="D21">
            <v>4.51</v>
          </cell>
          <cell r="E21">
            <v>7.81</v>
          </cell>
          <cell r="F21">
            <v>12.32</v>
          </cell>
        </row>
        <row r="22">
          <cell r="A22">
            <v>88251</v>
          </cell>
          <cell r="B22" t="str">
            <v>AUXILIAR DE SERRALHEIRO COM ENCARGOS COMPLEMENTARES</v>
          </cell>
          <cell r="C22" t="str">
            <v>H</v>
          </cell>
          <cell r="D22">
            <v>4.51</v>
          </cell>
          <cell r="E22">
            <v>9.67</v>
          </cell>
          <cell r="F22">
            <v>14.18</v>
          </cell>
        </row>
        <row r="23">
          <cell r="A23">
            <v>88252</v>
          </cell>
          <cell r="B23" t="str">
            <v>AUXILIAR DE SERVIÇOS GERAIS COM ENCARGOS COMPLEMENTARES</v>
          </cell>
          <cell r="C23" t="str">
            <v>H</v>
          </cell>
          <cell r="D23">
            <v>4.51</v>
          </cell>
          <cell r="E23">
            <v>9.3800000000000008</v>
          </cell>
          <cell r="F23">
            <v>13.89</v>
          </cell>
        </row>
        <row r="24">
          <cell r="A24">
            <v>88253</v>
          </cell>
          <cell r="B24" t="str">
            <v>AUXILIAR DE TOPÓGRAFO COM ENCARGOS COMPLEMENTARES</v>
          </cell>
          <cell r="C24" t="str">
            <v>H</v>
          </cell>
          <cell r="D24">
            <v>4.51</v>
          </cell>
          <cell r="E24">
            <v>15.53</v>
          </cell>
          <cell r="F24">
            <v>20.04</v>
          </cell>
        </row>
        <row r="25">
          <cell r="A25">
            <v>88254</v>
          </cell>
          <cell r="B25" t="str">
            <v>AUXILIAR TÉCNICO COM ENCARGOS COMPLEMENTARES</v>
          </cell>
          <cell r="C25" t="str">
            <v>H</v>
          </cell>
          <cell r="D25">
            <v>4.51</v>
          </cell>
          <cell r="E25">
            <v>28.76</v>
          </cell>
          <cell r="F25">
            <v>33.270000000000003</v>
          </cell>
        </row>
        <row r="26">
          <cell r="A26">
            <v>88255</v>
          </cell>
          <cell r="B26" t="str">
            <v>AUXILIAR TÉCNICO DE ENGENHARIA COM ENCARGOS COMPLEMENTARES</v>
          </cell>
          <cell r="C26" t="str">
            <v>H</v>
          </cell>
          <cell r="D26">
            <v>4.51</v>
          </cell>
          <cell r="E26">
            <v>19.54</v>
          </cell>
          <cell r="F26">
            <v>24.05</v>
          </cell>
        </row>
        <row r="27">
          <cell r="A27">
            <v>88256</v>
          </cell>
          <cell r="B27" t="str">
            <v>AZULEJISTA OU LADRILHISTA COM ENCARGOS COMPLEMENTARES</v>
          </cell>
          <cell r="C27" t="str">
            <v>H</v>
          </cell>
          <cell r="D27">
            <v>4.51</v>
          </cell>
          <cell r="E27">
            <v>12.39</v>
          </cell>
          <cell r="F27">
            <v>16.899999999999999</v>
          </cell>
        </row>
        <row r="28">
          <cell r="A28">
            <v>88257</v>
          </cell>
          <cell r="B28" t="str">
            <v>BLASTER, DINAMITADOR OU CABO DE FOGO COM ENCARGOS COMPLEMENTARES</v>
          </cell>
          <cell r="C28" t="str">
            <v>H</v>
          </cell>
          <cell r="D28">
            <v>4.51</v>
          </cell>
          <cell r="E28">
            <v>15.45</v>
          </cell>
          <cell r="F28">
            <v>19.96</v>
          </cell>
        </row>
        <row r="29">
          <cell r="A29">
            <v>88258</v>
          </cell>
          <cell r="B29" t="str">
            <v>CADASTRISTA DE USUÁRIOS COM ENCARGOS COMPLEMENTARES</v>
          </cell>
          <cell r="C29" t="str">
            <v>H</v>
          </cell>
          <cell r="D29">
            <v>4.17</v>
          </cell>
          <cell r="E29">
            <v>21.58</v>
          </cell>
          <cell r="F29">
            <v>25.75</v>
          </cell>
        </row>
        <row r="30">
          <cell r="A30">
            <v>88259</v>
          </cell>
          <cell r="B30" t="str">
            <v>CALAFETADOR/CALAFATE COM ENCARGOS COMPLEMENTARES</v>
          </cell>
          <cell r="C30" t="str">
            <v>H</v>
          </cell>
          <cell r="D30">
            <v>4.51</v>
          </cell>
          <cell r="E30">
            <v>12.75</v>
          </cell>
          <cell r="F30">
            <v>17.260000000000002</v>
          </cell>
        </row>
        <row r="31">
          <cell r="A31">
            <v>88260</v>
          </cell>
          <cell r="B31" t="str">
            <v>CALCETEIRO COM ENCARGOS COMPLEMENTARES</v>
          </cell>
          <cell r="C31" t="str">
            <v>H</v>
          </cell>
          <cell r="D31">
            <v>4.51</v>
          </cell>
          <cell r="E31">
            <v>12.55</v>
          </cell>
          <cell r="F31">
            <v>17.059999999999999</v>
          </cell>
        </row>
        <row r="32">
          <cell r="A32">
            <v>88261</v>
          </cell>
          <cell r="B32" t="str">
            <v>CARPINTEIRO DE ESQUADRIA COM ENCARGOS COMPLEMENTARES</v>
          </cell>
          <cell r="C32" t="str">
            <v>H</v>
          </cell>
          <cell r="D32">
            <v>4.51</v>
          </cell>
          <cell r="E32">
            <v>13.41</v>
          </cell>
          <cell r="F32">
            <v>17.920000000000002</v>
          </cell>
        </row>
        <row r="33">
          <cell r="A33">
            <v>88262</v>
          </cell>
          <cell r="B33" t="str">
            <v>CARPINTEIRO DE FORMAS COM ENCARGOS COMPLEMENTARES</v>
          </cell>
          <cell r="C33" t="str">
            <v>H</v>
          </cell>
          <cell r="D33">
            <v>4.51</v>
          </cell>
          <cell r="E33">
            <v>13.61</v>
          </cell>
          <cell r="F33">
            <v>18.12</v>
          </cell>
        </row>
        <row r="34">
          <cell r="A34">
            <v>88263</v>
          </cell>
          <cell r="B34" t="str">
            <v>CAVOUQUEIRO OU OPERADOR PERFURATRIZ/ROMPEDOR COM ENCARGOS COMPLEMENTARES</v>
          </cell>
          <cell r="C34" t="str">
            <v>H</v>
          </cell>
          <cell r="D34">
            <v>4.51</v>
          </cell>
          <cell r="E34">
            <v>8.35</v>
          </cell>
          <cell r="F34">
            <v>12.86</v>
          </cell>
        </row>
        <row r="35">
          <cell r="A35">
            <v>88264</v>
          </cell>
          <cell r="B35" t="str">
            <v>ELETRICISTA COM ENCARGOS COMPLEMENTARES</v>
          </cell>
          <cell r="C35" t="str">
            <v>H</v>
          </cell>
          <cell r="D35">
            <v>4.51</v>
          </cell>
          <cell r="E35">
            <v>13.61</v>
          </cell>
          <cell r="F35">
            <v>18.12</v>
          </cell>
        </row>
        <row r="36">
          <cell r="A36">
            <v>88265</v>
          </cell>
          <cell r="B36" t="str">
            <v>ELETRICISTA INDUSTRIAL COM ENCARGOS COMPLEMENTARES</v>
          </cell>
          <cell r="C36" t="str">
            <v>H</v>
          </cell>
          <cell r="D36">
            <v>4.51</v>
          </cell>
          <cell r="E36">
            <v>17.54</v>
          </cell>
          <cell r="F36">
            <v>22.05</v>
          </cell>
        </row>
        <row r="37">
          <cell r="A37">
            <v>88266</v>
          </cell>
          <cell r="B37" t="str">
            <v>ELETROTÉCNICO COM ENCARGOS COMPLEMENTARES</v>
          </cell>
          <cell r="C37" t="str">
            <v>H</v>
          </cell>
          <cell r="D37">
            <v>4.51</v>
          </cell>
          <cell r="E37">
            <v>20.89</v>
          </cell>
          <cell r="F37">
            <v>25.4</v>
          </cell>
        </row>
        <row r="38">
          <cell r="A38">
            <v>88267</v>
          </cell>
          <cell r="B38" t="str">
            <v>ENCANADOR OU BOMBEIRO HIDRÁULICO COM ENCARGOS COMPLEMENTARES</v>
          </cell>
          <cell r="C38" t="str">
            <v>H</v>
          </cell>
          <cell r="D38">
            <v>4.51</v>
          </cell>
          <cell r="E38">
            <v>13.61</v>
          </cell>
          <cell r="F38">
            <v>18.12</v>
          </cell>
        </row>
        <row r="39">
          <cell r="A39">
            <v>88268</v>
          </cell>
          <cell r="B39" t="str">
            <v>ESTUCADOR COM ENCARGOS COMPLEMENTARES</v>
          </cell>
          <cell r="C39" t="str">
            <v>H</v>
          </cell>
          <cell r="D39">
            <v>4.51</v>
          </cell>
          <cell r="E39">
            <v>12.03</v>
          </cell>
          <cell r="F39">
            <v>16.54</v>
          </cell>
        </row>
        <row r="40">
          <cell r="A40">
            <v>88269</v>
          </cell>
          <cell r="B40" t="str">
            <v>GESSEIRO COM ENCARGOS COMPLEMENTARES</v>
          </cell>
          <cell r="C40" t="str">
            <v>H</v>
          </cell>
          <cell r="D40">
            <v>4.51</v>
          </cell>
          <cell r="E40">
            <v>12.03</v>
          </cell>
          <cell r="F40">
            <v>16.54</v>
          </cell>
        </row>
        <row r="41">
          <cell r="A41">
            <v>88270</v>
          </cell>
          <cell r="B41" t="str">
            <v>IMPERMEABILIZADOR COM ENCARGOS COMPLEMENTARES</v>
          </cell>
          <cell r="C41" t="str">
            <v>H</v>
          </cell>
          <cell r="D41">
            <v>4.51</v>
          </cell>
          <cell r="E41">
            <v>14.34</v>
          </cell>
          <cell r="F41">
            <v>18.850000000000001</v>
          </cell>
        </row>
        <row r="42">
          <cell r="A42">
            <v>88272</v>
          </cell>
          <cell r="B42" t="str">
            <v>MACARIQUEIRO COM ENCARGOS COMPLEMENTARES</v>
          </cell>
          <cell r="C42" t="str">
            <v>H</v>
          </cell>
          <cell r="D42">
            <v>4.51</v>
          </cell>
          <cell r="E42">
            <v>14.72</v>
          </cell>
          <cell r="F42">
            <v>19.23</v>
          </cell>
        </row>
        <row r="43">
          <cell r="A43">
            <v>88273</v>
          </cell>
          <cell r="B43" t="str">
            <v>MARCENEIRO COM ENCARGOS COMPLEMENTARES</v>
          </cell>
          <cell r="C43" t="str">
            <v>H</v>
          </cell>
          <cell r="D43">
            <v>4.51</v>
          </cell>
          <cell r="E43">
            <v>12.23</v>
          </cell>
          <cell r="F43">
            <v>16.739999999999998</v>
          </cell>
        </row>
        <row r="44">
          <cell r="A44">
            <v>88274</v>
          </cell>
          <cell r="B44" t="str">
            <v>MARMORISTA/GRANITEIRO COM ENCARGOS COMPLEMENTARES</v>
          </cell>
          <cell r="C44" t="str">
            <v>H</v>
          </cell>
          <cell r="D44">
            <v>4.51</v>
          </cell>
          <cell r="E44">
            <v>12.84</v>
          </cell>
          <cell r="F44">
            <v>17.350000000000001</v>
          </cell>
        </row>
        <row r="45">
          <cell r="A45">
            <v>88275</v>
          </cell>
          <cell r="B45" t="str">
            <v>MECÃNICO DE EQUIPAMENTOS PESADOS COM ENCARGOS COMPLEMENTARES</v>
          </cell>
          <cell r="C45" t="str">
            <v>H</v>
          </cell>
          <cell r="D45">
            <v>4.51</v>
          </cell>
          <cell r="E45">
            <v>14.72</v>
          </cell>
          <cell r="F45">
            <v>19.23</v>
          </cell>
        </row>
        <row r="46">
          <cell r="A46">
            <v>88276</v>
          </cell>
          <cell r="B46" t="str">
            <v>MONTADOR COM ENCARGOS COMPLEMENTARES</v>
          </cell>
          <cell r="C46" t="str">
            <v>H</v>
          </cell>
          <cell r="D46">
            <v>4.51</v>
          </cell>
          <cell r="E46">
            <v>18.23</v>
          </cell>
          <cell r="F46">
            <v>22.74</v>
          </cell>
        </row>
        <row r="47">
          <cell r="A47">
            <v>88277</v>
          </cell>
          <cell r="B47" t="str">
            <v>MONTADOR (TUBO AÇO/EQUIPAMENTOS) COM ENCARGOS COMPLEMENTARES</v>
          </cell>
          <cell r="C47" t="str">
            <v>H</v>
          </cell>
          <cell r="D47">
            <v>4.51</v>
          </cell>
          <cell r="E47">
            <v>18.23</v>
          </cell>
          <cell r="F47">
            <v>22.74</v>
          </cell>
        </row>
        <row r="48">
          <cell r="A48">
            <v>88278</v>
          </cell>
          <cell r="B48" t="str">
            <v>MONTADOR DE ESTRUTURA METÁLICA COM ENCARGOS COMPLEMENTARES</v>
          </cell>
          <cell r="C48" t="str">
            <v>H</v>
          </cell>
          <cell r="D48">
            <v>4.51</v>
          </cell>
          <cell r="E48">
            <v>7.89</v>
          </cell>
          <cell r="F48">
            <v>12.4</v>
          </cell>
        </row>
        <row r="49">
          <cell r="A49">
            <v>88279</v>
          </cell>
          <cell r="B49" t="str">
            <v>MONTADOR ELETROMECÃNICO COM ENCARGOS COMPLEMENTARES</v>
          </cell>
          <cell r="C49" t="str">
            <v>H</v>
          </cell>
          <cell r="D49">
            <v>4.51</v>
          </cell>
          <cell r="E49">
            <v>18.57</v>
          </cell>
          <cell r="F49">
            <v>23.08</v>
          </cell>
        </row>
        <row r="50">
          <cell r="A50">
            <v>88280</v>
          </cell>
          <cell r="B50" t="str">
            <v>MONTADOR INDUSTRIAL COM ENCARGOS COMPLEMENTARES</v>
          </cell>
          <cell r="C50" t="str">
            <v>H</v>
          </cell>
          <cell r="D50">
            <v>4.51</v>
          </cell>
          <cell r="E50">
            <v>20.38</v>
          </cell>
          <cell r="F50">
            <v>24.89</v>
          </cell>
        </row>
        <row r="51">
          <cell r="A51">
            <v>88281</v>
          </cell>
          <cell r="B51" t="str">
            <v>MOTORISTA DE BASCULANTE COM ENCARGOS COMPLEMENTARES</v>
          </cell>
          <cell r="C51" t="str">
            <v>H</v>
          </cell>
          <cell r="D51">
            <v>2.82</v>
          </cell>
          <cell r="E51">
            <v>10.94</v>
          </cell>
          <cell r="F51">
            <v>13.76</v>
          </cell>
        </row>
        <row r="52">
          <cell r="A52">
            <v>88282</v>
          </cell>
          <cell r="B52" t="str">
            <v>MOTORISTA DE CAMINHÃO COM ENCARGOS COMPLEMENTARES</v>
          </cell>
          <cell r="C52" t="str">
            <v>H</v>
          </cell>
          <cell r="D52">
            <v>2.82</v>
          </cell>
          <cell r="E52">
            <v>10.94</v>
          </cell>
          <cell r="F52">
            <v>13.76</v>
          </cell>
        </row>
        <row r="53">
          <cell r="A53">
            <v>88283</v>
          </cell>
          <cell r="B53" t="str">
            <v>MOTORISTA DE CAMINHÃO E CARRETA COM ENCARGOS COMPLEMENTARES</v>
          </cell>
          <cell r="C53" t="str">
            <v>H</v>
          </cell>
          <cell r="D53">
            <v>2.82</v>
          </cell>
          <cell r="E53">
            <v>10.95</v>
          </cell>
          <cell r="F53">
            <v>13.77</v>
          </cell>
        </row>
        <row r="54">
          <cell r="A54">
            <v>88284</v>
          </cell>
          <cell r="B54" t="str">
            <v>MOTORISTA DE VEIÍCULO LEVE COM ENCARGOS COMPLEMENTARES</v>
          </cell>
          <cell r="C54" t="str">
            <v>H</v>
          </cell>
          <cell r="D54">
            <v>2.82</v>
          </cell>
          <cell r="E54">
            <v>10.11</v>
          </cell>
          <cell r="F54">
            <v>12.93</v>
          </cell>
        </row>
        <row r="55">
          <cell r="A55">
            <v>88285</v>
          </cell>
          <cell r="B55" t="str">
            <v>MOTORISTA DE VEÍCULO PESADO COM ENCARGOS COMPLEMENTARES</v>
          </cell>
          <cell r="C55" t="str">
            <v>H</v>
          </cell>
          <cell r="D55">
            <v>2.82</v>
          </cell>
          <cell r="E55">
            <v>10.95</v>
          </cell>
          <cell r="F55">
            <v>13.77</v>
          </cell>
        </row>
        <row r="56">
          <cell r="A56">
            <v>88286</v>
          </cell>
          <cell r="B56" t="str">
            <v>MOTORISTA OPERADOR DE MUNCK COM ENCARGOS COMPLEMENTARES</v>
          </cell>
          <cell r="C56" t="str">
            <v>H</v>
          </cell>
          <cell r="D56">
            <v>2.82</v>
          </cell>
          <cell r="E56">
            <v>11.98</v>
          </cell>
          <cell r="F56">
            <v>14.8</v>
          </cell>
        </row>
        <row r="57">
          <cell r="A57">
            <v>88288</v>
          </cell>
          <cell r="B57" t="str">
            <v>NÍVELADOR COM ENCARGOS COMPLEMENTARES</v>
          </cell>
          <cell r="C57" t="str">
            <v>H</v>
          </cell>
          <cell r="D57">
            <v>4.51</v>
          </cell>
          <cell r="E57">
            <v>16.79</v>
          </cell>
          <cell r="F57">
            <v>21.3</v>
          </cell>
        </row>
        <row r="58">
          <cell r="A58">
            <v>88290</v>
          </cell>
          <cell r="B58" t="str">
            <v>OPERADOR DE ACABADORA COM ENCARGOS COMPLEMENTARES</v>
          </cell>
          <cell r="C58" t="str">
            <v>H</v>
          </cell>
          <cell r="D58">
            <v>4.17</v>
          </cell>
          <cell r="E58">
            <v>10.94</v>
          </cell>
          <cell r="F58">
            <v>15.11</v>
          </cell>
        </row>
        <row r="59">
          <cell r="A59">
            <v>88291</v>
          </cell>
          <cell r="B59" t="str">
            <v>OPERADOR DE BETONEIRA (CAMINHÃO) COM ENCARGOS COMPLEMENTARES</v>
          </cell>
          <cell r="C59" t="str">
            <v>H</v>
          </cell>
          <cell r="D59">
            <v>4.17</v>
          </cell>
          <cell r="E59">
            <v>11.57</v>
          </cell>
          <cell r="F59">
            <v>15.74</v>
          </cell>
        </row>
        <row r="60">
          <cell r="A60">
            <v>88292</v>
          </cell>
          <cell r="B60" t="str">
            <v>OPERADOR DE COMPRESSOR OU COMPRESSORISTA COM ENCARGOS COMPLEMENTARES</v>
          </cell>
          <cell r="C60" t="str">
            <v>H</v>
          </cell>
          <cell r="D60">
            <v>4.17</v>
          </cell>
          <cell r="E60">
            <v>8.01</v>
          </cell>
          <cell r="F60">
            <v>12.18</v>
          </cell>
        </row>
        <row r="61">
          <cell r="A61">
            <v>88293</v>
          </cell>
          <cell r="B61" t="str">
            <v>OPERADOR DE DEMARCADORA DE FAIXAS COM ENCARGOS COMPLEMENTARES</v>
          </cell>
          <cell r="C61" t="str">
            <v>H</v>
          </cell>
          <cell r="D61">
            <v>4.17</v>
          </cell>
          <cell r="E61">
            <v>12</v>
          </cell>
          <cell r="F61">
            <v>16.170000000000002</v>
          </cell>
        </row>
        <row r="62">
          <cell r="A62">
            <v>88294</v>
          </cell>
          <cell r="B62" t="str">
            <v>OPERADOR DE ESCAVADEIRA COM ENCARGOS COMPLEMENTARES</v>
          </cell>
          <cell r="C62" t="str">
            <v>H</v>
          </cell>
          <cell r="D62">
            <v>4.17</v>
          </cell>
          <cell r="E62">
            <v>12.92</v>
          </cell>
          <cell r="F62">
            <v>17.09</v>
          </cell>
        </row>
        <row r="63">
          <cell r="A63">
            <v>88295</v>
          </cell>
          <cell r="B63" t="str">
            <v>OPERADOR DE GUINCHO COM ENCARGOS COMPLEMENTARES</v>
          </cell>
          <cell r="C63" t="str">
            <v>H</v>
          </cell>
          <cell r="D63">
            <v>4.17</v>
          </cell>
          <cell r="E63">
            <v>7.4</v>
          </cell>
          <cell r="F63">
            <v>11.57</v>
          </cell>
        </row>
        <row r="64">
          <cell r="A64">
            <v>88296</v>
          </cell>
          <cell r="B64" t="str">
            <v>OPERADOR DE GUINDASTE COM ENCARGOS COMPLEMENTARES</v>
          </cell>
          <cell r="C64" t="str">
            <v>H</v>
          </cell>
          <cell r="D64">
            <v>4.17</v>
          </cell>
          <cell r="E64">
            <v>14.97</v>
          </cell>
          <cell r="F64">
            <v>19.14</v>
          </cell>
        </row>
        <row r="65">
          <cell r="A65">
            <v>88297</v>
          </cell>
          <cell r="B65" t="str">
            <v>OPERADOR DE MÁQUINAS E EQUIPAMENTOS COM ENCARGOS COMPLEMENTARES</v>
          </cell>
          <cell r="C65" t="str">
            <v>H</v>
          </cell>
          <cell r="D65">
            <v>4.17</v>
          </cell>
          <cell r="E65">
            <v>10.83</v>
          </cell>
          <cell r="F65">
            <v>15</v>
          </cell>
        </row>
        <row r="66">
          <cell r="A66">
            <v>88298</v>
          </cell>
          <cell r="B66" t="str">
            <v>OPERADOR DE MARTELETE OU MARTELETEIRO COM ENCARGOS COMPLEMENTARES</v>
          </cell>
          <cell r="C66" t="str">
            <v>H</v>
          </cell>
          <cell r="D66">
            <v>4.17</v>
          </cell>
          <cell r="E66">
            <v>7.44</v>
          </cell>
          <cell r="F66">
            <v>11.61</v>
          </cell>
        </row>
        <row r="67">
          <cell r="A67">
            <v>88299</v>
          </cell>
          <cell r="B67" t="str">
            <v>OPERADOR DE MOTO-ESCREIPER COM ENCARGOS COMPLEMENTARES</v>
          </cell>
          <cell r="C67" t="str">
            <v>H</v>
          </cell>
          <cell r="D67">
            <v>4.17</v>
          </cell>
          <cell r="E67">
            <v>16.96</v>
          </cell>
          <cell r="F67">
            <v>21.13</v>
          </cell>
        </row>
        <row r="68">
          <cell r="A68">
            <v>88300</v>
          </cell>
          <cell r="B68" t="str">
            <v>OPERADOR DE MOTONÍVELADORA COM ENCARGOS COMPLEMENTARES</v>
          </cell>
          <cell r="C68" t="str">
            <v>H</v>
          </cell>
          <cell r="D68">
            <v>4.17</v>
          </cell>
          <cell r="E68">
            <v>16.96</v>
          </cell>
          <cell r="F68">
            <v>21.13</v>
          </cell>
        </row>
        <row r="69">
          <cell r="A69">
            <v>88301</v>
          </cell>
          <cell r="B69" t="str">
            <v>OPERADOR DE PÁ CARREGADEIRA COM ENCARGOS COMPLEMENTARES</v>
          </cell>
          <cell r="C69" t="str">
            <v>H</v>
          </cell>
          <cell r="D69">
            <v>4.17</v>
          </cell>
          <cell r="E69">
            <v>12.14</v>
          </cell>
          <cell r="F69">
            <v>16.309999999999999</v>
          </cell>
        </row>
        <row r="70">
          <cell r="A70">
            <v>88302</v>
          </cell>
          <cell r="B70" t="str">
            <v>OPERADOR DE PAVIMENTADORA COM ENCARGOS COMPLEMENTARES</v>
          </cell>
          <cell r="C70" t="str">
            <v>H</v>
          </cell>
          <cell r="D70">
            <v>4.17</v>
          </cell>
          <cell r="E70">
            <v>12</v>
          </cell>
          <cell r="F70">
            <v>16.170000000000002</v>
          </cell>
        </row>
        <row r="71">
          <cell r="A71">
            <v>88303</v>
          </cell>
          <cell r="B71" t="str">
            <v>OPERADOR DE ROLO COMPACTADOR COM ENCARGOS COMPLEMENTARES</v>
          </cell>
          <cell r="C71" t="str">
            <v>H</v>
          </cell>
          <cell r="D71">
            <v>4.17</v>
          </cell>
          <cell r="E71">
            <v>10.46</v>
          </cell>
          <cell r="F71">
            <v>14.63</v>
          </cell>
        </row>
        <row r="72">
          <cell r="A72">
            <v>88304</v>
          </cell>
          <cell r="B72" t="str">
            <v>OPERADOR DE USINA DE ASFALTO, DE SOLOS OU DE CONCRETO COM ENCARGOS COMPLEMENTARES</v>
          </cell>
          <cell r="C72" t="str">
            <v>H</v>
          </cell>
          <cell r="D72">
            <v>4.17</v>
          </cell>
          <cell r="E72">
            <v>10.94</v>
          </cell>
          <cell r="F72">
            <v>15.11</v>
          </cell>
        </row>
        <row r="73">
          <cell r="A73">
            <v>88306</v>
          </cell>
          <cell r="B73" t="str">
            <v>OPERADOR JATO DE AREIA OU JATISTA COM ENCARGOS COMPLEMENTARES</v>
          </cell>
          <cell r="C73" t="str">
            <v>H</v>
          </cell>
          <cell r="D73">
            <v>4.17</v>
          </cell>
          <cell r="E73">
            <v>7.94</v>
          </cell>
          <cell r="F73">
            <v>12.11</v>
          </cell>
        </row>
        <row r="74">
          <cell r="A74">
            <v>88307</v>
          </cell>
          <cell r="B74" t="str">
            <v>OPERADOR PARA BATE ESTACAS COM ENCARGOS COMPLEMENTARES</v>
          </cell>
          <cell r="C74" t="str">
            <v>H</v>
          </cell>
          <cell r="D74">
            <v>4.17</v>
          </cell>
          <cell r="E74">
            <v>9.39</v>
          </cell>
          <cell r="F74">
            <v>13.56</v>
          </cell>
        </row>
        <row r="75">
          <cell r="A75">
            <v>88308</v>
          </cell>
          <cell r="B75" t="str">
            <v>PASTILHEIRO COM ENCARGOS COMPLEMENTARES</v>
          </cell>
          <cell r="C75" t="str">
            <v>H</v>
          </cell>
          <cell r="D75">
            <v>4.51</v>
          </cell>
          <cell r="E75">
            <v>16.46</v>
          </cell>
          <cell r="F75">
            <v>20.97</v>
          </cell>
        </row>
        <row r="76">
          <cell r="A76">
            <v>88309</v>
          </cell>
          <cell r="B76" t="str">
            <v>PEDREIRO COM ENCARGOS COMPLEMENTARES</v>
          </cell>
          <cell r="C76" t="str">
            <v>H</v>
          </cell>
          <cell r="D76">
            <v>4.51</v>
          </cell>
          <cell r="E76">
            <v>13.63</v>
          </cell>
          <cell r="F76">
            <v>18.14</v>
          </cell>
        </row>
        <row r="77">
          <cell r="A77">
            <v>88310</v>
          </cell>
          <cell r="B77" t="str">
            <v>PINTOR COM ENCARGOS COMPLEMENTARES</v>
          </cell>
          <cell r="C77" t="str">
            <v>H</v>
          </cell>
          <cell r="D77">
            <v>4.51</v>
          </cell>
          <cell r="E77">
            <v>13.61</v>
          </cell>
          <cell r="F77">
            <v>18.12</v>
          </cell>
        </row>
        <row r="78">
          <cell r="A78">
            <v>88311</v>
          </cell>
          <cell r="B78" t="str">
            <v>PINTOR DE LETREIROS COM ENCARGOS COMPLEMENTARES</v>
          </cell>
          <cell r="C78" t="str">
            <v>H</v>
          </cell>
          <cell r="D78">
            <v>4.51</v>
          </cell>
          <cell r="E78">
            <v>14.39</v>
          </cell>
          <cell r="F78">
            <v>18.899999999999999</v>
          </cell>
        </row>
        <row r="79">
          <cell r="A79">
            <v>88312</v>
          </cell>
          <cell r="B79" t="str">
            <v>PINTOR PARA TINTA EPÓXI COM ENCARGOS COMPLEMENTARES</v>
          </cell>
          <cell r="C79" t="str">
            <v>H</v>
          </cell>
          <cell r="D79">
            <v>4.51</v>
          </cell>
          <cell r="E79">
            <v>16.21</v>
          </cell>
          <cell r="F79">
            <v>20.72</v>
          </cell>
        </row>
        <row r="80">
          <cell r="A80">
            <v>88313</v>
          </cell>
          <cell r="B80" t="str">
            <v>POCEIRO COM ENCARGOS COMPLEMENTARES</v>
          </cell>
          <cell r="C80" t="str">
            <v>H</v>
          </cell>
          <cell r="D80">
            <v>4.51</v>
          </cell>
          <cell r="E80">
            <v>14.5</v>
          </cell>
          <cell r="F80">
            <v>19.010000000000002</v>
          </cell>
        </row>
        <row r="81">
          <cell r="A81">
            <v>88314</v>
          </cell>
          <cell r="B81" t="str">
            <v>RASTELEIRO COM ENCARGOS COMPLEMENTARES</v>
          </cell>
          <cell r="C81" t="str">
            <v>H</v>
          </cell>
          <cell r="D81">
            <v>4.51</v>
          </cell>
          <cell r="E81">
            <v>5.32</v>
          </cell>
          <cell r="F81">
            <v>9.83</v>
          </cell>
        </row>
        <row r="82">
          <cell r="A82">
            <v>88315</v>
          </cell>
          <cell r="B82" t="str">
            <v>SERRALHEIRO COM ENCARGOS COMPLEMENTARES</v>
          </cell>
          <cell r="C82" t="str">
            <v>H</v>
          </cell>
          <cell r="D82">
            <v>4.51</v>
          </cell>
          <cell r="E82">
            <v>12.86</v>
          </cell>
          <cell r="F82">
            <v>17.37</v>
          </cell>
        </row>
        <row r="83">
          <cell r="A83">
            <v>88316</v>
          </cell>
          <cell r="B83" t="str">
            <v>SERVENTE COM ENCARGOS COMPLEMENTARES</v>
          </cell>
          <cell r="C83" t="str">
            <v>H</v>
          </cell>
          <cell r="D83">
            <v>4.51</v>
          </cell>
          <cell r="E83">
            <v>9.65</v>
          </cell>
          <cell r="F83">
            <v>14.16</v>
          </cell>
        </row>
        <row r="84">
          <cell r="A84">
            <v>88317</v>
          </cell>
          <cell r="B84" t="str">
            <v>SOLDADOR COM ENCARGOS COMPLEMENTARES</v>
          </cell>
          <cell r="C84" t="str">
            <v>H</v>
          </cell>
          <cell r="D84">
            <v>4.51</v>
          </cell>
          <cell r="E84">
            <v>13.61</v>
          </cell>
          <cell r="F84">
            <v>18.12</v>
          </cell>
        </row>
        <row r="85">
          <cell r="A85">
            <v>88318</v>
          </cell>
          <cell r="B85" t="str">
            <v>SOLDADOR A (PARA SOLDA A SER TESTADA COM RAIOS "X") COM ENCARGOS COMPLEMENTARES</v>
          </cell>
          <cell r="C85" t="str">
            <v>H</v>
          </cell>
          <cell r="D85">
            <v>4.51</v>
          </cell>
          <cell r="E85">
            <v>14.87</v>
          </cell>
          <cell r="F85">
            <v>19.38</v>
          </cell>
        </row>
        <row r="86">
          <cell r="A86">
            <v>88319</v>
          </cell>
          <cell r="B86" t="str">
            <v>SONDADOR COM ENCARGOS COMPLEMENTARES</v>
          </cell>
          <cell r="C86" t="str">
            <v>H</v>
          </cell>
          <cell r="D86">
            <v>4.51</v>
          </cell>
          <cell r="E86">
            <v>17.190000000000001</v>
          </cell>
          <cell r="F86">
            <v>21.7</v>
          </cell>
        </row>
        <row r="87">
          <cell r="A87">
            <v>88320</v>
          </cell>
          <cell r="B87" t="str">
            <v>TAQUEADOR OU TAQUEIRO COM ENCARGOS COMPLEMENTARES</v>
          </cell>
          <cell r="C87" t="str">
            <v>H</v>
          </cell>
          <cell r="D87">
            <v>4.51</v>
          </cell>
          <cell r="E87">
            <v>11.19</v>
          </cell>
          <cell r="F87">
            <v>15.7</v>
          </cell>
        </row>
        <row r="88">
          <cell r="A88">
            <v>88321</v>
          </cell>
          <cell r="B88" t="str">
            <v>TÉCNICO DE LABORATÓRIO COM ENCARGOS COMPLEMENTARES</v>
          </cell>
          <cell r="C88" t="str">
            <v>H</v>
          </cell>
          <cell r="D88">
            <v>4.51</v>
          </cell>
          <cell r="E88">
            <v>22.37</v>
          </cell>
          <cell r="F88">
            <v>26.88</v>
          </cell>
        </row>
        <row r="89">
          <cell r="A89">
            <v>88322</v>
          </cell>
          <cell r="B89" t="str">
            <v>TÉCNICO DE SONDAGEM COM ENCARGOS COMPLEMENTARES</v>
          </cell>
          <cell r="C89" t="str">
            <v>H</v>
          </cell>
          <cell r="D89">
            <v>4.51</v>
          </cell>
          <cell r="E89">
            <v>26.88</v>
          </cell>
          <cell r="F89">
            <v>31.39</v>
          </cell>
        </row>
        <row r="90">
          <cell r="A90">
            <v>88323</v>
          </cell>
          <cell r="B90" t="str">
            <v>TELHADISTA COM ENCARGOS COMPLEMENTARES</v>
          </cell>
          <cell r="C90" t="str">
            <v>H</v>
          </cell>
          <cell r="D90">
            <v>4.51</v>
          </cell>
          <cell r="E90">
            <v>11.77</v>
          </cell>
          <cell r="F90">
            <v>16.28</v>
          </cell>
        </row>
        <row r="91">
          <cell r="A91">
            <v>88324</v>
          </cell>
          <cell r="B91" t="str">
            <v>TRATORISTA COM ENCARGOS COMPLEMENTARES</v>
          </cell>
          <cell r="C91" t="str">
            <v>H</v>
          </cell>
          <cell r="D91">
            <v>4.51</v>
          </cell>
          <cell r="E91">
            <v>11.43</v>
          </cell>
          <cell r="F91">
            <v>15.94</v>
          </cell>
        </row>
        <row r="92">
          <cell r="A92">
            <v>88325</v>
          </cell>
          <cell r="B92" t="str">
            <v>VIDRACEIRO COM ENCARGOS COMPLEMENTARES</v>
          </cell>
          <cell r="C92" t="str">
            <v>H</v>
          </cell>
          <cell r="D92">
            <v>4.51</v>
          </cell>
          <cell r="E92">
            <v>11.75</v>
          </cell>
          <cell r="F92">
            <v>16.260000000000002</v>
          </cell>
        </row>
        <row r="93">
          <cell r="A93">
            <v>88326</v>
          </cell>
          <cell r="B93" t="str">
            <v>VIGIA NOTURNO COM ENCARGOS COMPLEMENTARES</v>
          </cell>
          <cell r="C93" t="str">
            <v>H</v>
          </cell>
          <cell r="D93">
            <v>2.82</v>
          </cell>
          <cell r="E93">
            <v>10.99</v>
          </cell>
          <cell r="F93">
            <v>13.81</v>
          </cell>
        </row>
        <row r="94">
          <cell r="A94">
            <v>88377</v>
          </cell>
          <cell r="B94" t="str">
            <v>OPERADOR DE BETONEIRA ESTACIONÁRIA/MISTURADOR COM ENCARGOS COMPLEMENTARES</v>
          </cell>
          <cell r="C94" t="str">
            <v>H</v>
          </cell>
          <cell r="D94">
            <v>4.17</v>
          </cell>
          <cell r="E94">
            <v>10.61</v>
          </cell>
          <cell r="F94">
            <v>14.78</v>
          </cell>
        </row>
        <row r="95">
          <cell r="A95">
            <v>88441</v>
          </cell>
          <cell r="B95" t="str">
            <v>JARDINEIRO COM ENCARGOS COMPLEMENTARES</v>
          </cell>
          <cell r="C95" t="str">
            <v>H</v>
          </cell>
          <cell r="D95">
            <v>4.51</v>
          </cell>
          <cell r="E95">
            <v>10.33</v>
          </cell>
          <cell r="F95">
            <v>14.84</v>
          </cell>
        </row>
        <row r="96">
          <cell r="A96">
            <v>88597</v>
          </cell>
          <cell r="B96" t="str">
            <v>DESENHISTA DETALHISTA COM ENCARGOS COMPLEMENTARES</v>
          </cell>
          <cell r="C96" t="str">
            <v>H</v>
          </cell>
          <cell r="D96">
            <v>2.82</v>
          </cell>
          <cell r="E96">
            <v>11.88</v>
          </cell>
          <cell r="F96">
            <v>14.7</v>
          </cell>
        </row>
        <row r="97">
          <cell r="A97">
            <v>90766</v>
          </cell>
          <cell r="B97" t="str">
            <v>ALMOXARIFE COM ENCARGOS COMPLEMENTARES</v>
          </cell>
          <cell r="C97" t="str">
            <v>H</v>
          </cell>
          <cell r="D97">
            <v>2.88</v>
          </cell>
          <cell r="E97">
            <v>13.61</v>
          </cell>
          <cell r="F97">
            <v>16.489999999999998</v>
          </cell>
        </row>
        <row r="98">
          <cell r="A98">
            <v>90767</v>
          </cell>
          <cell r="B98" t="str">
            <v>APONTADOR OU APROPRIADOR COM ENCARGOS COMPLEMENTARES</v>
          </cell>
          <cell r="C98" t="str">
            <v>H</v>
          </cell>
          <cell r="D98">
            <v>2.88</v>
          </cell>
          <cell r="E98">
            <v>8.61</v>
          </cell>
          <cell r="F98">
            <v>11.49</v>
          </cell>
        </row>
        <row r="99">
          <cell r="A99">
            <v>90768</v>
          </cell>
          <cell r="B99" t="str">
            <v>ARQUITETO DE OBRA JÚNIOR COM ENCARGOS COMPLEMENTARES</v>
          </cell>
          <cell r="C99" t="str">
            <v>H</v>
          </cell>
          <cell r="D99">
            <v>0.18999999999999773</v>
          </cell>
          <cell r="E99">
            <v>57.21</v>
          </cell>
          <cell r="F99">
            <v>57.4</v>
          </cell>
        </row>
        <row r="100">
          <cell r="A100">
            <v>90769</v>
          </cell>
          <cell r="B100" t="str">
            <v>ARQUITETO DE OBRA PLENO COM ENCARGOS COMPLEMENTARES</v>
          </cell>
          <cell r="C100" t="str">
            <v>H</v>
          </cell>
          <cell r="D100">
            <v>0.18999999999999773</v>
          </cell>
          <cell r="E100">
            <v>65.650000000000006</v>
          </cell>
          <cell r="F100">
            <v>65.84</v>
          </cell>
        </row>
        <row r="101">
          <cell r="A101">
            <v>90770</v>
          </cell>
          <cell r="B101" t="str">
            <v>ARQUITETO DE OBRA SÊNIOR COM ENCARGOS COMPLEMENTARES</v>
          </cell>
          <cell r="C101" t="str">
            <v>H</v>
          </cell>
          <cell r="D101">
            <v>0.18999999999999773</v>
          </cell>
          <cell r="E101">
            <v>77.78</v>
          </cell>
          <cell r="F101">
            <v>77.97</v>
          </cell>
        </row>
        <row r="102">
          <cell r="A102">
            <v>90771</v>
          </cell>
          <cell r="B102" t="str">
            <v>AUXILIAR DE DESENHISTA COM ENCARGOS COMPLEMENTARES</v>
          </cell>
          <cell r="C102" t="str">
            <v>H</v>
          </cell>
          <cell r="D102">
            <v>2.82</v>
          </cell>
          <cell r="E102">
            <v>9.65</v>
          </cell>
          <cell r="F102">
            <v>12.47</v>
          </cell>
        </row>
        <row r="103">
          <cell r="A103">
            <v>90772</v>
          </cell>
          <cell r="B103" t="str">
            <v>AUXILIAR DE ESCRITÓRIO COM ENCARGOS COMPLEMENTARES</v>
          </cell>
          <cell r="C103" t="str">
            <v>H</v>
          </cell>
          <cell r="D103">
            <v>2.82</v>
          </cell>
          <cell r="E103">
            <v>10.75</v>
          </cell>
          <cell r="F103">
            <v>13.57</v>
          </cell>
        </row>
        <row r="104">
          <cell r="A104">
            <v>90773</v>
          </cell>
          <cell r="B104" t="str">
            <v>DESENHISTA COPISTA COM ENCARGOS COMPLEMENTARES</v>
          </cell>
          <cell r="C104" t="str">
            <v>H</v>
          </cell>
          <cell r="D104">
            <v>2.82</v>
          </cell>
          <cell r="E104">
            <v>9.77</v>
          </cell>
          <cell r="F104">
            <v>12.59</v>
          </cell>
        </row>
        <row r="105">
          <cell r="A105">
            <v>90774</v>
          </cell>
          <cell r="B105" t="str">
            <v>DESENHISTA DETALHISTA COM ENCARGOS COMPLEMENTARES</v>
          </cell>
          <cell r="C105" t="str">
            <v>H</v>
          </cell>
          <cell r="D105">
            <v>2.82</v>
          </cell>
          <cell r="E105">
            <v>11.88</v>
          </cell>
          <cell r="F105">
            <v>14.7</v>
          </cell>
        </row>
        <row r="106">
          <cell r="A106">
            <v>90775</v>
          </cell>
          <cell r="B106" t="str">
            <v>DESENHISTA PROJETISTA COM ENCARGOS COMPLEMENTARES</v>
          </cell>
          <cell r="C106" t="str">
            <v>H</v>
          </cell>
          <cell r="D106">
            <v>0.12999999999999901</v>
          </cell>
          <cell r="E106">
            <v>17.77</v>
          </cell>
          <cell r="F106">
            <v>17.899999999999999</v>
          </cell>
        </row>
        <row r="107">
          <cell r="A107">
            <v>90776</v>
          </cell>
          <cell r="B107" t="str">
            <v>ENCARREGADO GERAL COM ENCARGOS COMPLEMENTARES</v>
          </cell>
          <cell r="C107" t="str">
            <v>H</v>
          </cell>
          <cell r="D107">
            <v>2.88</v>
          </cell>
          <cell r="E107">
            <v>18.97</v>
          </cell>
          <cell r="F107">
            <v>21.85</v>
          </cell>
        </row>
        <row r="108">
          <cell r="A108">
            <v>90777</v>
          </cell>
          <cell r="B108" t="str">
            <v>ENGENHEIRO CIVIL DE OBRA JÚNIOR COM ENCARGOS COMPLEMENTARES</v>
          </cell>
          <cell r="C108" t="str">
            <v>H</v>
          </cell>
          <cell r="D108">
            <v>0.18999999999999773</v>
          </cell>
          <cell r="E108">
            <v>60.53</v>
          </cell>
          <cell r="F108">
            <v>60.72</v>
          </cell>
        </row>
        <row r="109">
          <cell r="A109">
            <v>90778</v>
          </cell>
          <cell r="B109" t="str">
            <v>ENGENHEIRO CIVIL DE OBRA PLENO COM ENCARGOS COMPLEMENTARES</v>
          </cell>
          <cell r="C109" t="str">
            <v>H</v>
          </cell>
          <cell r="D109">
            <v>0.18999999999999773</v>
          </cell>
          <cell r="E109">
            <v>76.239999999999995</v>
          </cell>
          <cell r="F109">
            <v>76.430000000000007</v>
          </cell>
        </row>
        <row r="110">
          <cell r="A110">
            <v>90779</v>
          </cell>
          <cell r="B110" t="str">
            <v>ENGENHEIRO CIVIL DE OBRA SÊNIOR COM ENCARGOS COMPLEMENTARES</v>
          </cell>
          <cell r="C110" t="str">
            <v>H</v>
          </cell>
          <cell r="D110">
            <v>0.18999999999999773</v>
          </cell>
          <cell r="E110">
            <v>100.15</v>
          </cell>
          <cell r="F110">
            <v>100.34</v>
          </cell>
        </row>
        <row r="111">
          <cell r="A111">
            <v>90780</v>
          </cell>
          <cell r="B111" t="str">
            <v>MESTRE DE OBRAS COM ENCARGOS COMPLEMENTARES</v>
          </cell>
          <cell r="C111" t="str">
            <v>H</v>
          </cell>
          <cell r="D111">
            <v>0.19000000000000128</v>
          </cell>
          <cell r="E111">
            <v>31.61</v>
          </cell>
          <cell r="F111">
            <v>31.8</v>
          </cell>
        </row>
        <row r="112">
          <cell r="A112">
            <v>90781</v>
          </cell>
          <cell r="B112" t="str">
            <v>TOPÓGRAFO COM ENCARGOS COMPLEMENTARES</v>
          </cell>
          <cell r="C112" t="str">
            <v>H</v>
          </cell>
          <cell r="D112">
            <v>2.88</v>
          </cell>
          <cell r="E112">
            <v>20.68</v>
          </cell>
          <cell r="F112">
            <v>23.56</v>
          </cell>
        </row>
        <row r="113">
          <cell r="B113" t="str">
            <v>FECHAMENTOS</v>
          </cell>
        </row>
        <row r="114">
          <cell r="A114" t="str">
            <v>74220/1</v>
          </cell>
          <cell r="B114" t="str">
            <v>TAPUME DE CHAPA DE MADEIRA COMPENSADA, E= 6MM, COM PINTURA A CAL E REAPROVEITAMENTO DE 2X</v>
          </cell>
          <cell r="C114" t="str">
            <v>M2</v>
          </cell>
          <cell r="D114">
            <v>20.309999999999999</v>
          </cell>
          <cell r="E114">
            <v>24.15</v>
          </cell>
          <cell r="F114">
            <v>44.46</v>
          </cell>
        </row>
        <row r="115">
          <cell r="A115">
            <v>85423</v>
          </cell>
          <cell r="B115" t="str">
            <v>ISOLAMENTO DE OBRA COM TELA PLÁSTICA COM MALHA DE 5MM</v>
          </cell>
          <cell r="C115" t="str">
            <v>M2</v>
          </cell>
          <cell r="D115">
            <v>3.4</v>
          </cell>
          <cell r="E115">
            <v>2.5499999999999998</v>
          </cell>
          <cell r="F115">
            <v>5.95</v>
          </cell>
        </row>
        <row r="116">
          <cell r="A116">
            <v>85424</v>
          </cell>
          <cell r="B116" t="str">
            <v>ISOLAMENTO DE OBRA COM TELA PLÁSTICA COM MALHA DE 5MM E ESTRUTURA DE MADEIRA PONTALETEADA</v>
          </cell>
          <cell r="C116" t="str">
            <v>M2</v>
          </cell>
          <cell r="D116">
            <v>6.88</v>
          </cell>
          <cell r="E116">
            <v>11.41</v>
          </cell>
          <cell r="F116">
            <v>18.29</v>
          </cell>
        </row>
        <row r="117">
          <cell r="B117" t="str">
            <v>LIGACOES PROVISORIAS</v>
          </cell>
          <cell r="C117">
            <v>0</v>
          </cell>
        </row>
        <row r="118">
          <cell r="A118" t="str">
            <v>73960/1</v>
          </cell>
          <cell r="B118" t="str">
            <v>INSTAL/LIGAÇÃO PROVISÓRIA ELÉTRICA BAIXA TENSÃO P/CANT OBRA OBRA,M3-CHAVE 100A CARGA 3KWH,20CV EXCL FORN MEDIDOR</v>
          </cell>
          <cell r="C118" t="str">
            <v>UN</v>
          </cell>
          <cell r="D118">
            <v>811.31</v>
          </cell>
          <cell r="E118">
            <v>558.53</v>
          </cell>
          <cell r="F118">
            <v>1369.84</v>
          </cell>
        </row>
        <row r="119">
          <cell r="A119">
            <v>41598</v>
          </cell>
          <cell r="B119" t="str">
            <v>ENTRADA PROVISÓRIA DE ENERGIA ELÉTRICA AEREA TRIFÁSICA 40A EM POSTE MADEIRA</v>
          </cell>
          <cell r="C119" t="str">
            <v>UN</v>
          </cell>
          <cell r="D119">
            <v>759.61</v>
          </cell>
          <cell r="E119">
            <v>186.17</v>
          </cell>
          <cell r="F119">
            <v>945.78</v>
          </cell>
        </row>
        <row r="120">
          <cell r="B120" t="str">
            <v>BARRACAO DE OBRA</v>
          </cell>
          <cell r="C120">
            <v>0</v>
          </cell>
        </row>
        <row r="121">
          <cell r="A121" t="str">
            <v>73752/1</v>
          </cell>
          <cell r="B121" t="str">
            <v>SANITÁRIO COM VASO E CHUVEIRO PARA PESSOAL DE OBRA, COLETIVO DE 2 MÓDULOS E 4M2, PAREDES CHAPAS DE MADEIRA COMPENSADA PLASTIFICADA 10MM, TELHAS ONDULADAS DE 6MM DE FIBROCIMENTO, INCLUSIVE INSTALAÇÃO E APARELHOS, REAPROVEITADO 2 VEZES (INSTALAÇÕES E APAREL</v>
          </cell>
          <cell r="C121" t="str">
            <v>UN</v>
          </cell>
          <cell r="D121">
            <v>2323.63</v>
          </cell>
          <cell r="E121">
            <v>1210.22</v>
          </cell>
          <cell r="F121">
            <v>3533.85</v>
          </cell>
        </row>
        <row r="122">
          <cell r="A122" t="str">
            <v>73803/1</v>
          </cell>
          <cell r="B122" t="str">
            <v>GALPÃO ABERTO PARA OFICINA E DEPÓSITO DE CANTEIRO DE OBRAS, EM MADEIRA DE LEI</v>
          </cell>
          <cell r="C122" t="str">
            <v>M2</v>
          </cell>
          <cell r="D122">
            <v>104.1</v>
          </cell>
          <cell r="E122">
            <v>128.08000000000001</v>
          </cell>
          <cell r="F122">
            <v>232.18</v>
          </cell>
        </row>
        <row r="123">
          <cell r="A123">
            <v>85253</v>
          </cell>
          <cell r="B123" t="str">
            <v>GALPÃO ABERTO EM CANTEIRO DE OBRA, COM ESTRUTURA EM MADEIRA (REAPROVEITAMENTO 3X) E TELHA ONDULADA 6MM, INCLUINDO PISO CIMENTADO COM PREPARO DO TERRENO</v>
          </cell>
          <cell r="C123" t="str">
            <v>M2</v>
          </cell>
          <cell r="D123">
            <v>71.099999999999994</v>
          </cell>
          <cell r="E123">
            <v>128.08000000000001</v>
          </cell>
          <cell r="F123">
            <v>199.18</v>
          </cell>
        </row>
        <row r="124">
          <cell r="A124" t="str">
            <v>73805/1</v>
          </cell>
          <cell r="B124" t="str">
            <v>BARRACÃO DE OBRA PARA ALOJAMENTO/ESCRITÓRIO, PISO EM PINHO 3A, PAREDES EM COMPENSADO 10MM, COBERTURA EM TELHA FIBROCIMENTO 6MM, INCLUSO INSTALAÇÕES ELÉTRICAS E ESQUADRIAS. REAPROVEITADO 5 VEZES</v>
          </cell>
          <cell r="C124" t="str">
            <v>M2</v>
          </cell>
          <cell r="D124">
            <v>132.4</v>
          </cell>
          <cell r="E124">
            <v>179.23</v>
          </cell>
          <cell r="F124">
            <v>311.63</v>
          </cell>
        </row>
        <row r="125">
          <cell r="A125" t="str">
            <v>74210/1</v>
          </cell>
          <cell r="B125" t="str">
            <v>BARRACÃO PARA DEPÓSITO EM TÁBUAS DE MADEIRA, COBERTURA EM FIBROCIMENTO 4 MM, INCLUSO PISO ARGAMASSA TRAÇO 1:6 (CIMENTO E AREIA)</v>
          </cell>
          <cell r="C125" t="str">
            <v>M2</v>
          </cell>
          <cell r="D125">
            <v>175.9</v>
          </cell>
          <cell r="E125">
            <v>171.87</v>
          </cell>
          <cell r="F125">
            <v>347.77</v>
          </cell>
        </row>
        <row r="126">
          <cell r="A126" t="str">
            <v>73847/1</v>
          </cell>
          <cell r="B126" t="str">
            <v>ALUGUEL CONTAINER/ESCRIT INCL INST ELET LARG=2,20 COMP=6,20M ALT=2,50M CHAPA AÇO C/NERV TRAPEZ FORRO C/ISOL TERMO/ACÚSTICO CHASSIS REFORC PISO COMPENS NAVAL EXC TRANSP/CARGA/DESCARGA</v>
          </cell>
          <cell r="C126" t="str">
            <v>MES</v>
          </cell>
          <cell r="D126">
            <v>359.37</v>
          </cell>
          <cell r="E126">
            <v>0</v>
          </cell>
          <cell r="F126">
            <v>359.37</v>
          </cell>
        </row>
        <row r="127">
          <cell r="A127" t="str">
            <v>73847/2</v>
          </cell>
          <cell r="B127" t="str">
            <v>ALUGUEL CONTAINER/ESCRIT/WC C/1 VASO/1 LAV/1 MIC/4 CHUV LARG =2,20M COMPR=6,20M ALT=2,50M CHAPA AÇO NERV TRAPEZ FORROC/ ISOL TERMO-ACUST CHASSIS REFORC PISO COMPENS NAVAL INCL INST ELETR/HIDRO-SANIT EXCL TRANSP/CARGA/DESCARGA</v>
          </cell>
          <cell r="C127" t="str">
            <v>MES</v>
          </cell>
          <cell r="D127">
            <v>504.48</v>
          </cell>
          <cell r="E127">
            <v>0</v>
          </cell>
          <cell r="F127">
            <v>504.48</v>
          </cell>
        </row>
        <row r="128">
          <cell r="A128" t="str">
            <v>73847/3</v>
          </cell>
          <cell r="B128" t="str">
            <v>ALUGUEL CONTAINER/SANIT C/2 VASOS/1 LAVAT/1 MIC/4 CHUV LARG= 2,20M COMPR=6,20M ALT=2,50M CHAPA AÇO C/NERV TRAPEZ FORRO C/ ISOLAM TERMO/ACÚSTICO CHASSIS REFORC PISO COMPENS NAVAL INCL INST ELETR/HIDR EXCL TRANSP/CARGA/DESCARG</v>
          </cell>
          <cell r="C128" t="str">
            <v>MES</v>
          </cell>
          <cell r="D128">
            <v>577.66999999999996</v>
          </cell>
          <cell r="E128">
            <v>0</v>
          </cell>
          <cell r="F128">
            <v>577.66999999999996</v>
          </cell>
        </row>
        <row r="129">
          <cell r="A129" t="str">
            <v>73847/4</v>
          </cell>
          <cell r="B129" t="str">
            <v>ALUGUEL CONTAINER/SANIT C/4 VASOS/1 LAVAT/1 MIC/4 CHUV LARG= 2,20M COMPR=6,20M ALT=2,50M CHAPAS AÇO C/NERV TRAPEZ FORRO C/ ISOL TERMO-ACUST CHASSIS REFORC PISO COMPENS NAVAL INCL INST RA ELETR/HIDRO-SANIT EXCL TRANSP/CARGA/DESCARGA</v>
          </cell>
          <cell r="C129" t="str">
            <v>MES</v>
          </cell>
          <cell r="D129">
            <v>652.17999999999995</v>
          </cell>
          <cell r="E129">
            <v>0</v>
          </cell>
          <cell r="F129">
            <v>652.17999999999995</v>
          </cell>
        </row>
        <row r="130">
          <cell r="A130" t="str">
            <v>73847/5</v>
          </cell>
          <cell r="B130" t="str">
            <v>ALUGUEL CONTAINER/SANIT C/7 VASOS/1 LAVAT/1 MIC LARG=2,20M COMPR=6,20M ALT=2,50M CHAPA AÇO NERV TRAPEZ FORRO C/ISOL TERMO-ACUST CHASSIS REFORC PISO COMPENS NAVAL INCL INST ELET /HIDRO-SANIT EXCL TRANSP/CARGA/DESCARGA</v>
          </cell>
          <cell r="C130" t="str">
            <v>MES</v>
          </cell>
          <cell r="D130">
            <v>683.19</v>
          </cell>
          <cell r="E130">
            <v>0</v>
          </cell>
          <cell r="F130">
            <v>683.19</v>
          </cell>
        </row>
        <row r="131">
          <cell r="B131" t="str">
            <v>PLACA DE IDENTIFICAÇÃO / LETREIRO</v>
          </cell>
          <cell r="C131">
            <v>0</v>
          </cell>
        </row>
        <row r="132">
          <cell r="A132" t="str">
            <v>74209/1</v>
          </cell>
          <cell r="B132" t="str">
            <v>PLACA DE OBRA EM CHAPA DE AÇO GALVANIZADO</v>
          </cell>
          <cell r="C132" t="str">
            <v>M2</v>
          </cell>
          <cell r="D132">
            <v>265.27999999999997</v>
          </cell>
          <cell r="E132">
            <v>33.5</v>
          </cell>
          <cell r="F132">
            <v>298.77999999999997</v>
          </cell>
        </row>
        <row r="133">
          <cell r="A133" t="str">
            <v>73916/1</v>
          </cell>
          <cell r="B133" t="str">
            <v>PLACA DE IDENTIFICAÇÃO EM CHAPA GALVANIZADA NUM. 18, 12X18CM</v>
          </cell>
          <cell r="C133" t="str">
            <v>UN</v>
          </cell>
          <cell r="D133">
            <v>36.409999999999997</v>
          </cell>
          <cell r="E133">
            <v>3.86</v>
          </cell>
          <cell r="F133">
            <v>40.270000000000003</v>
          </cell>
        </row>
        <row r="134">
          <cell r="A134" t="str">
            <v>73916/2</v>
          </cell>
          <cell r="B134" t="str">
            <v>PLACA ESMALTADA PARA IDENTIFICAÇÃO NR DE RUA, DIMENSÕES 45X25CM</v>
          </cell>
          <cell r="C134" t="str">
            <v>UN</v>
          </cell>
          <cell r="D134">
            <v>77.89</v>
          </cell>
          <cell r="E134">
            <v>3.86</v>
          </cell>
          <cell r="F134">
            <v>81.75</v>
          </cell>
        </row>
        <row r="135">
          <cell r="A135" t="str">
            <v>73916/3</v>
          </cell>
          <cell r="B135" t="str">
            <v>PLACA DE IDENTIFICAÇÃO EM CHAPA GALVANIZADA NUM. 18, DIMENSÕES 8X12CM</v>
          </cell>
          <cell r="C135" t="str">
            <v>UN</v>
          </cell>
          <cell r="D135">
            <v>17.2</v>
          </cell>
          <cell r="E135">
            <v>3.86</v>
          </cell>
          <cell r="F135">
            <v>21.06</v>
          </cell>
        </row>
        <row r="136">
          <cell r="A136">
            <v>84121</v>
          </cell>
          <cell r="B136" t="str">
            <v>PLACA IDENTIFICAÇÃO ACRÍLICO 25X8CM BORDA POLIDA - FORNECIMENTO E COLOCAÇÃO</v>
          </cell>
          <cell r="C136" t="str">
            <v>UN</v>
          </cell>
          <cell r="D136">
            <v>30.69</v>
          </cell>
          <cell r="E136">
            <v>1.93</v>
          </cell>
          <cell r="F136">
            <v>32.619999999999997</v>
          </cell>
        </row>
        <row r="137">
          <cell r="A137">
            <v>84122</v>
          </cell>
          <cell r="B137" t="str">
            <v>PLACA INAUGURAÇÃO EM ALUMÍNIO 0,40X0,60M FORNECIMENTO E COLOCAÇÃO</v>
          </cell>
          <cell r="C137" t="str">
            <v>UN</v>
          </cell>
          <cell r="D137">
            <v>696.46</v>
          </cell>
          <cell r="E137">
            <v>20.45</v>
          </cell>
          <cell r="F137">
            <v>716.91</v>
          </cell>
        </row>
        <row r="138">
          <cell r="A138">
            <v>84124</v>
          </cell>
          <cell r="B138" t="str">
            <v>LETRA DE AÇO INOX NO22 ALT=20CM FORNECIMENTO E COLOCAÇÃO</v>
          </cell>
          <cell r="C138" t="str">
            <v>UN</v>
          </cell>
          <cell r="D138">
            <v>61.5</v>
          </cell>
          <cell r="E138">
            <v>11.64</v>
          </cell>
          <cell r="F138">
            <v>73.14</v>
          </cell>
        </row>
        <row r="139">
          <cell r="B139" t="str">
            <v>SINALIZACAO</v>
          </cell>
          <cell r="C139">
            <v>0</v>
          </cell>
        </row>
        <row r="140">
          <cell r="A140">
            <v>73683</v>
          </cell>
          <cell r="B140" t="str">
            <v>INSTALAÇÃO DE GAMBIARRA PARA SINALIZAÇÃO, PADRÃO 20 M, INCLUINDO LÂMPADA, BOCAL E BALDE A CADA 2 M</v>
          </cell>
          <cell r="C140" t="str">
            <v>UN</v>
          </cell>
          <cell r="D140">
            <v>30.73</v>
          </cell>
          <cell r="E140">
            <v>13.8</v>
          </cell>
          <cell r="F140">
            <v>44.53</v>
          </cell>
        </row>
        <row r="141">
          <cell r="A141" t="str">
            <v>74221/1</v>
          </cell>
          <cell r="B141" t="str">
            <v>SINALIZAÇÃO DE TRÂNSITO - NOTURNA</v>
          </cell>
          <cell r="C141" t="str">
            <v>M</v>
          </cell>
          <cell r="D141">
            <v>0.98</v>
          </cell>
          <cell r="E141">
            <v>1.1599999999999999</v>
          </cell>
          <cell r="F141">
            <v>2.14</v>
          </cell>
        </row>
        <row r="142">
          <cell r="B142" t="str">
            <v>TOPOGRAFIA</v>
          </cell>
          <cell r="C142">
            <v>0</v>
          </cell>
        </row>
        <row r="143">
          <cell r="A143">
            <v>73610</v>
          </cell>
          <cell r="B143" t="str">
            <v>LOCAÇÃO DE REDES DE ÁGUA OU DE ESGOTO</v>
          </cell>
          <cell r="C143" t="str">
            <v>M</v>
          </cell>
          <cell r="D143">
            <v>0.28000000000000003</v>
          </cell>
          <cell r="E143">
            <v>0.55000000000000004</v>
          </cell>
          <cell r="F143">
            <v>0.83</v>
          </cell>
        </row>
        <row r="144">
          <cell r="A144">
            <v>73679</v>
          </cell>
          <cell r="B144" t="str">
            <v>LOCAÇÃO DE ADUTORAS, COLETORES TRONCO E INTERCEPTORES - ATÉ DN 500 MM</v>
          </cell>
          <cell r="C144" t="str">
            <v>M</v>
          </cell>
          <cell r="D144">
            <v>0.52</v>
          </cell>
          <cell r="E144">
            <v>0.18</v>
          </cell>
          <cell r="F144">
            <v>0.7</v>
          </cell>
        </row>
        <row r="145">
          <cell r="A145">
            <v>73677</v>
          </cell>
          <cell r="B145" t="str">
            <v>CADASTRO DE LIGAÇÕES PREDIAIS, INCLUSIVE DESENHISTA</v>
          </cell>
          <cell r="C145" t="str">
            <v>UN</v>
          </cell>
          <cell r="D145">
            <v>2.09</v>
          </cell>
          <cell r="E145">
            <v>3.62</v>
          </cell>
          <cell r="F145">
            <v>5.71</v>
          </cell>
        </row>
        <row r="146">
          <cell r="A146">
            <v>73678</v>
          </cell>
          <cell r="B146" t="str">
            <v>CADASTRO DE ADUTORAS. COLETORES E INTERCEPTORES - ATÉ DN 500 MM, INCLUSIVE DESENHISTA</v>
          </cell>
          <cell r="C146" t="str">
            <v>M</v>
          </cell>
          <cell r="D146">
            <v>1.03</v>
          </cell>
          <cell r="E146">
            <v>1.52</v>
          </cell>
          <cell r="F146">
            <v>2.5499999999999998</v>
          </cell>
        </row>
        <row r="147">
          <cell r="A147">
            <v>73682</v>
          </cell>
          <cell r="B147" t="str">
            <v>CADASTRO DE REDES, INCLUSIVE DESENHISTA</v>
          </cell>
          <cell r="C147" t="str">
            <v>M</v>
          </cell>
          <cell r="D147">
            <v>0.37</v>
          </cell>
          <cell r="E147">
            <v>0.67</v>
          </cell>
          <cell r="F147">
            <v>1.04</v>
          </cell>
        </row>
        <row r="148">
          <cell r="A148" t="str">
            <v>73758/1</v>
          </cell>
          <cell r="B148" t="str">
            <v>LEVANTAMENTO SEÇÃO TRANSVERSAL C/NÍVEL TERRENO NÃO ACIDENTADO VEGETAÇÃO DENSA INCLUSIVE DESENHO ESC 1:200 EM PAPEL VEGETAL MILIMETRADO (MEDIDO P/M SEÇÃO), INCLUSIVE NÍVELADOR, AUXILIAR DE CÁLCULO TOPOGRÁFICO E DESENHISTA.</v>
          </cell>
          <cell r="C148" t="str">
            <v>M</v>
          </cell>
          <cell r="D148">
            <v>0.47</v>
          </cell>
          <cell r="E148">
            <v>1.34</v>
          </cell>
          <cell r="F148">
            <v>1.81</v>
          </cell>
        </row>
        <row r="149">
          <cell r="A149">
            <v>78472</v>
          </cell>
          <cell r="B149" t="str">
            <v>SERVIÇOS TOPOGRÁFICOS PARA PAVIMENTAÇÃO, INCLUSIVE NOTA DE SERVIÇOS, ACOMPANHAMENTO E GREIDE</v>
          </cell>
          <cell r="C149" t="str">
            <v>M2</v>
          </cell>
          <cell r="D149">
            <v>0.14000000000000001</v>
          </cell>
          <cell r="E149">
            <v>0.18</v>
          </cell>
          <cell r="F149">
            <v>0.32</v>
          </cell>
        </row>
        <row r="150">
          <cell r="A150">
            <v>73486</v>
          </cell>
          <cell r="B150" t="str">
            <v>MARCO MADEIRA REGIONAL 1A 7X3,5CM - P</v>
          </cell>
          <cell r="C150" t="str">
            <v>M</v>
          </cell>
          <cell r="D150">
            <v>20.57</v>
          </cell>
          <cell r="E150">
            <v>8.2899999999999991</v>
          </cell>
          <cell r="F150">
            <v>28.86</v>
          </cell>
        </row>
        <row r="151">
          <cell r="B151" t="str">
            <v>SERVICOS PRELIMINARES</v>
          </cell>
          <cell r="C151">
            <v>0</v>
          </cell>
        </row>
        <row r="152">
          <cell r="B152" t="str">
            <v>LIMPEZA DE TERRENO E DESTOCAMENTO</v>
          </cell>
          <cell r="C152">
            <v>0</v>
          </cell>
        </row>
        <row r="153">
          <cell r="A153" t="str">
            <v>73822/1</v>
          </cell>
          <cell r="B153" t="str">
            <v>CAPINA E LIMPEZA MANUAL DE TERRENO COM PEQUENOS ARBUSTOS</v>
          </cell>
          <cell r="C153" t="str">
            <v>M2</v>
          </cell>
          <cell r="D153">
            <v>1.35</v>
          </cell>
          <cell r="E153">
            <v>2.89</v>
          </cell>
          <cell r="F153">
            <v>4.24</v>
          </cell>
        </row>
        <row r="154">
          <cell r="A154" t="str">
            <v>73822/2</v>
          </cell>
          <cell r="B154" t="str">
            <v>LIMPEZA MECANIZADA DE TERRENO COM REMOÇÃO DE CAMADA VEGETAL, UTILIZANDO MOTONÍVELADORA</v>
          </cell>
          <cell r="C154" t="str">
            <v>M2</v>
          </cell>
          <cell r="D154">
            <v>0.39</v>
          </cell>
          <cell r="E154">
            <v>7.0000000000000007E-2</v>
          </cell>
          <cell r="F154">
            <v>0.46</v>
          </cell>
        </row>
        <row r="155">
          <cell r="A155" t="str">
            <v>73948/16</v>
          </cell>
          <cell r="B155" t="str">
            <v>LIMPEZA MANUAL DO TERRENO (C/ RASPAGEM SUPERFICIAL)</v>
          </cell>
          <cell r="C155" t="str">
            <v>M2</v>
          </cell>
          <cell r="D155">
            <v>1.1200000000000001</v>
          </cell>
          <cell r="E155">
            <v>2.41</v>
          </cell>
          <cell r="F155">
            <v>3.53</v>
          </cell>
        </row>
        <row r="156">
          <cell r="A156">
            <v>72213</v>
          </cell>
          <cell r="B156" t="str">
            <v>LIMPEZA MANUAL GERAL COM REMOÇÃO DE COBERTURA VEGETAL</v>
          </cell>
          <cell r="C156" t="str">
            <v>M2</v>
          </cell>
          <cell r="D156">
            <v>1.1200000000000001</v>
          </cell>
          <cell r="E156">
            <v>2.41</v>
          </cell>
          <cell r="F156">
            <v>3.53</v>
          </cell>
        </row>
        <row r="157">
          <cell r="A157">
            <v>73672</v>
          </cell>
          <cell r="B157" t="str">
            <v>DESMATAMENTO E LIMPEZA MECANIZADA DE TERRENO COM ÁRVORES ATÉ Ø 15CM, UTILIZANDO TRATOR DE ESTEIRAS</v>
          </cell>
          <cell r="C157" t="str">
            <v>M2</v>
          </cell>
          <cell r="D157">
            <v>0.35</v>
          </cell>
          <cell r="E157">
            <v>0.03</v>
          </cell>
          <cell r="F157">
            <v>0.38</v>
          </cell>
        </row>
        <row r="158">
          <cell r="A158" t="str">
            <v>73859/2</v>
          </cell>
          <cell r="B158" t="str">
            <v>CAPINA E LIMPEZA MANUAL DE TERRENO</v>
          </cell>
          <cell r="C158" t="str">
            <v>M2</v>
          </cell>
          <cell r="D158">
            <v>0.36</v>
          </cell>
          <cell r="E158">
            <v>0.77</v>
          </cell>
          <cell r="F158">
            <v>1.1299999999999999</v>
          </cell>
        </row>
        <row r="159">
          <cell r="A159" t="str">
            <v>73859/1</v>
          </cell>
          <cell r="B159" t="str">
            <v>DESMATAMENTO E LIMPEZA MECANIZADA DE TERRENO COM REMOÇÃO DE CAMADA VEGETAL, UTILIZANDO TRATOR DE ESTEIRAS</v>
          </cell>
          <cell r="C159" t="str">
            <v>M2</v>
          </cell>
          <cell r="D159">
            <v>0.11</v>
          </cell>
          <cell r="E159">
            <v>0.03</v>
          </cell>
          <cell r="F159">
            <v>0.14000000000000001</v>
          </cell>
        </row>
        <row r="160">
          <cell r="A160" t="str">
            <v>73903/1</v>
          </cell>
          <cell r="B160" t="str">
            <v>LIMPEZA SUPERFICIAL DA CAMADA VEGETAL EM JAZIDA</v>
          </cell>
          <cell r="C160" t="str">
            <v>M2</v>
          </cell>
          <cell r="D160">
            <v>0.36</v>
          </cell>
          <cell r="E160">
            <v>0.05</v>
          </cell>
          <cell r="F160">
            <v>0.41</v>
          </cell>
        </row>
        <row r="161">
          <cell r="A161">
            <v>85331</v>
          </cell>
          <cell r="B161" t="str">
            <v>CORTE DE CAPOEIRA FINA A FOICE</v>
          </cell>
          <cell r="C161" t="str">
            <v>M2</v>
          </cell>
          <cell r="D161">
            <v>0.34</v>
          </cell>
          <cell r="E161">
            <v>0.74</v>
          </cell>
          <cell r="F161">
            <v>1.08</v>
          </cell>
        </row>
        <row r="162">
          <cell r="A162">
            <v>85422</v>
          </cell>
          <cell r="B162" t="str">
            <v>PREPARO MANUAL DE TERRENO S/ RASPAGEM SUPERFICIAL</v>
          </cell>
          <cell r="C162" t="str">
            <v>M2</v>
          </cell>
          <cell r="D162">
            <v>1.8</v>
          </cell>
          <cell r="E162">
            <v>3.86</v>
          </cell>
          <cell r="F162">
            <v>5.66</v>
          </cell>
        </row>
        <row r="163">
          <cell r="A163" t="str">
            <v>73903/2</v>
          </cell>
          <cell r="B163" t="str">
            <v>EXPURGO DE JAZIDA (MATERIAL VEGETAL, OU INSERVÍVEL, EXCETO LAMA)</v>
          </cell>
          <cell r="C163" t="str">
            <v>M3</v>
          </cell>
          <cell r="D163">
            <v>1.91</v>
          </cell>
          <cell r="E163">
            <v>0.28000000000000003</v>
          </cell>
          <cell r="F163">
            <v>2.19</v>
          </cell>
        </row>
        <row r="164">
          <cell r="B164" t="str">
            <v>LOCACAO</v>
          </cell>
          <cell r="C164">
            <v>0</v>
          </cell>
        </row>
        <row r="165">
          <cell r="A165">
            <v>68051</v>
          </cell>
          <cell r="B165" t="str">
            <v>LOCAÇÃO ALVENARIA</v>
          </cell>
          <cell r="C165" t="str">
            <v>M</v>
          </cell>
          <cell r="D165">
            <v>1.44</v>
          </cell>
          <cell r="E165">
            <v>3.72</v>
          </cell>
          <cell r="F165">
            <v>5.16</v>
          </cell>
        </row>
        <row r="166">
          <cell r="A166">
            <v>73686</v>
          </cell>
          <cell r="B166" t="str">
            <v>LOCAÇÃO DA OBRA, COM USO DE EQUIPAMENTOS TOPOGRÁFICOS, INCLUSIVE NÍVELADOR</v>
          </cell>
          <cell r="C166" t="str">
            <v>M2</v>
          </cell>
          <cell r="D166">
            <v>7.61</v>
          </cell>
          <cell r="E166">
            <v>14.02</v>
          </cell>
          <cell r="F166">
            <v>21.63</v>
          </cell>
        </row>
        <row r="167">
          <cell r="A167" t="str">
            <v>73992/1</v>
          </cell>
          <cell r="B167" t="str">
            <v>LOCAÇÃO CONVENCIONAL DE OBRA, ATRAVÉS DE GABARITO DE TÁBUAS CORRIDAS PONTALETADAS A CADA 1,50M, SEM REAPROVEITAMENTO</v>
          </cell>
          <cell r="C167" t="str">
            <v>M2</v>
          </cell>
          <cell r="D167">
            <v>4.83</v>
          </cell>
          <cell r="E167">
            <v>3.02</v>
          </cell>
          <cell r="F167">
            <v>7.85</v>
          </cell>
        </row>
        <row r="168">
          <cell r="A168" t="str">
            <v>74077/1</v>
          </cell>
          <cell r="B168" t="str">
            <v>LOCAÇÃO CONVENCIONAL DE OBRA, ATRAVÉS DE GABARITO DE TÁBUAS CORRIDAS PONTALETADAS, SEM REAPROVEITAMENTO</v>
          </cell>
          <cell r="C168" t="str">
            <v>M2</v>
          </cell>
          <cell r="D168">
            <v>4.17</v>
          </cell>
          <cell r="E168">
            <v>2.3199999999999998</v>
          </cell>
          <cell r="F168">
            <v>6.49</v>
          </cell>
        </row>
        <row r="169">
          <cell r="A169" t="str">
            <v>74077/2</v>
          </cell>
          <cell r="B169" t="str">
            <v>LOCAÇÃO CONVENCIONAL DE OBRA, ATRAVÉS DE GABARITO DE TÁBUAS CORRIDAS PONTALETADAS, COM REAPROVEITAMENTO DE 10 VEZES.</v>
          </cell>
          <cell r="C169" t="str">
            <v>M2</v>
          </cell>
          <cell r="D169">
            <v>1.43</v>
          </cell>
          <cell r="E169">
            <v>2.3199999999999998</v>
          </cell>
          <cell r="F169">
            <v>3.75</v>
          </cell>
        </row>
        <row r="170">
          <cell r="A170" t="str">
            <v>74077/3</v>
          </cell>
          <cell r="B170" t="str">
            <v>LOCAÇÃO CONVENCIONAL DE OBRA, ATRAVÉS DE GABARITO DE TÁBUAS CORRIDAS PONTALETADAS, COM REAPROVEITAMENTO DE 3 VEZES.</v>
          </cell>
          <cell r="C170" t="str">
            <v>M2</v>
          </cell>
          <cell r="D170">
            <v>2.14</v>
          </cell>
          <cell r="E170">
            <v>2.3199999999999998</v>
          </cell>
          <cell r="F170">
            <v>4.46</v>
          </cell>
        </row>
        <row r="171">
          <cell r="B171" t="str">
            <v>ANDAIMES</v>
          </cell>
          <cell r="C171">
            <v>0</v>
          </cell>
        </row>
        <row r="172">
          <cell r="A172" t="str">
            <v>73875/1</v>
          </cell>
          <cell r="B172" t="str">
            <v>LOCAÇÃO DE ANDAIME METÁLICO TUBULAR TIPO TORRE</v>
          </cell>
          <cell r="C172" t="str">
            <v>M/MES</v>
          </cell>
          <cell r="D172">
            <v>13.25</v>
          </cell>
          <cell r="E172">
            <v>4.82</v>
          </cell>
          <cell r="F172">
            <v>18.07</v>
          </cell>
        </row>
        <row r="173">
          <cell r="A173">
            <v>73618</v>
          </cell>
          <cell r="B173" t="str">
            <v>LOCAÇÃO MENSAL DE ANDAIME METÁLICO TIPO FACHADEIRO, INCLUSIVE MONTAGEM</v>
          </cell>
          <cell r="C173" t="str">
            <v>M2</v>
          </cell>
          <cell r="D173">
            <v>4.8499999999999996</v>
          </cell>
          <cell r="E173">
            <v>3</v>
          </cell>
          <cell r="F173">
            <v>7.85</v>
          </cell>
        </row>
        <row r="174">
          <cell r="A174">
            <v>73673</v>
          </cell>
          <cell r="B174" t="str">
            <v>ANDAIME PARA REVESTIMENTO DE FORROS EM MADEIRA DE 3A</v>
          </cell>
          <cell r="C174" t="str">
            <v>M2</v>
          </cell>
          <cell r="D174">
            <v>8.83</v>
          </cell>
          <cell r="E174">
            <v>9.99</v>
          </cell>
          <cell r="F174">
            <v>18.82</v>
          </cell>
        </row>
        <row r="175">
          <cell r="A175">
            <v>73674</v>
          </cell>
          <cell r="B175" t="str">
            <v>ANDAIME PARA ALVENARIA EM MADEIRA DE 2A</v>
          </cell>
          <cell r="C175" t="str">
            <v>M2</v>
          </cell>
          <cell r="D175">
            <v>10.72</v>
          </cell>
          <cell r="E175">
            <v>8.51</v>
          </cell>
          <cell r="F175">
            <v>19.23</v>
          </cell>
        </row>
        <row r="176">
          <cell r="A176">
            <v>84111</v>
          </cell>
          <cell r="B176" t="str">
            <v>PLATAFORMA MADEIRA P/ ANDAIME TUBULAR APROVEITAMENTO 20 VEZES</v>
          </cell>
          <cell r="C176" t="str">
            <v>M2</v>
          </cell>
          <cell r="D176">
            <v>1.64</v>
          </cell>
          <cell r="E176">
            <v>0.96</v>
          </cell>
          <cell r="F176">
            <v>2.6</v>
          </cell>
        </row>
        <row r="177">
          <cell r="A177">
            <v>84112</v>
          </cell>
          <cell r="B177" t="str">
            <v>ANDAIME TÁBUADO SOBRE CAVALETES (INCLUSO CAVALETE) EM MADEIRA DE 1ª UTIL 20X INCL MOVIMENTAÇÃO P/ PE-DIREITO 4,00M</v>
          </cell>
          <cell r="C177" t="str">
            <v>M2</v>
          </cell>
          <cell r="D177">
            <v>13.22</v>
          </cell>
          <cell r="E177">
            <v>2.63</v>
          </cell>
          <cell r="F177">
            <v>15.85</v>
          </cell>
        </row>
        <row r="178">
          <cell r="B178" t="str">
            <v>RETIRADA DE ENTULHO</v>
          </cell>
          <cell r="C178">
            <v>0</v>
          </cell>
        </row>
        <row r="179">
          <cell r="A179">
            <v>85387</v>
          </cell>
          <cell r="B179" t="str">
            <v>REMOÇÃO MANUAL DE ENTULHO</v>
          </cell>
          <cell r="C179" t="str">
            <v>M3</v>
          </cell>
          <cell r="D179">
            <v>16.260000000000002</v>
          </cell>
          <cell r="E179">
            <v>34.75</v>
          </cell>
          <cell r="F179">
            <v>51.01</v>
          </cell>
        </row>
        <row r="180">
          <cell r="B180" t="str">
            <v>DIVERSOS</v>
          </cell>
          <cell r="C180">
            <v>0</v>
          </cell>
        </row>
        <row r="181">
          <cell r="A181">
            <v>72817</v>
          </cell>
          <cell r="B181" t="str">
            <v>BANDEJA SALVA-VIDAS/COLETA DE ENTULHOS, COM TÁBUA</v>
          </cell>
          <cell r="C181" t="str">
            <v>M</v>
          </cell>
          <cell r="D181">
            <v>191.05</v>
          </cell>
          <cell r="E181">
            <v>34.74</v>
          </cell>
          <cell r="F181">
            <v>225.79</v>
          </cell>
        </row>
        <row r="182">
          <cell r="A182" t="str">
            <v>73804/1</v>
          </cell>
          <cell r="B182" t="str">
            <v>PROTEÇÃO DE FACHADA COM TELA DE POLIPROPILENO FIXADA EM ESTRUTURA DE MADEIRA COM ARAME GALVANIZADO</v>
          </cell>
          <cell r="C182" t="str">
            <v>M2</v>
          </cell>
          <cell r="D182">
            <v>13.04</v>
          </cell>
          <cell r="E182">
            <v>6.92</v>
          </cell>
          <cell r="F182">
            <v>19.96</v>
          </cell>
        </row>
        <row r="183">
          <cell r="A183" t="str">
            <v>74219/1</v>
          </cell>
          <cell r="B183" t="str">
            <v>PASSADICOS COM TÁBUAS DE MADEIRA PARA PEDESTRES</v>
          </cell>
          <cell r="C183" t="str">
            <v>M2</v>
          </cell>
          <cell r="D183">
            <v>34.520000000000003</v>
          </cell>
          <cell r="E183">
            <v>21.29</v>
          </cell>
          <cell r="F183">
            <v>55.81</v>
          </cell>
        </row>
        <row r="184">
          <cell r="A184" t="str">
            <v>74219/2</v>
          </cell>
          <cell r="B184" t="str">
            <v>PASSADICOS COM TÁBUAS DE MADEIRA PARA VEÍCULOS</v>
          </cell>
          <cell r="C184" t="str">
            <v>M2</v>
          </cell>
          <cell r="D184">
            <v>20.85</v>
          </cell>
          <cell r="E184">
            <v>21.29</v>
          </cell>
          <cell r="F184">
            <v>42.14</v>
          </cell>
        </row>
        <row r="185">
          <cell r="A185">
            <v>84126</v>
          </cell>
          <cell r="B185" t="str">
            <v>CHAPA DE AÇO CARBONO 3/8 (COLOC/ USO/ RETIR) P/ PASS VEÍCULO SOBRE VALA MEDIDA P/ ÁREA CHAPA EM CADA APLICAÇÃO</v>
          </cell>
          <cell r="C185" t="str">
            <v>M2</v>
          </cell>
          <cell r="D185">
            <v>13.55</v>
          </cell>
          <cell r="E185">
            <v>14.48</v>
          </cell>
          <cell r="F185">
            <v>28.03</v>
          </cell>
        </row>
        <row r="186">
          <cell r="B186" t="str">
            <v>MOVIMENTO DE TERRA</v>
          </cell>
          <cell r="C186">
            <v>0</v>
          </cell>
        </row>
        <row r="187">
          <cell r="B187" t="str">
            <v>ESCAVACAO MANUAL</v>
          </cell>
          <cell r="C187">
            <v>0</v>
          </cell>
        </row>
        <row r="188">
          <cell r="A188">
            <v>7011</v>
          </cell>
          <cell r="B188" t="str">
            <v>ESCAVAÇÃO E ACERTO MANUAL NA FAIXA DE 0,45M DE LARGURA P/ EXECUÇÃO DE MEIO-FIO E SARJETA CONJUGADOS</v>
          </cell>
          <cell r="C188" t="str">
            <v>M</v>
          </cell>
          <cell r="D188">
            <v>1.62</v>
          </cell>
          <cell r="E188">
            <v>3.47</v>
          </cell>
          <cell r="F188">
            <v>5.09</v>
          </cell>
        </row>
        <row r="189">
          <cell r="A189">
            <v>78018</v>
          </cell>
          <cell r="B189" t="str">
            <v>ESCAVAÇÃO MANUAL A CÉU ABERTO EM MATERIAL DE 1A CATEGORIA, EM PROFUNDIDADE ATÉ 0,50M</v>
          </cell>
          <cell r="C189" t="str">
            <v>M3</v>
          </cell>
          <cell r="D189">
            <v>10.84</v>
          </cell>
          <cell r="E189">
            <v>23.17</v>
          </cell>
          <cell r="F189">
            <v>34.01</v>
          </cell>
        </row>
        <row r="190">
          <cell r="A190" t="str">
            <v>73965/1</v>
          </cell>
          <cell r="B190" t="str">
            <v>ESCAVAÇÃO MANUAL DE VALA, A FRIO, EM MATERIAL DE 2A CATEGORIA (MOLEDO OU ROCHA DECOMPOSTA) ATÉ 1,50M</v>
          </cell>
          <cell r="C190" t="str">
            <v>M3</v>
          </cell>
          <cell r="D190">
            <v>33.869999999999997</v>
          </cell>
          <cell r="E190">
            <v>72.400000000000006</v>
          </cell>
          <cell r="F190">
            <v>106.27</v>
          </cell>
        </row>
        <row r="191">
          <cell r="A191" t="str">
            <v>73965/2</v>
          </cell>
          <cell r="B191" t="str">
            <v>ESCAVAÇÃO MANUAL DE VALA, A FRIO, EM MATERIAL DE 2A CATEGORIA (MOLEDO OU ROCHA DECOMPOSTA), DE 3 ATÉ 4,5M, EXCLUINDO ESGOTAMENTO E ESCORAMENTO.</v>
          </cell>
          <cell r="C191" t="str">
            <v>M3</v>
          </cell>
          <cell r="D191">
            <v>49.68</v>
          </cell>
          <cell r="E191">
            <v>106.19</v>
          </cell>
          <cell r="F191">
            <v>155.87</v>
          </cell>
        </row>
        <row r="192">
          <cell r="A192" t="str">
            <v>73965/3</v>
          </cell>
          <cell r="B192" t="str">
            <v>ESCAVAÇÃO MANUAL DE VALA, A FRIO, EM MATERIAL DE 2A CATEGORIA (MOLEDO OU ROCHA DECOMPOSTA), DE 4,5 ATÉ 6M, EXCLUINDO ESGOTAMENTO E ESCORAMENTO.</v>
          </cell>
          <cell r="C192" t="str">
            <v>M3</v>
          </cell>
          <cell r="D192">
            <v>58.72</v>
          </cell>
          <cell r="E192">
            <v>125.5</v>
          </cell>
          <cell r="F192">
            <v>184.22</v>
          </cell>
        </row>
        <row r="193">
          <cell r="A193" t="str">
            <v>73965/4</v>
          </cell>
          <cell r="B193" t="str">
            <v>ESCAVAÇÃO MANUAL DE VALA EM ARGILA OU PEDRA SOLTA DO TAMANHO MÉDIO DE PEDRA DE MÃO, ATÉ 1,5M, EXCLUINDO ESGOTAMENTO/ESCORAMENTO.</v>
          </cell>
          <cell r="C193" t="str">
            <v>M3</v>
          </cell>
          <cell r="D193">
            <v>21.68</v>
          </cell>
          <cell r="E193">
            <v>46.34</v>
          </cell>
          <cell r="F193">
            <v>68.02</v>
          </cell>
        </row>
        <row r="194">
          <cell r="A194" t="str">
            <v>73965/5</v>
          </cell>
          <cell r="B194" t="str">
            <v>ESCAVAÇÃO MANUAL DE VALA EM ARGILA OU PEDRA SOLTA DO TAMANHO MÉDIO DE PEDRA DE MÃO, DE 1,5 ATÉ 3M, EXCLUINDO ESGOTAMENTO/ESCORAMENTO.</v>
          </cell>
          <cell r="C194" t="str">
            <v>M3</v>
          </cell>
          <cell r="D194">
            <v>25.29</v>
          </cell>
          <cell r="E194">
            <v>54.06</v>
          </cell>
          <cell r="F194">
            <v>79.349999999999994</v>
          </cell>
        </row>
        <row r="195">
          <cell r="A195" t="str">
            <v>73965/6</v>
          </cell>
          <cell r="B195" t="str">
            <v>ESCAVAÇÃO MANUAL DE VALA EM ARGILA OU PEDRA SOLTA DO TAMANHO MÉDIO DE PEDRA DE MÃO, DE 3 ATÉ 4,5M, EXCLUINDO ESGOTAMENTO/ESCORAMENTO</v>
          </cell>
          <cell r="C195" t="str">
            <v>M3</v>
          </cell>
          <cell r="D195">
            <v>40.65</v>
          </cell>
          <cell r="E195">
            <v>86.89</v>
          </cell>
          <cell r="F195">
            <v>127.54</v>
          </cell>
        </row>
        <row r="196">
          <cell r="A196" t="str">
            <v>73965/7</v>
          </cell>
          <cell r="B196" t="str">
            <v>ESCAVAÇÃO MANUAL DE VALA EM ARGILA OU PEDRA SOLTA DO TAMANHO MÉDIO DE PEDRA DE MÃO, DE 4,5 ATÉ 6M, EXCLUINDO ESGOTAMENTO/ESCORAMENTO.</v>
          </cell>
          <cell r="C196" t="str">
            <v>M3</v>
          </cell>
          <cell r="D196">
            <v>49.68</v>
          </cell>
          <cell r="E196">
            <v>106.19</v>
          </cell>
          <cell r="F196">
            <v>155.87</v>
          </cell>
        </row>
        <row r="197">
          <cell r="A197" t="str">
            <v>73965/8</v>
          </cell>
          <cell r="B197" t="str">
            <v>ESCAVAÇÃO MANUAL DE VALA EM LODO, ATÉ 1,5M, EXCLUINDO ESGOTAMENTO/ESCORAMENTO</v>
          </cell>
          <cell r="C197" t="str">
            <v>M3</v>
          </cell>
          <cell r="D197">
            <v>24.84</v>
          </cell>
          <cell r="E197">
            <v>53.09</v>
          </cell>
          <cell r="F197">
            <v>77.930000000000007</v>
          </cell>
        </row>
        <row r="198">
          <cell r="A198" t="str">
            <v>73965/9</v>
          </cell>
          <cell r="B198" t="str">
            <v>ESCAVAÇÃO MANUAL DE VALA EM LODO, DE 1,5 ATÉ 3M, EXCLUINDO ESGOTAMENTO/ESCORAMENTO.</v>
          </cell>
          <cell r="C198" t="str">
            <v>M3</v>
          </cell>
          <cell r="D198">
            <v>45.16</v>
          </cell>
          <cell r="E198">
            <v>96.54</v>
          </cell>
          <cell r="F198">
            <v>141.69999999999999</v>
          </cell>
        </row>
        <row r="199">
          <cell r="A199" t="str">
            <v>73965/10</v>
          </cell>
          <cell r="B199" t="str">
            <v>ESCAVAÇÃO MANUAL DE VALA EM MATERIAL DE 1A CATEGORIA ATÉ 1,5M EXCLUINDO ESGOTAMENTO / ESCORAMENTO</v>
          </cell>
          <cell r="C199" t="str">
            <v>M3</v>
          </cell>
          <cell r="D199">
            <v>15.8</v>
          </cell>
          <cell r="E199">
            <v>33.79</v>
          </cell>
          <cell r="F199">
            <v>49.59</v>
          </cell>
        </row>
        <row r="200">
          <cell r="A200" t="str">
            <v>73965/11</v>
          </cell>
          <cell r="B200" t="str">
            <v>ESCAVAÇÃO MANUAL DE VALA EM MATERIAL DE 1A CATEGORIA DE 1,5 ATÉ 3M EXCLUINDO ESGOTAMENTO / ESCORAMENTO</v>
          </cell>
          <cell r="C200" t="str">
            <v>M3</v>
          </cell>
          <cell r="D200">
            <v>20.32</v>
          </cell>
          <cell r="E200">
            <v>43.44</v>
          </cell>
          <cell r="F200">
            <v>63.76</v>
          </cell>
        </row>
        <row r="201">
          <cell r="A201" t="str">
            <v>73965/12</v>
          </cell>
          <cell r="B201" t="str">
            <v>ESCAVAÇÃO MANUAL DE VALA EM MATERIAL DE 1A CATEGORIA DE 3 ATÉ 4,5M EXCLUINDO ESGOTAMENTO / ESCORAMENTO</v>
          </cell>
          <cell r="C201" t="str">
            <v>M3</v>
          </cell>
          <cell r="D201">
            <v>27.1</v>
          </cell>
          <cell r="E201">
            <v>57.92</v>
          </cell>
          <cell r="F201">
            <v>85.02</v>
          </cell>
        </row>
        <row r="202">
          <cell r="A202" t="str">
            <v>76443/1</v>
          </cell>
          <cell r="B202" t="str">
            <v>ESCAVAÇÃO MANUAL VALA/CAVA MAT 1A CAT ATÉ 1,5M EXCL ESG/ESCOR EM BECO (LARG ATÉ 2M) IMPOSSIBILITANDO ENTRADA DE CAMINHÃO OU EQUIPAMENTO MOTORIZADO P/RETIRADA MATERIAL</v>
          </cell>
          <cell r="C202" t="str">
            <v>M3</v>
          </cell>
          <cell r="D202">
            <v>18.97</v>
          </cell>
          <cell r="E202">
            <v>40.54</v>
          </cell>
          <cell r="F202">
            <v>59.51</v>
          </cell>
        </row>
        <row r="203">
          <cell r="A203" t="str">
            <v>76443/2</v>
          </cell>
          <cell r="B203" t="str">
            <v>ESCAVAÇÃO MANUAL VALA/CAVA MAT 1A CAT DE 1,5 A 3M EXCL ESG/ESCOR EM BECO (LARG ATÉ 2M) IMPOSSIBILITANDO ENTRADA DE CAMINHÃO OU EQUIPAMENTO MOTORIZADO P/RETIRADA DO MATERIAL</v>
          </cell>
          <cell r="C203" t="str">
            <v>M3</v>
          </cell>
          <cell r="D203">
            <v>24.39</v>
          </cell>
          <cell r="E203">
            <v>52.13</v>
          </cell>
          <cell r="F203">
            <v>76.52</v>
          </cell>
        </row>
        <row r="204">
          <cell r="A204" t="str">
            <v>76443/3</v>
          </cell>
          <cell r="B204" t="str">
            <v>ESCAVAÇÃO MANUAL VALA/CAVA MAT 1A CAT DE 3,0 A 4,5M EXCL ESG/ESCOR EM BECO (LARG ATÉ 2M) IMPOSSIBILITANDO ENTRADA DE CAMINHÃO OU EQUIPAMENTO MOTORIZADO P/RETIRADA DO MATERIAL</v>
          </cell>
          <cell r="C204" t="str">
            <v>M3</v>
          </cell>
          <cell r="D204">
            <v>32.520000000000003</v>
          </cell>
          <cell r="E204">
            <v>69.510000000000005</v>
          </cell>
          <cell r="F204">
            <v>102.03</v>
          </cell>
        </row>
        <row r="205">
          <cell r="A205" t="str">
            <v>76443/4</v>
          </cell>
          <cell r="B205" t="str">
            <v>ESCAVAÇÃO MANUAL VALA/CAVA EM LODO/LAMA ATÉ 1,5M EXCL ESG/ESCOR EM BECO (LARG ATÉ 2M) EM FAVELAS</v>
          </cell>
          <cell r="C205" t="str">
            <v>M3</v>
          </cell>
          <cell r="D205">
            <v>28.59</v>
          </cell>
          <cell r="E205">
            <v>61.11</v>
          </cell>
          <cell r="F205">
            <v>89.7</v>
          </cell>
        </row>
        <row r="206">
          <cell r="A206" t="str">
            <v>76443/5</v>
          </cell>
          <cell r="B206" t="str">
            <v>ESCAVAÇÃO MANUAL VALA/CAVA EM LODO/LAMA DE 1,5M A 3,0M EXCL ESG/ESCOR EM BECO (LARG ATÉ 2M) EM FAVELAS</v>
          </cell>
          <cell r="C206" t="str">
            <v>M3</v>
          </cell>
          <cell r="D206">
            <v>51.94</v>
          </cell>
          <cell r="E206">
            <v>111.02</v>
          </cell>
          <cell r="F206">
            <v>162.96</v>
          </cell>
        </row>
        <row r="207">
          <cell r="A207">
            <v>73481</v>
          </cell>
          <cell r="B207" t="str">
            <v>ESCAVAÇÃO MANUAL DE VALAS EM TERRA COMPACTA, PROF. DE 0 M &lt; H &lt;= 1 M</v>
          </cell>
          <cell r="C207" t="str">
            <v>M3</v>
          </cell>
          <cell r="D207">
            <v>11.51</v>
          </cell>
          <cell r="E207">
            <v>24.61</v>
          </cell>
          <cell r="F207">
            <v>36.119999999999997</v>
          </cell>
        </row>
        <row r="208">
          <cell r="A208">
            <v>73447</v>
          </cell>
          <cell r="B208" t="str">
            <v>ESCAVAÇÃO MANUAL DE VALAS EM TERRA COMPACTA, PROF. 2 M &lt; H &lt;= 3 M</v>
          </cell>
          <cell r="C208" t="str">
            <v>M3</v>
          </cell>
          <cell r="D208">
            <v>15.58</v>
          </cell>
          <cell r="E208">
            <v>33.299999999999997</v>
          </cell>
          <cell r="F208">
            <v>48.88</v>
          </cell>
        </row>
        <row r="209">
          <cell r="A209">
            <v>83339</v>
          </cell>
          <cell r="B209" t="str">
            <v>ESCAVAÇÃO MANUAL DE VALAS (SOLO COM ÁGUA), PROFUNDIDADE ATÉ 1,50 M.</v>
          </cell>
          <cell r="C209" t="str">
            <v>M3</v>
          </cell>
          <cell r="D209">
            <v>16.93</v>
          </cell>
          <cell r="E209">
            <v>36.200000000000003</v>
          </cell>
          <cell r="F209">
            <v>53.13</v>
          </cell>
        </row>
        <row r="210">
          <cell r="A210">
            <v>83340</v>
          </cell>
          <cell r="B210" t="str">
            <v>ESCAVAÇÃO MANUAL DE VALAS (SOLO COM ÁGUA), PROFUNDIDADE MAIOR QUE 1,50 M ATÉ 3,00 M</v>
          </cell>
          <cell r="C210" t="str">
            <v>M3</v>
          </cell>
          <cell r="D210">
            <v>22.58</v>
          </cell>
          <cell r="E210">
            <v>48.27</v>
          </cell>
          <cell r="F210">
            <v>70.849999999999994</v>
          </cell>
        </row>
        <row r="211">
          <cell r="A211" t="str">
            <v>79506/1</v>
          </cell>
          <cell r="B211" t="str">
            <v>ESCAVAÇÃO MANUAL DE VALA/CAVA, A FRIO, EM MATERIAL DE 2A CATEGORIA, MOLEDO OU ROCHA DECOMPOSTA, ENTRE 1,5 E 3M DE PROFUNDIDADE</v>
          </cell>
          <cell r="C211" t="str">
            <v>M3</v>
          </cell>
          <cell r="D211">
            <v>42.91</v>
          </cell>
          <cell r="E211">
            <v>91.71</v>
          </cell>
          <cell r="F211">
            <v>134.62</v>
          </cell>
        </row>
        <row r="212">
          <cell r="A212" t="str">
            <v>79506/2</v>
          </cell>
          <cell r="B212" t="str">
            <v>ESCAVAÇÃO MANUAL DE VALA/CAVA EM LODO, ENTRE 3 E 4,5M DE PROFUNDIDADE</v>
          </cell>
          <cell r="C212" t="str">
            <v>M3</v>
          </cell>
          <cell r="D212">
            <v>67.75</v>
          </cell>
          <cell r="E212">
            <v>144.81</v>
          </cell>
          <cell r="F212">
            <v>212.56</v>
          </cell>
        </row>
        <row r="213">
          <cell r="A213" t="str">
            <v>79507/5</v>
          </cell>
          <cell r="B213" t="str">
            <v>ESCAVAÇÃO MANUAL VALA ATÉ 1M SOLO MOLE</v>
          </cell>
          <cell r="C213" t="str">
            <v>M3</v>
          </cell>
          <cell r="D213">
            <v>5.87</v>
          </cell>
          <cell r="E213">
            <v>12.55</v>
          </cell>
          <cell r="F213">
            <v>18.420000000000002</v>
          </cell>
        </row>
        <row r="214">
          <cell r="A214" t="str">
            <v>79507/6</v>
          </cell>
          <cell r="B214" t="str">
            <v>ESCAVAÇÃO MANUAL VALA ATÉ 2M EM ROCHA C/EXPLOSIVO</v>
          </cell>
          <cell r="C214" t="str">
            <v>M3</v>
          </cell>
          <cell r="D214">
            <v>107.82</v>
          </cell>
          <cell r="E214">
            <v>194.94</v>
          </cell>
          <cell r="F214">
            <v>302.76</v>
          </cell>
        </row>
        <row r="215">
          <cell r="A215" t="str">
            <v>79517/1</v>
          </cell>
          <cell r="B215" t="str">
            <v>ESCAVAÇÃO MANUAL EM SOLO-PROF. ATÉ 1,50 M</v>
          </cell>
          <cell r="C215" t="str">
            <v>M3</v>
          </cell>
          <cell r="D215">
            <v>9.0299999999999994</v>
          </cell>
          <cell r="E215">
            <v>19.3</v>
          </cell>
          <cell r="F215">
            <v>28.33</v>
          </cell>
        </row>
        <row r="216">
          <cell r="A216" t="str">
            <v>79517/2</v>
          </cell>
          <cell r="B216" t="str">
            <v>ESCAVAÇÃO MANUAL EM SOLO, PROF. MAIOR QUE 1,5M ATÉ 4,00 M</v>
          </cell>
          <cell r="C216" t="str">
            <v>M3</v>
          </cell>
          <cell r="D216">
            <v>14.45</v>
          </cell>
          <cell r="E216">
            <v>30.89</v>
          </cell>
          <cell r="F216">
            <v>45.34</v>
          </cell>
        </row>
        <row r="217">
          <cell r="A217">
            <v>79474</v>
          </cell>
          <cell r="B217" t="str">
            <v>ESCAVAÇÃO MANUAL, CAMPO ABERTO, EM SOLO EXCETO ROCHA, DE 4,00 ATÉ 6,00 M DE PROFUNDIDADE.</v>
          </cell>
          <cell r="C217" t="str">
            <v>M3</v>
          </cell>
          <cell r="D217">
            <v>18.29</v>
          </cell>
          <cell r="E217">
            <v>39.1</v>
          </cell>
          <cell r="F217">
            <v>57.39</v>
          </cell>
        </row>
        <row r="218">
          <cell r="A218">
            <v>79477</v>
          </cell>
          <cell r="B218" t="str">
            <v>ESCAVAÇÃO EM ROCHA C/PERFURAÇÃO MANUAL E EXPLOSIVO</v>
          </cell>
          <cell r="C218" t="str">
            <v>M3</v>
          </cell>
          <cell r="D218">
            <v>104.41</v>
          </cell>
          <cell r="E218">
            <v>226.82</v>
          </cell>
          <cell r="F218">
            <v>331.23</v>
          </cell>
        </row>
        <row r="219">
          <cell r="A219">
            <v>79478</v>
          </cell>
          <cell r="B219" t="str">
            <v>ESCAVAÇÃO MANUAL CAMPO ABERTO EM SOLO EXCETO ROCHA ATÉ 2,00M PROFUNDIDADE</v>
          </cell>
          <cell r="C219" t="str">
            <v>M3</v>
          </cell>
          <cell r="D219">
            <v>13.23</v>
          </cell>
          <cell r="E219">
            <v>28.28</v>
          </cell>
          <cell r="F219">
            <v>41.51</v>
          </cell>
        </row>
        <row r="220">
          <cell r="A220">
            <v>79479</v>
          </cell>
          <cell r="B220" t="str">
            <v>ESCAVAÇÃO MANUAL, CAMPO ABERTO, EM SOLO EXCETO ROCHA, DE 2,00 ATÉ 4,00 M DE PROFUNDIDADE.</v>
          </cell>
          <cell r="C220" t="str">
            <v>M3</v>
          </cell>
          <cell r="D220">
            <v>15.76</v>
          </cell>
          <cell r="E220">
            <v>33.69</v>
          </cell>
          <cell r="F220">
            <v>49.45</v>
          </cell>
        </row>
        <row r="221">
          <cell r="B221" t="str">
            <v>ESCAVACAO MECANICA</v>
          </cell>
          <cell r="C221">
            <v>0</v>
          </cell>
        </row>
        <row r="222">
          <cell r="A222">
            <v>79473</v>
          </cell>
          <cell r="B222" t="str">
            <v>CORTE E ATERRO COMPENSADO</v>
          </cell>
          <cell r="C222" t="str">
            <v>M3</v>
          </cell>
          <cell r="D222">
            <v>6.2</v>
          </cell>
          <cell r="E222">
            <v>0.34</v>
          </cell>
          <cell r="F222">
            <v>6.54</v>
          </cell>
        </row>
        <row r="223">
          <cell r="A223" t="str">
            <v>74151/1</v>
          </cell>
          <cell r="B223" t="str">
            <v>ESCAVAÇÃO E CARGA MATERIAL 1A CATEGORIA, UTILIZANDO TRATOR DE ESTEIRAS DE 110 A 160HP COM LAMINA, PESO OPERACIONAL * 13T E PA CARREGADEIRA COM 170 HP.</v>
          </cell>
          <cell r="C223" t="str">
            <v>M3</v>
          </cell>
          <cell r="D223">
            <v>2.83</v>
          </cell>
          <cell r="E223">
            <v>0.4</v>
          </cell>
          <cell r="F223">
            <v>3.23</v>
          </cell>
        </row>
        <row r="224">
          <cell r="A224" t="str">
            <v>74154/1</v>
          </cell>
          <cell r="B224" t="str">
            <v>ESCAVAÇÃO, CARGA E TRANSPORTE DE MATERIAL DE 1A CATEGORIA COM TRATOR SOBRE ESTEIRAS 347 HP E CACAMBA 6M3, DMT 50 A 200M</v>
          </cell>
          <cell r="C224" t="str">
            <v>M3</v>
          </cell>
          <cell r="D224">
            <v>4.18</v>
          </cell>
          <cell r="E224">
            <v>0.45</v>
          </cell>
          <cell r="F224">
            <v>4.63</v>
          </cell>
        </row>
        <row r="225">
          <cell r="A225" t="str">
            <v>74155/1</v>
          </cell>
          <cell r="B225" t="str">
            <v>ESCAVAÇÃO E TRANSPORTE DE MATERIAL DE 1A CAT DMT 50M COM TRATOR SOBRE ESTEIRAS 347 HP COM LAMINA E ESCARIFICADOR</v>
          </cell>
          <cell r="C225" t="str">
            <v>M3</v>
          </cell>
          <cell r="D225">
            <v>1.94</v>
          </cell>
          <cell r="E225">
            <v>7.0000000000000007E-2</v>
          </cell>
          <cell r="F225">
            <v>2.0099999999999998</v>
          </cell>
        </row>
        <row r="226">
          <cell r="A226" t="str">
            <v>74155/2</v>
          </cell>
          <cell r="B226" t="str">
            <v>ESCAVAÇÃO E TRANSPORTE DE MATERIAL DE 2A CAT DMT 50M COM TRATOR SOBRE ESTEIRAS 347 HP COM LAMINA E ESCARIFICADOR</v>
          </cell>
          <cell r="C226" t="str">
            <v>M3</v>
          </cell>
          <cell r="D226">
            <v>3.75</v>
          </cell>
          <cell r="E226">
            <v>0.14000000000000001</v>
          </cell>
          <cell r="F226">
            <v>3.89</v>
          </cell>
        </row>
        <row r="227">
          <cell r="A227" t="str">
            <v>74205/1</v>
          </cell>
          <cell r="B227" t="str">
            <v>ESCAVAÇÃO MECÂNICA DE MATERIAL 1A. CATEGORIA, PROVENIENTE DE CORTE DE SUBLEITO (C/TRATOR ESTEIRAS 160HP)</v>
          </cell>
          <cell r="C227" t="str">
            <v>M3</v>
          </cell>
          <cell r="D227">
            <v>1.65</v>
          </cell>
          <cell r="E227">
            <v>0.15</v>
          </cell>
          <cell r="F227">
            <v>1.8</v>
          </cell>
        </row>
        <row r="228">
          <cell r="A228">
            <v>72915</v>
          </cell>
          <cell r="B228" t="str">
            <v>ESCAVAÇÃO MECÂNICA DE VALA EM MATERIAL DE 2A. CATEGORIA ATÉ 2 M DE PROFUNDIDADE COM UTILIZAÇÃO DE ESCAVADEIRA HIDRÁULICA</v>
          </cell>
          <cell r="C228" t="str">
            <v>M3</v>
          </cell>
          <cell r="D228">
            <v>7.81</v>
          </cell>
          <cell r="E228">
            <v>2.0099999999999998</v>
          </cell>
          <cell r="F228">
            <v>9.82</v>
          </cell>
        </row>
        <row r="229">
          <cell r="A229">
            <v>72917</v>
          </cell>
          <cell r="B229" t="str">
            <v>ESCAVAÇÃO MECÂNICA DE VALA EM MATERIAL 2A. CATEGORIA DE 2,01 ATÉ 4,00 M DE PROFUNDIDADE COM UTILIZAÇÃO DE ESCAVADEIRA HIDRÁULICA</v>
          </cell>
          <cell r="C229" t="str">
            <v>M3</v>
          </cell>
          <cell r="D229">
            <v>8.92</v>
          </cell>
          <cell r="E229">
            <v>2.2999999999999998</v>
          </cell>
          <cell r="F229">
            <v>11.22</v>
          </cell>
        </row>
        <row r="230">
          <cell r="A230">
            <v>72918</v>
          </cell>
          <cell r="B230" t="str">
            <v>ESCAVAÇÃO MECÂNICA DE VALA EM MATERIAL 2A. CATEGORIA DE 4,01 ATÉ 6,00 M DE PROFUNDIDADE COM UTILIZAÇÃO DE ESCAVADEIRA HIDRÁULICA</v>
          </cell>
          <cell r="C230" t="str">
            <v>M3</v>
          </cell>
          <cell r="D230">
            <v>10.42</v>
          </cell>
          <cell r="E230">
            <v>2.68</v>
          </cell>
          <cell r="F230">
            <v>13.1</v>
          </cell>
        </row>
        <row r="231">
          <cell r="A231" t="str">
            <v>73962/13</v>
          </cell>
          <cell r="B231" t="str">
            <v>ESCAVAÇÃO DE VALA NÃO ESCORADA EM MATERIAL 1A CATEGORIA , PROFUNDIDADE ATÉ 1,5 M COM ESCAVADEIRA HIDRÁULICA 105 HP(CAPACIDADE DE 0,78M3), SEM ESGOTAMENTO</v>
          </cell>
          <cell r="C231" t="str">
            <v>M3</v>
          </cell>
          <cell r="D231">
            <v>2.92</v>
          </cell>
          <cell r="E231">
            <v>0.61</v>
          </cell>
          <cell r="F231">
            <v>3.53</v>
          </cell>
        </row>
        <row r="232">
          <cell r="A232">
            <v>3061</v>
          </cell>
          <cell r="B232" t="str">
            <v>ESCAVAÇÃO MEC VALA N ESCOR MAT 1A CAT C/RETROESCAV ATÉ 1,50M EXCL ESGOTAMENTO</v>
          </cell>
          <cell r="C232" t="str">
            <v>M3</v>
          </cell>
          <cell r="D232">
            <v>3.63</v>
          </cell>
          <cell r="E232">
            <v>1.25</v>
          </cell>
          <cell r="F232">
            <v>4.88</v>
          </cell>
        </row>
        <row r="233">
          <cell r="A233">
            <v>73413</v>
          </cell>
          <cell r="B233" t="str">
            <v>ESCAVAÇÃO MEC.VALA N ESCOR ATÉ 1,5M C/RETRO MAT 1A COM REDUTOR (PEDRAS/INST PREDIAIS/OUTROS REDUT PRODUT OU CAVAS FUNDAÇÃO) - EXCL. ESGOTAMENTO</v>
          </cell>
          <cell r="C233" t="str">
            <v>M3</v>
          </cell>
          <cell r="D233">
            <v>9.2100000000000009</v>
          </cell>
          <cell r="E233">
            <v>3.16</v>
          </cell>
          <cell r="F233">
            <v>12.37</v>
          </cell>
        </row>
        <row r="234">
          <cell r="A234">
            <v>73430</v>
          </cell>
          <cell r="B234" t="str">
            <v>ESCAVAÇÃO MEC. VALA N ESCOR MAT 1A C/RETRO ENTRE 1,5 E 3M C/ REDUTOR (PEDRAS/INST PREDIAIS/OUTROS REDUT.PRODUTIV OU CAVAS FUNDAÇÃO ) - EXCL. ESGOTAMENTO.</v>
          </cell>
          <cell r="C234" t="str">
            <v>M3</v>
          </cell>
          <cell r="D234">
            <v>11.21</v>
          </cell>
          <cell r="E234">
            <v>3.83</v>
          </cell>
          <cell r="F234">
            <v>15.04</v>
          </cell>
        </row>
        <row r="235">
          <cell r="A235">
            <v>73574</v>
          </cell>
          <cell r="B235" t="str">
            <v>ESCAV.MEC. VALA N ESCOR DE 4,5 A 6M(ESCAV HIDRAUL 0,78M3)MAT1ACAT EXCL ESGOTAMENTO.</v>
          </cell>
          <cell r="C235" t="str">
            <v>M3</v>
          </cell>
          <cell r="D235">
            <v>5.09</v>
          </cell>
          <cell r="E235">
            <v>1.06</v>
          </cell>
          <cell r="F235">
            <v>6.15</v>
          </cell>
        </row>
        <row r="236">
          <cell r="A236">
            <v>73575</v>
          </cell>
          <cell r="B236" t="str">
            <v>ESCAV MEC VALA N ESCOR DE 3 A 4,5M(ESCAV HIDRAUL O,78M3)MAT 1A CAT EXCL ESGOTAMENTO.</v>
          </cell>
          <cell r="C236" t="str">
            <v>M3</v>
          </cell>
          <cell r="D236">
            <v>4.16</v>
          </cell>
          <cell r="E236">
            <v>0.86</v>
          </cell>
          <cell r="F236">
            <v>5.0199999999999996</v>
          </cell>
        </row>
        <row r="237">
          <cell r="A237">
            <v>73576</v>
          </cell>
          <cell r="B237" t="str">
            <v>ESCAV MEC VALA N ESCOR DE1,5 A 3M(ESCAV HIDRAUL 0,78M3)MAT 1A CAT EXCL ESGOTAMENTOO.</v>
          </cell>
          <cell r="C237" t="str">
            <v>M3</v>
          </cell>
          <cell r="D237">
            <v>3.32</v>
          </cell>
          <cell r="E237">
            <v>0.69</v>
          </cell>
          <cell r="F237">
            <v>4.01</v>
          </cell>
        </row>
        <row r="238">
          <cell r="A238">
            <v>73577</v>
          </cell>
          <cell r="B238" t="str">
            <v>ESCAV MEC VALA N ESCOR DE 4,5 A 6M PROF (C/ESCAV HIDR 0,78M3) MAT 1A CAT C/REDUTOR(C/PEDRAS/INST PREDIAIS/OUTROS REDUTORES PRODUT OU CAVAS FUND) EXCL ESGOTAMENTO</v>
          </cell>
          <cell r="C238" t="str">
            <v>M3</v>
          </cell>
          <cell r="D238">
            <v>12.25</v>
          </cell>
          <cell r="E238">
            <v>2.77</v>
          </cell>
          <cell r="F238">
            <v>15.02</v>
          </cell>
        </row>
        <row r="239">
          <cell r="A239">
            <v>73578</v>
          </cell>
          <cell r="B239" t="str">
            <v>ESCAV MEC VALA N ESCOR DE 3 A 4,5M PROF(C/ESCAV HIDR0,78M3) MAT 1A CATC/ REDUTOR(C/PEDRAS/INST PREDIAIS/OUTROS REDUT PRODUT. OU CAVAS FUND) EXCL ESGOTAMENTO</v>
          </cell>
          <cell r="C239" t="str">
            <v>M3</v>
          </cell>
          <cell r="D239">
            <v>9.8000000000000007</v>
          </cell>
          <cell r="E239">
            <v>2.25</v>
          </cell>
          <cell r="F239">
            <v>12.05</v>
          </cell>
        </row>
        <row r="240">
          <cell r="A240">
            <v>73579</v>
          </cell>
          <cell r="B240" t="str">
            <v>ESCAV MEC VALA N ESCOR DE 1,5 A 3M PROF(C/ESCAV HIDRAUL 0,78M3) MAT 1A CAT C/REDUTOR(C/PEDRAS/INST PREDIAIS/OUTROS REDUT PRODUT. OU CAVAS FUND) EXCL ESGOTAMENTO.</v>
          </cell>
          <cell r="C240" t="str">
            <v>M3</v>
          </cell>
          <cell r="D240">
            <v>8.67</v>
          </cell>
          <cell r="E240">
            <v>1.8</v>
          </cell>
          <cell r="F240">
            <v>10.47</v>
          </cell>
        </row>
        <row r="241">
          <cell r="A241">
            <v>73580</v>
          </cell>
          <cell r="B241" t="str">
            <v>ESCAV MEC.VALA N ESCORADA(C/ESCAV HIDRAUL 0,78M3) ATÉ 1,5M PROF MAT 1A C/REDUTOR(C/PEDRAS/INST PREDIAIS/OUTROS REDUT PRODUT OU CAVAS FUND) EXCL ESGOTAM</v>
          </cell>
          <cell r="C241" t="str">
            <v>M3</v>
          </cell>
          <cell r="D241">
            <v>7.55</v>
          </cell>
          <cell r="E241">
            <v>1.58</v>
          </cell>
          <cell r="F241">
            <v>9.1300000000000008</v>
          </cell>
        </row>
        <row r="242">
          <cell r="A242">
            <v>83342</v>
          </cell>
          <cell r="B242" t="str">
            <v>ESCAVAÇÃO MECÂNICA DE VALAS (SOLO COM ÁGUA), PROFUNDIDADE MAIOR QUE 1,50 M ATÉ 4,00 M</v>
          </cell>
          <cell r="C242" t="str">
            <v>M3</v>
          </cell>
          <cell r="D242">
            <v>5.82</v>
          </cell>
          <cell r="E242">
            <v>1.8</v>
          </cell>
          <cell r="F242">
            <v>7.62</v>
          </cell>
        </row>
        <row r="243">
          <cell r="A243">
            <v>83343</v>
          </cell>
          <cell r="B243" t="str">
            <v>ESCAVAÇÃO MECÂNICA DE VALAS (SOLO COM ÁGUA), PROFUNDIDADE MAIOR QUE 4,00 M ATÉ 6,00 M.</v>
          </cell>
          <cell r="C243" t="str">
            <v>M3</v>
          </cell>
          <cell r="D243">
            <v>8.73</v>
          </cell>
          <cell r="E243">
            <v>2.7</v>
          </cell>
          <cell r="F243">
            <v>11.43</v>
          </cell>
        </row>
        <row r="244">
          <cell r="A244">
            <v>83336</v>
          </cell>
          <cell r="B244" t="str">
            <v>ESCAVAÇÃO MECÂNICA PARA ACERTO DE TALUDES, EM MATERIAL DE 1A CATEGORIA, COM ESCAVADEIRA HIDRÁULICA</v>
          </cell>
          <cell r="C244" t="str">
            <v>M3</v>
          </cell>
          <cell r="D244">
            <v>3.08</v>
          </cell>
          <cell r="E244">
            <v>0.99</v>
          </cell>
          <cell r="F244">
            <v>4.07</v>
          </cell>
        </row>
        <row r="245">
          <cell r="A245">
            <v>83338</v>
          </cell>
          <cell r="B245" t="str">
            <v>ESCAVAÇÃO MECÂNICA, A CÉU ABERTO, EM MATERIAL DE 1A CATEGORIA, COM ESCAVADEIRA HIDRÁULICA, CAPACIDADE DE 0,78 M3</v>
          </cell>
          <cell r="C245" t="str">
            <v>M3</v>
          </cell>
          <cell r="D245">
            <v>1.84</v>
          </cell>
          <cell r="E245">
            <v>0.43</v>
          </cell>
          <cell r="F245">
            <v>2.27</v>
          </cell>
        </row>
        <row r="246">
          <cell r="A246" t="str">
            <v>73962/4</v>
          </cell>
          <cell r="B246" t="str">
            <v>ESCAVAÇÃO DE VALA NÃO ESCORADA EM MATERIAL DE 1A CATEGORIA COM PROFUNDIDADE DE 1,5 ATÉ 3M COM RETROESCAVADEIRA 75HP, SEM ESGOTAMENTO</v>
          </cell>
          <cell r="C246" t="str">
            <v>M3</v>
          </cell>
          <cell r="D246">
            <v>4.41</v>
          </cell>
          <cell r="E246">
            <v>1.51</v>
          </cell>
          <cell r="F246">
            <v>5.92</v>
          </cell>
        </row>
        <row r="247">
          <cell r="A247">
            <v>79480</v>
          </cell>
          <cell r="B247" t="str">
            <v>ESCAVAÇÃO MECÂNICA CAMPO ABERTO EM SOLO EXCETO ROCHA ATÉ 2,00M PROFUNDIDADE</v>
          </cell>
          <cell r="C247" t="str">
            <v>M3</v>
          </cell>
          <cell r="D247">
            <v>2.5299999999999998</v>
          </cell>
          <cell r="E247">
            <v>0.2</v>
          </cell>
          <cell r="F247">
            <v>2.73</v>
          </cell>
        </row>
        <row r="248">
          <cell r="A248" t="str">
            <v>79505/1</v>
          </cell>
          <cell r="B248" t="str">
            <v>ESCAVAÇÃO A FOGO EM MATERIAL DE 2A CATEGORIA, MOLEDO OU ROCHA DECOMPOSTA, A CÉU ABERTO, FURAÇÃO A BARRA MINA</v>
          </cell>
          <cell r="C248" t="str">
            <v>M3</v>
          </cell>
          <cell r="D248">
            <v>38.15</v>
          </cell>
          <cell r="E248">
            <v>27.01</v>
          </cell>
          <cell r="F248">
            <v>65.16</v>
          </cell>
        </row>
        <row r="249">
          <cell r="A249" t="str">
            <v>79505/2</v>
          </cell>
          <cell r="B249" t="str">
            <v>ESCAVAÇÃO A FOGO EM MATERIAL DE 3A CATEGORIA, ROCHA VIVA, A CÉU ABERTO, FURAÇÃO A BARRA MINA.</v>
          </cell>
          <cell r="C249" t="str">
            <v>M3</v>
          </cell>
          <cell r="D249">
            <v>79.23</v>
          </cell>
          <cell r="E249">
            <v>63.03</v>
          </cell>
          <cell r="F249">
            <v>142.26</v>
          </cell>
        </row>
        <row r="250">
          <cell r="A250">
            <v>83341</v>
          </cell>
          <cell r="B250" t="str">
            <v>ESCAVAÇÃO MECÂNICA DE VALAS (SOLO COM ÁGUA), PROFUNDIDADE ATÉ 1,50 M</v>
          </cell>
          <cell r="C250" t="str">
            <v>M3</v>
          </cell>
          <cell r="D250">
            <v>7.01</v>
          </cell>
          <cell r="E250">
            <v>2.16</v>
          </cell>
          <cell r="F250">
            <v>9.17</v>
          </cell>
        </row>
        <row r="251">
          <cell r="A251">
            <v>83335</v>
          </cell>
          <cell r="B251" t="str">
            <v>ESCAVAÇÃO SUBMERSA COM DRAGA DE MANDÍBULA</v>
          </cell>
          <cell r="C251" t="str">
            <v>M3</v>
          </cell>
          <cell r="D251">
            <v>26.12</v>
          </cell>
          <cell r="E251">
            <v>2.0299999999999998</v>
          </cell>
          <cell r="F251">
            <v>28.15</v>
          </cell>
        </row>
        <row r="252">
          <cell r="A252" t="str">
            <v>76451/1</v>
          </cell>
          <cell r="B252" t="str">
            <v>ESCAVAÇÃO MECANIZADA SUBMERSA (DRAGAGEM E CARGA), UTILIZANDO CAMINHÃO BASCULANTE, ESCAVADEIRA TIPO DRAGA DE ARRASTE E RETROESCAVADEIRA COM CARREGADEIRA</v>
          </cell>
          <cell r="C252" t="str">
            <v>M3</v>
          </cell>
          <cell r="D252">
            <v>18.350000000000001</v>
          </cell>
          <cell r="E252">
            <v>2.98</v>
          </cell>
          <cell r="F252">
            <v>21.33</v>
          </cell>
        </row>
        <row r="253">
          <cell r="A253">
            <v>89885</v>
          </cell>
          <cell r="B253" t="str">
            <v>ESCAVAÇÃO VERTICAL A CÉU ABERTO, INCLUINDO CARGA, DESCARGA E TRANSPORTE, EM SOLO DE 1ª CATEGORIA COM ESCAVADEIRA HIDRÁULICA (CAÇAMBA: 0,8 M³ / 111 HP), FROTA DE 3 CAMINHÕES BASCULANTES DE 14 M³, DMT DE 0,2 KM E VELOCIDADE MÉDIA 4 KM/H. AF_12/2013</v>
          </cell>
          <cell r="C253" t="str">
            <v>M3</v>
          </cell>
          <cell r="D253">
            <v>5.45</v>
          </cell>
          <cell r="E253">
            <v>0.79</v>
          </cell>
          <cell r="F253">
            <v>6.24</v>
          </cell>
        </row>
        <row r="254">
          <cell r="A254">
            <v>89886</v>
          </cell>
          <cell r="B254" t="str">
            <v>ESCAVAÇÃO VERTICAL A CÉU ABERTO, INCLUINDO CARGA, DESCARGA E TRANSPORTE, EM SOLO DE 1ª CATEGORIA COM ESCAVADEIRA HIDRÁULICA (CAÇAMBA: 0,8 M³ / 111 HP), FROTA DE 3 CAMINHÕES BASCULANTES DE 14 M³, DMT DE 0,3 KM E VELOCIDADE MÉDIA 5,9 KM/H. AF_12/2013</v>
          </cell>
          <cell r="C254" t="str">
            <v>M3</v>
          </cell>
          <cell r="D254">
            <v>5.47</v>
          </cell>
          <cell r="E254">
            <v>0.79</v>
          </cell>
          <cell r="F254">
            <v>6.26</v>
          </cell>
        </row>
        <row r="255">
          <cell r="A255">
            <v>89887</v>
          </cell>
          <cell r="B255" t="str">
            <v>ESCAVAÇÃO VERTICAL A CÉU ABERTO, INCLUINDO CARGA, DESCARGA E TRANSPORTE, EM SOLO DE 1ª CATEGORIA COM ESCAVADEIRA HIDRÁULICA (CAÇAMBA: 0,8 M³ / 111 HP), FROTA DE 3 CAMINHÕES BASCULANTES DE 14 M³, DMT DE 0,6 KM E VELOCIDADE MÉDIA 10 KM/H. AF_12/2013</v>
          </cell>
          <cell r="C255" t="str">
            <v>M3</v>
          </cell>
          <cell r="D255">
            <v>5.66</v>
          </cell>
          <cell r="E255">
            <v>0.79</v>
          </cell>
          <cell r="F255">
            <v>6.45</v>
          </cell>
        </row>
        <row r="256">
          <cell r="A256">
            <v>89888</v>
          </cell>
          <cell r="B256" t="str">
            <v>ESCAVAÇÃO VERTICAL A CÉU ABERTO, INCLUINDO CARGA, DESCARGA E TRANSPORTE, EM SOLO DE 1ª CATEGORIA COM ESCAVADEIRA HIDRÁULICA (CAÇAMBA: 0,8 M³ / 111 HP), FROTA DE 3 CAMINHÕES BASCULANTES DE 14 M³, DMT DE 0,8 KM E VELOCIDADE MÉDIA 14 KM/H. AF_12/2013</v>
          </cell>
          <cell r="C256" t="str">
            <v>M3</v>
          </cell>
          <cell r="D256">
            <v>5.61</v>
          </cell>
          <cell r="E256">
            <v>0.79</v>
          </cell>
          <cell r="F256">
            <v>6.4</v>
          </cell>
        </row>
        <row r="257">
          <cell r="A257">
            <v>89889</v>
          </cell>
          <cell r="B257" t="str">
            <v>ESCAVAÇÃO VERTICAL A CÉU ABERTO, INCLUINDO CARGA, DESCARGA E TRANSPORTE, EM SOLO DE 1ª CATEGORIA COM ESCAVADEIRA HIDRÁULICA (CAÇAMBA: 0,8 M³ / 111 HP), FROTA DE 3 CAMINHÕES BASCULANTES DE 14 M³, DMT DE 1 KM E VELOCIDADE MÉDIA 15 KM/H. AF_12/2013</v>
          </cell>
          <cell r="C257" t="str">
            <v>M3</v>
          </cell>
          <cell r="D257">
            <v>5.8</v>
          </cell>
          <cell r="E257">
            <v>0.79</v>
          </cell>
          <cell r="F257">
            <v>6.59</v>
          </cell>
        </row>
        <row r="258">
          <cell r="A258">
            <v>89890</v>
          </cell>
          <cell r="B258" t="str">
            <v>ESCAVAÇÃO VERTICAL A CÉU ABERTO, INCLUINDO CARGA, DESCARGA E TRANSPORTE, EM SOLO DE 1ª CATEGORIA COM ESCAVADEIRA HIDRÁULICA (CAÇAMBA: 0,8 M³ / 111 HP), FROTA DE 4 CAMINHÕES BASCULANTES DE 14 M³, DMT DE 1,5 KM E VELOCIDADE MÉDIA 18 KM/H. AF_12/2013</v>
          </cell>
          <cell r="C258" t="str">
            <v>M3</v>
          </cell>
          <cell r="D258">
            <v>7.97</v>
          </cell>
          <cell r="E258">
            <v>0.94</v>
          </cell>
          <cell r="F258">
            <v>8.91</v>
          </cell>
        </row>
        <row r="259">
          <cell r="A259">
            <v>89891</v>
          </cell>
          <cell r="B259" t="str">
            <v>ESCAVAÇÃO VERTICAL A CÉU ABERTO, INCLUINDO CARGA, DESCARGA E TRANSPORTE, EM SOLO DE 1ª CATEGORIA COM ESCAVADEIRA HIDRÁULICA (CAÇAMBA: 0,8 M³ / 111 HP), FROTA DE 4 CAMINHÕES BASCULANTES DE 14 M³, DMT DE 2 KM E VELOCIDADE MÉDIA 22 KM/H. AF_12/2013</v>
          </cell>
          <cell r="C259" t="str">
            <v>M3</v>
          </cell>
          <cell r="D259">
            <v>8.1300000000000008</v>
          </cell>
          <cell r="E259">
            <v>0.94</v>
          </cell>
          <cell r="F259">
            <v>9.07</v>
          </cell>
        </row>
        <row r="260">
          <cell r="A260">
            <v>89892</v>
          </cell>
          <cell r="B260" t="str">
            <v>ESCAVAÇÃO VERTICAL A CÉU ABERTO, INCLUINDO CARGA, DESCARGA E TRANSPORTE, EM SOLO DE 1ª CATEGORIA COM ESCAVADEIRA HIDRÁULICA (CAÇAMBA: 0,8 M³ / 111 HP), FROTA DE 4 CAMINHÕES BASCULANTES DE 14 M³, DMT DE 2 KM E VELOCIDADE MÉDIA 35 KM/H. AF_12/2013</v>
          </cell>
          <cell r="C260" t="str">
            <v>M3</v>
          </cell>
          <cell r="D260">
            <v>7.43</v>
          </cell>
          <cell r="E260">
            <v>0.94</v>
          </cell>
          <cell r="F260">
            <v>8.3699999999999992</v>
          </cell>
        </row>
        <row r="261">
          <cell r="A261">
            <v>89893</v>
          </cell>
          <cell r="B261" t="str">
            <v>ESCAVAÇÃO VERTICAL A CÉU ABERTO, INCLUINDO CARGA, DESCARGA E TRANSPORTE, EM SOLO DE 1ª CATEGORIA COM ESCAVADEIRA HIDRÁULICA (CAÇAMBA: 0,8 M³ / 111 HP), FROTA DE 5 CAMINHÕES BASCULANTES DE 14 M³, DMT DE 3 KM E VELOCIDADE MÉDIA 20 KM/H. AF_12/2013</v>
          </cell>
          <cell r="C261" t="str">
            <v>M3</v>
          </cell>
          <cell r="D261">
            <v>9.75</v>
          </cell>
          <cell r="E261">
            <v>1.1000000000000001</v>
          </cell>
          <cell r="F261">
            <v>10.85</v>
          </cell>
        </row>
        <row r="262">
          <cell r="A262">
            <v>89894</v>
          </cell>
          <cell r="B262" t="str">
            <v>ESCAVAÇÃO VERTICAL A CÉU ABERTO, INCLUINDO CARGA, DESCARGA E TRANSPORTE, EM SOLO DE 1ª CATEGORIA COM ESCAVADEIRA HIDRÁULICA (CAÇAMBA: 0,8 M³ / 111 HP), FROTA DE 6 CAMINHÕES BASCULANTES DE 14 M³, DMT DE 4 KM E VELOCIDADE MÉDIA 22 KM/H. AF_12/2013</v>
          </cell>
          <cell r="C262" t="str">
            <v>M3</v>
          </cell>
          <cell r="D262">
            <v>10.83</v>
          </cell>
          <cell r="E262">
            <v>1.25</v>
          </cell>
          <cell r="F262">
            <v>12.08</v>
          </cell>
        </row>
        <row r="263">
          <cell r="A263">
            <v>89895</v>
          </cell>
          <cell r="B263" t="str">
            <v>ESCAVAÇÃO VERTICAL A CÉU ABERTO, INCLUINDO CARGA, DESCARGA E TRANSPORTE, EM SOLO DE 1ª CATEGORIA COM ESCAVADEIRA HIDRÁULICA (CAÇAMBA: 0,8 M³ / 111 HP), FROTA DE 7 CAMINHÕES BASCULANTES DE 14 M³, DMT DE 6 KM E VELOCIDADE MÉDIA 22 KM/H. AF_12/2013</v>
          </cell>
          <cell r="C263" t="str">
            <v>M3</v>
          </cell>
          <cell r="D263">
            <v>13.09</v>
          </cell>
          <cell r="E263">
            <v>1.41</v>
          </cell>
          <cell r="F263">
            <v>14.5</v>
          </cell>
        </row>
        <row r="264">
          <cell r="A264">
            <v>89896</v>
          </cell>
          <cell r="B264" t="str">
            <v>ESCAVAÇÃO VERTICAL A CÉU ABERTO, INCLUINDO CARGA, DESCARGA E TRANSPORTE, EM SOLO DE 1ª CATEGORIA COM ESCAVADEIRA HIDRÁULICA (CAÇAMBA: 0,8 M³ / 111 HP), FROTA DE 6 CAMINHÕES BASCULANTES DE 14 M³, DMT DE 6 KM E VELOCIDADE MÉDIA 35 KM/H. AF_12/2013</v>
          </cell>
          <cell r="C264" t="str">
            <v>M3</v>
          </cell>
          <cell r="D264">
            <v>10.62</v>
          </cell>
          <cell r="E264">
            <v>1.26</v>
          </cell>
          <cell r="F264">
            <v>11.88</v>
          </cell>
        </row>
        <row r="265">
          <cell r="A265">
            <v>89897</v>
          </cell>
          <cell r="B265" t="str">
            <v>ESCAVAÇÃO VERTICAL A CÉU ABERTO, INCLUINDO CARGA, DESCARGA E TRANSPORTE, EM SOLO DE 1ª CATEGORIA COM ESCAVADEIRA HIDRÁULICA (CAÇAMBA: 0,8 M³ / 111 HP), FROTA DE 9 CAMINHÕES BASCULANTES DE 14 M³, DMT DE 8 KM E VELOCIDADE MÉDIA 22 KM/H. AF_12/2013</v>
          </cell>
          <cell r="C265" t="str">
            <v>M3</v>
          </cell>
          <cell r="D265">
            <v>15.81</v>
          </cell>
          <cell r="E265">
            <v>1.72</v>
          </cell>
          <cell r="F265">
            <v>17.53</v>
          </cell>
        </row>
        <row r="266">
          <cell r="A266">
            <v>89898</v>
          </cell>
          <cell r="B266" t="str">
            <v>ESCAVAÇÃO VERTICAL A CÉU ABERTO, INCLUINDO CARGA, DESCARGA E TRANSPORTE, EM SOLO DE 1ª CATEGORIA COM ESCAVADEIRA HIDRÁULICA (CAÇAMBA: 0,8 M³ / 111 HP), FROTA DE 10 CAMINHÕES BASCULANTES DE 14 M³, DMT DE 10 KM E VELOCIDADE MÉDIA 22 KM/H. AF_12/2013</v>
          </cell>
          <cell r="C266" t="str">
            <v>M3</v>
          </cell>
          <cell r="D266">
            <v>18.079999999999998</v>
          </cell>
          <cell r="E266">
            <v>1.88</v>
          </cell>
          <cell r="F266">
            <v>19.96</v>
          </cell>
        </row>
        <row r="267">
          <cell r="A267">
            <v>89899</v>
          </cell>
          <cell r="B267" t="str">
            <v>ESCAVAÇÃO VERTICAL A CÉU ABERTO, INCLUINDO CARGA, DESCARGA E TRANSPORTE, EM SOLO DE 1ª CATEGORIA COM ESCAVADEIRA HIDRÁULICA (CAÇAMBA: 0,8 M³ / 111 HP), FROTA DE 7 CAMINHÕES BASCULANTES DE 14 M³, DMT DE 10 KM E VELOCIDADE MÉDIA 35 KM/H. AF_12/2013</v>
          </cell>
          <cell r="C267" t="str">
            <v>M3</v>
          </cell>
          <cell r="D267">
            <v>13.38</v>
          </cell>
          <cell r="E267">
            <v>1.41</v>
          </cell>
          <cell r="F267">
            <v>14.79</v>
          </cell>
        </row>
        <row r="268">
          <cell r="A268">
            <v>89900</v>
          </cell>
          <cell r="B268" t="str">
            <v>ESCAVAÇÃO VERTICAL A CÉU ABERTO, INCLUINDO CARGA, DESCARGA E TRANSPORTE, EM SOLO DE 1ª CATEGORIA COM ESCAVADEIRA HIDRÁULICA (CAÇAMBA: 0,8 M³ / 111 HP), FROTA DE 13 CAMINHÕES BASCULANTES DE 14 M³, DMT DE 15 KM E VELOCIDADE MÉDIA 24 KM/H. AF_12/2013</v>
          </cell>
          <cell r="C268" t="str">
            <v>M3</v>
          </cell>
          <cell r="D268">
            <v>22.82</v>
          </cell>
          <cell r="E268">
            <v>2.35</v>
          </cell>
          <cell r="F268">
            <v>25.17</v>
          </cell>
        </row>
        <row r="269">
          <cell r="A269">
            <v>89901</v>
          </cell>
          <cell r="B269" t="str">
            <v>ESCAVAÇÃO VERTICAL A CÉU ABERTO, INCLUINDO CARGA, DESCARGA E TRANSPORTE, EM SOLO DE 1ª CATEGORIA COM ESCAVADEIRA HIDRÁULICA (CAÇAMBA: 0,8 M³ / 111 HP), FROTA DE 8 CAMINHÕES BASCULANTES DE 14 M³, DMT DE 15 KM E VELOCIDADE MÉDIA 45 KM/H. AF_12/2013</v>
          </cell>
          <cell r="C269" t="str">
            <v>M3</v>
          </cell>
          <cell r="D269">
            <v>14.77</v>
          </cell>
          <cell r="E269">
            <v>1.57</v>
          </cell>
          <cell r="F269">
            <v>16.34</v>
          </cell>
        </row>
        <row r="270">
          <cell r="A270">
            <v>89902</v>
          </cell>
          <cell r="B270" t="str">
            <v>ESCAVAÇÃO VERTICAL A CÉU ABERTO, INCLUINDO CARGA, DESCARGA E TRANSPORTE, EM SOLO DE 1ª CATEGORIA COM ESCAVADEIRA HIDRÁULICA (CAÇAMBA: 0,8 M³ / 111 HP), FROTA DE 16 CAMINHÕES BASCULANTES DE 14 M³, DMT DE 20 KM E VELOCIDADE MÉDIA 24 KM/H. AF_12/2013</v>
          </cell>
          <cell r="C270" t="str">
            <v>M3</v>
          </cell>
          <cell r="D270">
            <v>28.35</v>
          </cell>
          <cell r="E270">
            <v>2.82</v>
          </cell>
          <cell r="F270">
            <v>31.17</v>
          </cell>
        </row>
        <row r="271">
          <cell r="A271">
            <v>89903</v>
          </cell>
          <cell r="B271" t="str">
            <v>ESCAVAÇÃO VERTICAL A CÉU ABERTO, INCLUINDO CARGA, DESCARGA E TRANSPORTE, EM SOLO DE 1ª CATEGORIA COM ESCAVADEIRA HIDRÁULICA (CAÇAMBA: 0,8 M³ / 111 HP), FROTA DE 2 CAMINHÕES BASCULANTES DE 18 M³, DMT DE 0,2 KM E VELOCIDADE MÉDIA 4 KM/H. AF_12/2013</v>
          </cell>
          <cell r="C271" t="str">
            <v>M3</v>
          </cell>
          <cell r="D271">
            <v>4.82</v>
          </cell>
          <cell r="E271">
            <v>0.59</v>
          </cell>
          <cell r="F271">
            <v>5.41</v>
          </cell>
        </row>
        <row r="272">
          <cell r="A272">
            <v>89904</v>
          </cell>
          <cell r="B272" t="str">
            <v>ESCAVAÇÃO VERTICAL A CÉU ABERTO, INCLUINDO CARGA, DESCARGA E TRANSPORTE, EM SOLO DE 1ª CATEGORIA COM ESCAVADEIRA HIDRÁULICA (CAÇAMBA: 0,8 M³ / 111 HP), FROTA DE 2 CAMINHÕES BASCULANTES DE 18 M³, DMT DE 0,3 KM E VELOCIDADE MÉDIA 5,9KM/H. AF_12/2013</v>
          </cell>
          <cell r="C272" t="str">
            <v>M3</v>
          </cell>
          <cell r="D272">
            <v>4.8499999999999996</v>
          </cell>
          <cell r="E272">
            <v>0.59</v>
          </cell>
          <cell r="F272">
            <v>5.44</v>
          </cell>
        </row>
        <row r="273">
          <cell r="A273">
            <v>89905</v>
          </cell>
          <cell r="B273" t="str">
            <v>ESCAVAÇÃO VERTICAL A CÉU ABERTO, INCLUINDO CARGA, DESCARGA E TRANSPORTE, EM SOLO DE 1ª CATEGORIA COM ESCAVADEIRA HIDRÁULICA (CAÇAMBA: 0,8 M³ / 111 HP), FROTA DE 2 CAMINHÕES BASCULANTES DE 18 M³, DMT DE 0,6 KM E VELOCIDADE MÉDIA 10 KM/H. AF_12/2013</v>
          </cell>
          <cell r="C273" t="str">
            <v>M3</v>
          </cell>
          <cell r="D273">
            <v>5.01</v>
          </cell>
          <cell r="E273">
            <v>0.59</v>
          </cell>
          <cell r="F273">
            <v>5.6</v>
          </cell>
        </row>
        <row r="274">
          <cell r="A274">
            <v>89906</v>
          </cell>
          <cell r="B274" t="str">
            <v>ESCAVAÇÃO VERTICAL A CÉU ABERTO, INCLUINDO CARGA, DESCARGA E TRANSPORTE, EM SOLO DE 1ª CATEGORIA COM ESCAVADEIRA HIDRÁULICA (CAÇAMBA: 0,8 M³ / 111 HP), FROTA DE 2 CAMINHÕES BASCULANTES DE 18 M³, DMT DE 0,8 KM E VELOCIDADE MÉDIA 14 KM/H. AF_12/2013</v>
          </cell>
          <cell r="C274" t="str">
            <v>M3</v>
          </cell>
          <cell r="D274">
            <v>4.95</v>
          </cell>
          <cell r="E274">
            <v>0.59</v>
          </cell>
          <cell r="F274">
            <v>5.54</v>
          </cell>
        </row>
        <row r="275">
          <cell r="A275">
            <v>89907</v>
          </cell>
          <cell r="B275" t="str">
            <v>ESCAVAÇÃO VERTICAL A CÉU ABERTO, INCLUINDO CARGA, DESCARGA E TRANSPORTE, EM SOLO DE 1ª CATEGORIA COM ESCAVADEIRA HIDRÁULICA (CAÇAMBA: 0,8 M³ / 111 HP), FROTA DE 3 CAMINHÕES BASCULANTES DE 18 M³, DMT DE 1 KM E VELOCIDADE MÉDIA 15 KM/H. AF_12/2013</v>
          </cell>
          <cell r="C275" t="str">
            <v>M3</v>
          </cell>
          <cell r="D275">
            <v>5.55</v>
          </cell>
          <cell r="E275">
            <v>0.74</v>
          </cell>
          <cell r="F275">
            <v>6.29</v>
          </cell>
        </row>
        <row r="276">
          <cell r="A276">
            <v>89908</v>
          </cell>
          <cell r="B276" t="str">
            <v>ESCAVAÇÃO VERTICAL A CÉU ABERTO, INCLUINDO CARGA, DESCARGA E TRANSPORTE, EM SOLO DE 1ª CATEGORIA COM ESCAVADEIRA HIDRÁULICA (CAÇAMBA: 0,8 M³ / 111 HP), FROTA DE 4 CAMINHÕES BASCULANTES DE 18 M³, DMT DE 1,5 KM E VELOCIDADE MÉDIA 18 KM/H. AF_12/2013</v>
          </cell>
          <cell r="C276" t="str">
            <v>M3</v>
          </cell>
          <cell r="D276">
            <v>7.49</v>
          </cell>
          <cell r="E276">
            <v>0.88</v>
          </cell>
          <cell r="F276">
            <v>8.3699999999999992</v>
          </cell>
        </row>
        <row r="277">
          <cell r="A277">
            <v>89909</v>
          </cell>
          <cell r="B277" t="str">
            <v>ESCAVAÇÃO VERTICAL A CÉU ABERTO, INCLUINDO CARGA, DESCARGA E TRANSPORTE, EM SOLO DE 1ª CATEGORIA COM ESCAVADEIRA HIDRÁULICA (CAÇAMBA: 0,8 M³ / 111 HP), FROTA DE 4 CAMINHÕES BASCULANTES DE 18 M³, DMT DE 2 KM E VELOCIDADE MÉDIA 22 KM/H. AF_12/2013</v>
          </cell>
          <cell r="C277" t="str">
            <v>M3</v>
          </cell>
          <cell r="D277">
            <v>7.63</v>
          </cell>
          <cell r="E277">
            <v>0.88</v>
          </cell>
          <cell r="F277">
            <v>8.51</v>
          </cell>
        </row>
        <row r="278">
          <cell r="A278">
            <v>89910</v>
          </cell>
          <cell r="B278" t="str">
            <v>ESCAVAÇÃO VERTICAL A CÉU ABERTO, INCLUINDO CARGA, DESCARGA E TRANSPORTE, EM SOLO DE 1ª CATEGORIA COM ESCAVADEIRA HIDRÁULICA (CAÇAMBA: 0,8 M³ / 111 HP), FROTA DE 3 CAMINHÕES BASCULANTES DE 18 M³, DMT DE 2 KM E VELOCIDADE MÉDIA 35 KM/H. AF_12/2013</v>
          </cell>
          <cell r="C278" t="str">
            <v>M3</v>
          </cell>
          <cell r="D278">
            <v>6.63</v>
          </cell>
          <cell r="E278">
            <v>0.74</v>
          </cell>
          <cell r="F278">
            <v>7.37</v>
          </cell>
        </row>
        <row r="279">
          <cell r="A279">
            <v>89911</v>
          </cell>
          <cell r="B279" t="str">
            <v>ESCAVAÇÃO VERTICAL A CÉU ABERTO, INCLUINDO CARGA, DESCARGA E TRANSPORTE, EM SOLO DE 1ª CATEGORIA COM ESCAVADEIRA HIDRÁULICA (CAÇAMBA: 0,8 M³ / 111 HP), FROTA DE 5 CAMINHÕES BASCULANTES DE 18 M³, DMT DE 3 KM E VELOCIDADE MÉDIA 20 KM/H. AF_12/2013</v>
          </cell>
          <cell r="C279" t="str">
            <v>M3</v>
          </cell>
          <cell r="D279">
            <v>9.08</v>
          </cell>
          <cell r="E279">
            <v>1.03</v>
          </cell>
          <cell r="F279">
            <v>10.11</v>
          </cell>
        </row>
        <row r="280">
          <cell r="A280">
            <v>89912</v>
          </cell>
          <cell r="B280" t="str">
            <v>ESCAVAÇÃO VERTICAL A CÉU ABERTO, INCLUINDO CARGA, DESCARGA E TRANSPORTE, EM SOLO DE 1ª CATEGORIA COM ESCAVADEIRA HIDRÁULICA (CAÇAMBA: 0,8 M³ / 111 HP), FROTA DE 5 CAMINHÕES BASCULANTES DE 18 M³, DMT DE 4 KM E VELOCIDADE MÉDIA 22 KM/H. AF_12/2013</v>
          </cell>
          <cell r="C280" t="str">
            <v>M3</v>
          </cell>
          <cell r="D280">
            <v>9.68</v>
          </cell>
          <cell r="E280">
            <v>1.03</v>
          </cell>
          <cell r="F280">
            <v>10.71</v>
          </cell>
        </row>
        <row r="281">
          <cell r="A281">
            <v>89913</v>
          </cell>
          <cell r="B281" t="str">
            <v>ESCAVAÇÃO VERTICAL A CÉU ABERTO, INCLUINDO CARGA, DESCARGA E TRANSPORTE, EM SOLO DE 1ª CATEGORIA COM ESCAVADEIRA HIDRÁULICA (CAÇAMBA: 0,8 M³ / 111 HP), FROTA DE 6 CAMINHÕES BASCULANTES DE 18 M³, DMT DE 6 KM E VELOCIDADE MÉDIA 22 KM/H. AF_12/2013</v>
          </cell>
          <cell r="C281" t="str">
            <v>M3</v>
          </cell>
          <cell r="D281">
            <v>11.72</v>
          </cell>
          <cell r="E281">
            <v>1.18</v>
          </cell>
          <cell r="F281">
            <v>12.9</v>
          </cell>
        </row>
        <row r="282">
          <cell r="A282">
            <v>89914</v>
          </cell>
          <cell r="B282" t="str">
            <v>ESCAVAÇÃO VERTICAL A CÉU ABERTO, INCLUINDO CARGA, DESCARGA E TRANSPORTE, EM SOLO DE 1ª CATEGORIA COM ESCAVADEIRA HIDRÁULICA (CAÇAMBA: 0,8 M³ / 111 HP), FROTA DE 5 CAMINHÕES BASCULANTES DE 18 M³, DMT DE 6 KM E VELOCIDADE MÉDIA 35 KM/H. AF_12/2013</v>
          </cell>
          <cell r="C282" t="str">
            <v>M3</v>
          </cell>
          <cell r="D282">
            <v>9.48</v>
          </cell>
          <cell r="E282">
            <v>1.03</v>
          </cell>
          <cell r="F282">
            <v>10.51</v>
          </cell>
        </row>
        <row r="283">
          <cell r="A283">
            <v>89915</v>
          </cell>
          <cell r="B283" t="str">
            <v>ESCAVAÇÃO VERTICAL A CÉU ABERTO, INCLUINDO CARGA, DESCARGA E TRANSPORTE, EM SOLO DE 1ª CATEGORIA COM ESCAVADEIRA HIDRÁULICA (CAÇAMBA: 0,8 M³ / 111 HP), FROTA DE 7 CAMINHÕES BASCULANTES DE 18 M³, DMT DE 8 KM E VELOCIDADE MÉDIA 22 KM/H. AF_12/2013</v>
          </cell>
          <cell r="C283" t="str">
            <v>M3</v>
          </cell>
          <cell r="D283">
            <v>13.75</v>
          </cell>
          <cell r="E283">
            <v>1.32</v>
          </cell>
          <cell r="F283">
            <v>15.07</v>
          </cell>
        </row>
        <row r="284">
          <cell r="A284">
            <v>89916</v>
          </cell>
          <cell r="B284" t="str">
            <v>ESCAVAÇÃO VERTICAL A CÉU ABERTO, INCLUINDO CARGA, DESCARGA E TRANSPORTE, EM SOLO DE 1ª CATEGORIA COM ESCAVADEIRA HIDRÁULICA (CAÇAMBA: 0,8 M³ / 111 HP), FROTA DE 9 CAMINHÕES BASCULANTES DE 18 M³, DMT DE 10 KM E VELOCIDADE MÉDIA 22 KM/H. AF_12/2013</v>
          </cell>
          <cell r="C284" t="str">
            <v>M3</v>
          </cell>
          <cell r="D284">
            <v>16.22</v>
          </cell>
          <cell r="E284">
            <v>1.62</v>
          </cell>
          <cell r="F284">
            <v>17.84</v>
          </cell>
        </row>
        <row r="285">
          <cell r="A285">
            <v>89917</v>
          </cell>
          <cell r="B285" t="str">
            <v>ESCAVAÇÃO VERTICAL A CÉU ABERTO, INCLUINDO CARGA, DESCARGA E TRANSPORTE, EM SOLO DE 1ª CATEGORIA COM ESCAVADEIRA HIDRÁULICA (CAÇAMBA: 0,8 M³ / 111 HP), FROTA DE 6 CAMINHÕES BASCULANTES DE 18 M³, DMT DE 10 KM E VELOCIDADE MÉDIA 35 KM/H. AF_12/2013</v>
          </cell>
          <cell r="C285" t="str">
            <v>M3</v>
          </cell>
          <cell r="D285">
            <v>11.95</v>
          </cell>
          <cell r="E285">
            <v>1.18</v>
          </cell>
          <cell r="F285">
            <v>13.13</v>
          </cell>
        </row>
        <row r="286">
          <cell r="A286">
            <v>89918</v>
          </cell>
          <cell r="B286" t="str">
            <v>ESCAVAÇÃO VERTICAL A CÉU ABERTO, INCLUINDO CARGA, DESCARGA E TRANSPORTE, EM SOLO DE 1ª CATEGORIA COM ESCAVADEIRA HIDRÁULICA (CAÇAMBA: 0,8 M³ / 111 HP), FROTA DE 11 CAMINHÕES BASCULANTES DE 18 M³, DMT DE 15 KM E VELOCIDADE MÉDIA 24 KM/H. AF_12/2013</v>
          </cell>
          <cell r="C286" t="str">
            <v>M3</v>
          </cell>
          <cell r="D286">
            <v>20.09</v>
          </cell>
          <cell r="E286">
            <v>1.91</v>
          </cell>
          <cell r="F286">
            <v>22</v>
          </cell>
        </row>
        <row r="287">
          <cell r="A287">
            <v>89919</v>
          </cell>
          <cell r="B287" t="str">
            <v>ESCAVAÇÃO VERTICAL A CÉU ABERTO, INCLUINDO CARGA, DESCARGA E TRANSPORTE, EM SOLO DE 1ª CATEGORIA COM ESCAVADEIRA HIDRÁULICA (CAÇAMBA: 0,8 M³ / 111 HP), FROTA DE 7 CAMINHÕES BASCULANTES DE 18 M³, DMT DE 15 KM E VELOCIDADE MÉDIA 45 KM/H. AF_12/2013</v>
          </cell>
          <cell r="C287" t="str">
            <v>M3</v>
          </cell>
          <cell r="D287">
            <v>13.21</v>
          </cell>
          <cell r="E287">
            <v>1.32</v>
          </cell>
          <cell r="F287">
            <v>14.53</v>
          </cell>
        </row>
        <row r="288">
          <cell r="A288">
            <v>89920</v>
          </cell>
          <cell r="B288" t="str">
            <v>ESCAVAÇÃO VERTICAL A CÉU ABERTO, INCLUINDO CARGA, DESCARGA E TRANSPORTE, EM SOLO DE 1ª CATEGORIA COM ESCAVADEIRA HIDRÁULICA (CAÇAMBA: 0,8 M³ / 111 HP), FROTA DE 13 CAMINHÕES BASCULANTES DE 18 M³, DMT DE 20 KM E VELOCIDADE MÉDIA 24 KM/H. AF_12/2013</v>
          </cell>
          <cell r="C288" t="str">
            <v>M3</v>
          </cell>
          <cell r="D288">
            <v>24.66</v>
          </cell>
          <cell r="E288">
            <v>2.2000000000000002</v>
          </cell>
          <cell r="F288">
            <v>26.86</v>
          </cell>
        </row>
        <row r="289">
          <cell r="A289">
            <v>89921</v>
          </cell>
          <cell r="B289" t="str">
            <v>ESCAVAÇÃO VERTICAL A CÉU ABERTO, INCLUINDO CARGA, DESCARGA E TRANSPORTE, EM SOLO DE 1ª CATEGORIA COM ESCAVADEIRA HIDRÁULICA (CAÇAMBA: 1,2 M³ / 155 HP), FROTA DE 3 CAMINHÕES BASCULANTES DE 14 M³, DMT DE 0,2 KM E VELOCIDADE MÉDIA 4 KM/H. AF_12/2013</v>
          </cell>
          <cell r="C289" t="str">
            <v>M3</v>
          </cell>
          <cell r="D289">
            <v>4.49</v>
          </cell>
          <cell r="E289">
            <v>0.56000000000000005</v>
          </cell>
          <cell r="F289">
            <v>5.05</v>
          </cell>
        </row>
        <row r="290">
          <cell r="A290">
            <v>89922</v>
          </cell>
          <cell r="B290" t="str">
            <v>ESCAVAÇÃO VERTICAL A CÉU ABERTO, INCLUINDO CARGA, DESCARGA E TRANSPORTE, EM SOLO DE 1ª CATEGORIA COM ESCAVADEIRA HIDRÁULICA (CAÇAMBA: 1,2 M³ / 155 HP), FROTA DE 3 CAMINHÕES BASCULANTES DE 14 M³, DMT DE 0,3 KM E VELOCIDADE MÉDIA 5,9 KM/H. AF_12/2013</v>
          </cell>
          <cell r="C290" t="str">
            <v>M3</v>
          </cell>
          <cell r="D290">
            <v>4.51</v>
          </cell>
          <cell r="E290">
            <v>0.56000000000000005</v>
          </cell>
          <cell r="F290">
            <v>5.07</v>
          </cell>
        </row>
        <row r="291">
          <cell r="A291">
            <v>89923</v>
          </cell>
          <cell r="B291" t="str">
            <v>ESCAVAÇÃO VERTICAL A CÉU ABERTO, INCLUINDO CARGA, DESCARGA E TRANSPORTE, EM SOLO DE 1ª CATEGORIA COM ESCAVADEIRA HIDRÁULICA (CAÇAMBA: 1,2 M³ / 155 HP), FROTA DE 3 CAMINHÕES BASCULANTES DE 14 M³, DMT DE 0,6 KM E VELOCIDADE MÉDIA 10 KM/H. AF_12/2013</v>
          </cell>
          <cell r="C291" t="str">
            <v>M3</v>
          </cell>
          <cell r="D291">
            <v>4.6900000000000004</v>
          </cell>
          <cell r="E291">
            <v>0.56000000000000005</v>
          </cell>
          <cell r="F291">
            <v>5.25</v>
          </cell>
        </row>
        <row r="292">
          <cell r="A292">
            <v>89924</v>
          </cell>
          <cell r="B292" t="str">
            <v>ESCAVAÇÃO VERTICAL A CÉU ABERTO, INCLUINDO CARGA, DESCARGA E TRANSPORTE, EM SOLO DE 1ª CATEGORIA COM ESCAVADEIRA HIDRÁULICA (CAÇAMBA: 1,2 M³ / 155 HP), FROTA DE 3 CAMINHÕES BASCULANTES DE 14 M³, DMT DE 0,8 KM E VELOCIDADE MÉDIA 14 KM/H. AF_12/2013</v>
          </cell>
          <cell r="C292" t="str">
            <v>M3</v>
          </cell>
          <cell r="D292">
            <v>4.63</v>
          </cell>
          <cell r="E292">
            <v>0.56000000000000005</v>
          </cell>
          <cell r="F292">
            <v>5.19</v>
          </cell>
        </row>
        <row r="293">
          <cell r="A293">
            <v>89925</v>
          </cell>
          <cell r="B293" t="str">
            <v>ESCAVAÇÃO VERTICAL A CÉU ABERTO, INCLUINDO CARGA, DESCARGA E TRANSPORTE, EM SOLO DE 1ª CATEGORIA COM ESCAVADEIRA HIDRÁULICA (CAÇAMBA: 1,2 M³ / 155 HP), FROTA DE 3 CAMINHÕES BASCULANTES DE 14 M³, DMT DE 1 KM E VELOCIDADE MÉDIA 15 KM/H. AF_12/2013</v>
          </cell>
          <cell r="C293" t="str">
            <v>M3</v>
          </cell>
          <cell r="D293">
            <v>4.82</v>
          </cell>
          <cell r="E293">
            <v>0.56000000000000005</v>
          </cell>
          <cell r="F293">
            <v>5.38</v>
          </cell>
        </row>
        <row r="294">
          <cell r="A294">
            <v>89926</v>
          </cell>
          <cell r="B294" t="str">
            <v>ESCAVAÇÃO VERTICAL A CÉU ABERTO, INCLUINDO CARGA, DESCARGA E TRANSPORTE, EM SOLO DE 1ª CATEGORIA COM ESCAVADEIRA HIDRÁULICA (CAÇAMBA: 1,2 M³ / 155 HP), FROTA DE 5 CAMINHÕES BASCULANTES DE 14 M³, DMT DE 1,5 KM E VELOCIDADE MÉDIA 18 KM/H. AF_12/2013</v>
          </cell>
          <cell r="C294" t="str">
            <v>M3</v>
          </cell>
          <cell r="D294">
            <v>7.18</v>
          </cell>
          <cell r="E294">
            <v>0.78</v>
          </cell>
          <cell r="F294">
            <v>7.96</v>
          </cell>
        </row>
        <row r="295">
          <cell r="A295">
            <v>89927</v>
          </cell>
          <cell r="B295" t="str">
            <v>ESCAVAÇÃO VERTICAL A CÉU ABERTO, INCLUINDO CARGA, DESCARGA E TRANSPORTE, EM SOLO DE 1ª CATEGORIA COM ESCAVADEIRA HIDRÁULICA (CAÇAMBA: 1,2 M³ / 155 HP), FROTA DE 5 CAMINHÕES BASCULANTES DE 14 M³, DMT DE 2 KM E VELOCIDADE MÉDIA 22 KM/H. AF_12/2013</v>
          </cell>
          <cell r="C295" t="str">
            <v>M3</v>
          </cell>
          <cell r="D295">
            <v>7.34</v>
          </cell>
          <cell r="E295">
            <v>0.78</v>
          </cell>
          <cell r="F295">
            <v>8.1199999999999992</v>
          </cell>
        </row>
        <row r="296">
          <cell r="A296">
            <v>89928</v>
          </cell>
          <cell r="B296" t="str">
            <v>ESCAVAÇÃO VERTICAL A CÉU ABERTO, INCLUINDO CARGA, DESCARGA E TRANSPORTE, EM SOLO DE 1ª CATEGORIA COM ESCAVADEIRA HIDRÁULICA (CAÇAMBA: 1,2 M³ / 155 HP), FROTA DE 5 CAMINHÕES BASCULANTES DE 14 M³, DMT DE 2 KM E VELOCIDADE MÉDIA 35 KM/H. AF_12/2013</v>
          </cell>
          <cell r="C296" t="str">
            <v>M3</v>
          </cell>
          <cell r="D296">
            <v>6.65</v>
          </cell>
          <cell r="E296">
            <v>0.78</v>
          </cell>
          <cell r="F296">
            <v>7.43</v>
          </cell>
        </row>
        <row r="297">
          <cell r="A297">
            <v>89929</v>
          </cell>
          <cell r="B297" t="str">
            <v>ESCAVAÇÃO VERTICAL A CÉU ABERTO, INCLUINDO CARGA, DESCARGA E TRANSPORTE, EM SOLO DE 1ª CATEGORIA COM ESCAVADEIRA HIDRÁULICA (CAÇAMBA: 1,2 M³ / 155 HP), FROTA DE 7 CAMINHÕES BASCULANTES DE 14 M³, DMT DE 3 KM E VELOCIDADE MÉDIA 20 KM/H. AF_12/2013</v>
          </cell>
          <cell r="C297" t="str">
            <v>M3</v>
          </cell>
          <cell r="D297">
            <v>9.16</v>
          </cell>
          <cell r="E297">
            <v>1</v>
          </cell>
          <cell r="F297">
            <v>10.16</v>
          </cell>
        </row>
        <row r="298">
          <cell r="A298">
            <v>89930</v>
          </cell>
          <cell r="B298" t="str">
            <v>ESCAVAÇÃO VERTICAL A CÉU ABERTO, INCLUINDO CARGA, DESCARGA E TRANSPORTE, EM SOLO DE 1ª CATEGORIA COM ESCAVADEIRA HIDRÁULICA (CAÇAMBA: 1,2 M³ / 155 HP), FROTA DE 7 CAMINHÕES BASCULANTES DE 14 M³, DMT DE 4 KM E VELOCIDADE MÉDIA 22 KM/H. AF_12/2013</v>
          </cell>
          <cell r="C298" t="str">
            <v>M3</v>
          </cell>
          <cell r="D298">
            <v>9.7799999999999994</v>
          </cell>
          <cell r="E298">
            <v>1</v>
          </cell>
          <cell r="F298">
            <v>10.78</v>
          </cell>
        </row>
        <row r="299">
          <cell r="A299">
            <v>89931</v>
          </cell>
          <cell r="B299" t="str">
            <v>ESCAVAÇÃO VERTICAL A CÉU ABERTO, INCLUINDO CARGA, DESCARGA E TRANSPORTE, EM SOLO DE 1ª CATEGORIA COM ESCAVADEIRA HIDRÁULICA (CAÇAMBA: 1,2 M³ / 155 HP), FROTA DE 9 CAMINHÕES BASCULANTES DE 14 M³, DMT DE 6 KM E VELOCIDADE MÉDIA 22 KM/H. AF_12/2013</v>
          </cell>
          <cell r="C299" t="str">
            <v>M3</v>
          </cell>
          <cell r="D299">
            <v>12.26</v>
          </cell>
          <cell r="E299">
            <v>1.23</v>
          </cell>
          <cell r="F299">
            <v>13.49</v>
          </cell>
        </row>
        <row r="300">
          <cell r="A300">
            <v>89932</v>
          </cell>
          <cell r="B300" t="str">
            <v>ESCAVAÇÃO VERTICAL A CÉU ABERTO, INCLUINDO CARGA, DESCARGA E TRANSPORTE, EM SOLO DE 1ª CATEGORIA COM ESCAVADEIRA HIDRÁULICA (CAÇAMBA: 1,2 M³ / 155 HP), FROTA DE 7 CAMINHÕES BASCULANTES DE 14 M³, DMT DE 6 KM E VELOCIDADE MÉDIA 35 KM/H. AF_12/2013</v>
          </cell>
          <cell r="C300" t="str">
            <v>M3</v>
          </cell>
          <cell r="D300">
            <v>9.59</v>
          </cell>
          <cell r="E300">
            <v>1</v>
          </cell>
          <cell r="F300">
            <v>10.59</v>
          </cell>
        </row>
        <row r="301">
          <cell r="A301">
            <v>89933</v>
          </cell>
          <cell r="B301" t="str">
            <v>ESCAVAÇÃO VERTICAL A CÉU ABERTO, INCLUINDO CARGA, DESCARGA E TRANSPORTE, EM SOLO DE 1ª CATEGORIA COM ESCAVADEIRA HIDRÁULICA (CAÇAMBA: 1,2 M³ / 155 HP), FROTA DE 11 CAMINHÕES BASCULANTES DE 14 M³, DMT DE 8 KM E VELOCIDADE MÉDIA 22 KM/H. AF_12/2013</v>
          </cell>
          <cell r="C301" t="str">
            <v>M3</v>
          </cell>
          <cell r="D301">
            <v>14.71</v>
          </cell>
          <cell r="E301">
            <v>1.45</v>
          </cell>
          <cell r="F301">
            <v>16.16</v>
          </cell>
        </row>
        <row r="302">
          <cell r="A302">
            <v>89934</v>
          </cell>
          <cell r="B302" t="str">
            <v>ESCAVAÇÃO VERTICAL A CÉU ABERTO, INCLUINDO CARGA, DESCARGA E TRANSPORTE, EM SOLO DE 1ª CATEGORIA COM ESCAVADEIRA HIDRÁULICA (CAÇAMBA: 1,2 M³ / 155 HP), FROTA DE 13 CAMINHÕES BASCULANTES DE 14 M³, DMT DE 10 KM E VELOCIDADE MÉDIA 22 KM/H. AF_12/2013</v>
          </cell>
          <cell r="C302" t="str">
            <v>M3</v>
          </cell>
          <cell r="D302">
            <v>17.16</v>
          </cell>
          <cell r="E302">
            <v>1.67</v>
          </cell>
          <cell r="F302">
            <v>18.829999999999998</v>
          </cell>
        </row>
        <row r="303">
          <cell r="A303">
            <v>89935</v>
          </cell>
          <cell r="B303" t="str">
            <v>ESCAVAÇÃO VERTICAL A CÉU ABERTO, INCLUINDO CARGA, DESCARGA E TRANSPORTE, EM SOLO DE 1ª CATEGORIA COM ESCAVADEIRA HIDRÁULICA (CAÇAMBA: 1,2 M³ / 155 HP), FROTA DE 10 CAMINHÕES BASCULANTES DE 14 M³, DMT DE 10 KM E VELOCIDADE MÉDIA 35 KM/H. AF_12/2013</v>
          </cell>
          <cell r="C303" t="str">
            <v>M3</v>
          </cell>
          <cell r="D303">
            <v>12.82</v>
          </cell>
          <cell r="E303">
            <v>1.34</v>
          </cell>
          <cell r="F303">
            <v>14.16</v>
          </cell>
        </row>
        <row r="304">
          <cell r="A304">
            <v>89936</v>
          </cell>
          <cell r="B304" t="str">
            <v>ESCAVAÇÃO VERTICAL A CÉU ABERTO, INCLUINDO CARGA, DESCARGA E TRANSPORTE, EM SOLO DE 1ª CATEGORIA COM ESCAVADEIRA HIDRÁULICA (CAÇAMBA: 1,2 M³ / 155 HP), FROTA DE 17 CAMINHÕES BASCULANTES DE 14 M³, DMT DE 15 KM E VELOCIDADE MÉDIA 24 KM/H. AF_12/2013</v>
          </cell>
          <cell r="C304" t="str">
            <v>M3</v>
          </cell>
          <cell r="D304">
            <v>21.85</v>
          </cell>
          <cell r="E304">
            <v>2.12</v>
          </cell>
          <cell r="F304">
            <v>23.97</v>
          </cell>
        </row>
        <row r="305">
          <cell r="A305">
            <v>89937</v>
          </cell>
          <cell r="B305" t="str">
            <v>ESCAVAÇÃO VERTICAL A CÉU ABERTO, INCLUINDO CARGA, DESCARGA E TRANSPORTE, EM SOLO DE 1ª CATEGORIA COM ESCAVADEIRA HIDRÁULICA (CAÇAMBA: 1,2 M³ / 155 HP), FROTA DE 11 CAMINHÕES BASCULANTES DE 14 M³, DMT DE 15 KM E VELOCIDADE MÉDIA 45 KM/H. AF_12/2013</v>
          </cell>
          <cell r="C305" t="str">
            <v>M3</v>
          </cell>
          <cell r="D305">
            <v>14.09</v>
          </cell>
          <cell r="E305">
            <v>1.45</v>
          </cell>
          <cell r="F305">
            <v>15.54</v>
          </cell>
        </row>
        <row r="306">
          <cell r="A306">
            <v>89938</v>
          </cell>
          <cell r="B306" t="str">
            <v>ESCAVAÇÃO VERTICAL A CÉU ABERTO, INCLUINDO CARGA, DESCARGA E TRANSPORTE, EM SOLO DE 1ª CATEGORIA COM ESCAVADEIRA HIDRÁULICA (CAÇAMBA: 1,2 M³ / 155 HP), FROTA DE 22 CAMINHÕES BASCULANTES DE 14 M³, DMT DE 20 KM E VELOCIDADE MÉDIA 24 KM/H. AF_12/2013</v>
          </cell>
          <cell r="C306" t="str">
            <v>M3</v>
          </cell>
          <cell r="D306">
            <v>27.6</v>
          </cell>
          <cell r="E306">
            <v>2.67</v>
          </cell>
          <cell r="F306">
            <v>30.27</v>
          </cell>
        </row>
        <row r="307">
          <cell r="A307">
            <v>89939</v>
          </cell>
          <cell r="B307" t="str">
            <v>ESCAVAÇÃO VERTICAL A CÉU ABERTO, INCLUINDO CARGA, DESCARGA E TRANSPORTE, EM SOLO DE 1ª CATEGORIA COM ESCAVADEIRA HIDRÁULICA (CAÇAMBA: 1,2 M³ / 155 HP), FROTA DE 3 CAMINHÕES BASCULANTES DE 18 M³, DMT DE 0,2 KM E VELOCIDADE MÉDIA 4 KM/H. AF_12/2013</v>
          </cell>
          <cell r="C307" t="str">
            <v>M3</v>
          </cell>
          <cell r="D307">
            <v>4.2</v>
          </cell>
          <cell r="E307">
            <v>0.51</v>
          </cell>
          <cell r="F307">
            <v>4.71</v>
          </cell>
        </row>
        <row r="308">
          <cell r="A308">
            <v>89940</v>
          </cell>
          <cell r="B308" t="str">
            <v>ESCAVAÇÃO VERTICAL A CÉU ABERTO, INCLUINDO CARGA, DESCARGA E TRANSPORTE, EM SOLO DE 1ª CATEGORIA COM ESCAVADEIRA HIDRÁULICA (CAÇAMBA: 1,2 M³ / 155 HP), FROTA DE 3 CAMINHÕES BASCULANTES DE 18 M³, DMT DE 0,3 KM E VELOCIDADE MÉDIA 5,9 KM/H. AF_12/2013</v>
          </cell>
          <cell r="C308" t="str">
            <v>M3</v>
          </cell>
          <cell r="D308">
            <v>4.21</v>
          </cell>
          <cell r="E308">
            <v>0.51</v>
          </cell>
          <cell r="F308">
            <v>4.72</v>
          </cell>
        </row>
        <row r="309">
          <cell r="A309">
            <v>89941</v>
          </cell>
          <cell r="B309" t="str">
            <v>ESCAVAÇÃO VERTICAL A CÉU ABERTO, INCLUINDO CARGA, DESCARGA E TRANSPORTE, EM SOLO DE 1ª CATEGORIA COM ESCAVADEIRA HIDRÁULICA (CAÇAMBA: 1,2 M³ / 155 HP), FROTA DE 3 CAMINHÕES BASCULANTES DE 18 M³, DMT DE 0,6 KM E VELOCIDADE MÉDIA 10 KM/H. AF_12/2013</v>
          </cell>
          <cell r="C309" t="str">
            <v>M3</v>
          </cell>
          <cell r="D309">
            <v>4.37</v>
          </cell>
          <cell r="E309">
            <v>0.51</v>
          </cell>
          <cell r="F309">
            <v>4.88</v>
          </cell>
        </row>
        <row r="310">
          <cell r="A310">
            <v>89942</v>
          </cell>
          <cell r="B310" t="str">
            <v>ESCAVAÇÃO VERTICAL A CÉU ABERTO, INCLUINDO CARGA, DESCARGA E TRANSPORTE, EM SOLO DE 1ª CATEGORIA COM ESCAVADEIRA HIDRÁULICA (CAÇAMBA: 1,2 M³ / 155 HP), FROTA DE 3 CAMINHÕES BASCULANTES DE 18 M³, DMT DE 0,8 KM E VELOCIDADE MÉDIA 14 KM/H. AF_12/2013</v>
          </cell>
          <cell r="C310" t="str">
            <v>M3</v>
          </cell>
          <cell r="D310">
            <v>4.33</v>
          </cell>
          <cell r="E310">
            <v>0.51</v>
          </cell>
          <cell r="F310">
            <v>4.84</v>
          </cell>
        </row>
        <row r="311">
          <cell r="A311">
            <v>89943</v>
          </cell>
          <cell r="B311" t="str">
            <v>ESCAVAÇÃO VERTICAL A CÉU ABERTO, INCLUINDO CARGA, DESCARGA E TRANSPORTE, EM SOLO DE 1ª CATEGORIA COM ESCAVADEIRA HIDRÁULICA (CAÇAMBA: 1,2 M³ / 155 HP), FROTA DE 3 CAMINHÕES BASCULANTES DE 18 M³, DMT DE 1 KM E VELOCIDADE MÉDIA 15 KM/H. AF_12/2013</v>
          </cell>
          <cell r="C311" t="str">
            <v>M3</v>
          </cell>
          <cell r="D311">
            <v>4.49</v>
          </cell>
          <cell r="E311">
            <v>0.51</v>
          </cell>
          <cell r="F311">
            <v>5</v>
          </cell>
        </row>
        <row r="312">
          <cell r="A312">
            <v>89944</v>
          </cell>
          <cell r="B312" t="str">
            <v>ESCAVAÇÃO VERTICAL A CÉU ABERTO, INCLUINDO CARGA, DESCARGA E TRANSPORTE, EM SOLO DE 1ª CATEGORIA COM ESCAVADEIRA HIDRÁULICA (CAÇAMBA: 1,2 M³ / 155 HP), FROTA DE 5 CAMINHÕES BASCULANTES DE 18 M³, DMT DE 1,5 KM E VELOCIDADE MÉDIA 18 KM/H. AF_12/2013</v>
          </cell>
          <cell r="C312" t="str">
            <v>M3</v>
          </cell>
          <cell r="D312">
            <v>6.6</v>
          </cell>
          <cell r="E312">
            <v>0.71</v>
          </cell>
          <cell r="F312">
            <v>7.31</v>
          </cell>
        </row>
        <row r="313">
          <cell r="A313">
            <v>89945</v>
          </cell>
          <cell r="B313" t="str">
            <v>ESCAVAÇÃO VERTICAL A CÉU ABERTO, INCLUINDO CARGA, DESCARGA E TRANSPORTE, EM SOLO DE 1ª CATEGORIA COM ESCAVADEIRA HIDRÁULICA (CAÇAMBA: 1,2 M³ / 155 HP), FROTA DE 5 CAMINHÕES BASCULANTES DE 18 M³, DMT DE 2 KM E VELOCIDADE MÉDIA 22 KM/H. AF_12/2013</v>
          </cell>
          <cell r="C313" t="str">
            <v>M3</v>
          </cell>
          <cell r="D313">
            <v>6.75</v>
          </cell>
          <cell r="E313">
            <v>0.71</v>
          </cell>
          <cell r="F313">
            <v>7.46</v>
          </cell>
        </row>
        <row r="314">
          <cell r="A314">
            <v>89946</v>
          </cell>
          <cell r="B314" t="str">
            <v>ESCAVAÇÃO VERTICAL A CÉU ABERTO, INCLUINDO CARGA, DESCARGA E TRANSPORTE, EM SOLO DE 1ª CATEGORIA COM ESCAVADEIRA HIDRÁULICA (CAÇAMBA: 1,2 M³ / 155 HP), FROTA DE 4 CAMINHÕES BASCULANTES DE 18 M³, DMT DE 2 KM E VELOCIDADE MÉDIA 35 KM/H. AF_12/2013</v>
          </cell>
          <cell r="C314" t="str">
            <v>M3</v>
          </cell>
          <cell r="D314">
            <v>5.85</v>
          </cell>
          <cell r="E314">
            <v>0.61</v>
          </cell>
          <cell r="F314">
            <v>6.46</v>
          </cell>
        </row>
        <row r="315">
          <cell r="A315">
            <v>89947</v>
          </cell>
          <cell r="B315" t="str">
            <v>ESCAVAÇÃO VERTICAL A CÉU ABERTO, INCLUINDO CARGA, DESCARGA E TRANSPORTE, EM SOLO DE 1ª CATEGORIA COM ESCAVADEIRA HIDRÁULICA (CAÇAMBA: 1,2 M³ / 155 HP), FROTA DE 6 CAMINHÕES BASCULANTES DE 18 M³, DMT DE 3 KM E VELOCIDADE MÉDIA 20 KM/H. AF_12/2013</v>
          </cell>
          <cell r="C315" t="str">
            <v>M3</v>
          </cell>
          <cell r="D315">
            <v>8.09</v>
          </cell>
          <cell r="E315">
            <v>0.81</v>
          </cell>
          <cell r="F315">
            <v>8.9</v>
          </cell>
        </row>
        <row r="316">
          <cell r="A316">
            <v>89948</v>
          </cell>
          <cell r="B316" t="str">
            <v>ESCAVAÇÃO VERTICAL A CÉU ABERTO, INCLUINDO CARGA, DESCARGA E TRANSPORTE, EM SOLO DE 1ª CATEGORIA COM ESCAVADEIRA HIDRÁULICA (CAÇAMBA: 1,2 M³ / 155 HP), FROTA DE 7 CAMINHÕES BASCULANTES DE 18 M³, DMT DE 4 KM E VELOCIDADE MÉDIA 22 KM/H. AF_12/2013</v>
          </cell>
          <cell r="C316" t="str">
            <v>M3</v>
          </cell>
          <cell r="D316">
            <v>8.9499999999999993</v>
          </cell>
          <cell r="E316">
            <v>0.92</v>
          </cell>
          <cell r="F316">
            <v>9.8699999999999992</v>
          </cell>
        </row>
        <row r="317">
          <cell r="A317">
            <v>89949</v>
          </cell>
          <cell r="B317" t="str">
            <v>ESCAVAÇÃO VERTICAL A CÉU ABERTO, INCLUINDO CARGA, DESCARGA E TRANSPORTE, EM SOLO DE 1ª CATEGORIA COM ESCAVADEIRA HIDRÁULICA (CAÇAMBA: 1,2 M³ / 155 HP), FROTA DE 8 CAMINHÕES BASCULANTES DE 18 M³, DMT DE 6 KM E VELOCIDADE MÉDIA 22 KM/H. AF_12/2013</v>
          </cell>
          <cell r="C317" t="str">
            <v>M3</v>
          </cell>
          <cell r="D317">
            <v>10.86</v>
          </cell>
          <cell r="E317">
            <v>1.02</v>
          </cell>
          <cell r="F317">
            <v>11.88</v>
          </cell>
        </row>
        <row r="318">
          <cell r="A318">
            <v>89950</v>
          </cell>
          <cell r="B318" t="str">
            <v>ESCAVAÇÃO VERTICAL A CÉU ABERTO, INCLUINDO CARGA, DESCARGA E TRANSPORTE, EM SOLO DE 1ª CATEGORIA COM ESCAVADEIRA HIDRÁULICA (CAÇAMBA: 1,2 M³ / 155 HP), FROTA DE 6 CAMINHÕES BASCULANTES DE 18 M³, DMT DE 6 KM E VELOCIDADE MÉDIA 35 KM/H. AF_12/2013</v>
          </cell>
          <cell r="C318" t="str">
            <v>M3</v>
          </cell>
          <cell r="D318">
            <v>8.48</v>
          </cell>
          <cell r="E318">
            <v>0.81</v>
          </cell>
          <cell r="F318">
            <v>9.2899999999999991</v>
          </cell>
        </row>
        <row r="319">
          <cell r="A319">
            <v>89951</v>
          </cell>
          <cell r="B319" t="str">
            <v>ESCAVAÇÃO VERTICAL A CÉU ABERTO, INCLUINDO CARGA, DESCARGA E TRANSPORTE, EM SOLO DE 1ª CATEGORIA COM ESCAVADEIRA HIDRÁULICA (CAÇAMBA: 1,2 M³ / 155 HP), FROTA DE 10 CAMINHÕES BASCULANTES DE 18 M³, DMT DE 8 KM E VELOCIDADE MÉDIA 22 KM/H. AF_12/2013</v>
          </cell>
          <cell r="C319" t="str">
            <v>M3</v>
          </cell>
          <cell r="D319">
            <v>13.05</v>
          </cell>
          <cell r="E319">
            <v>1.22</v>
          </cell>
          <cell r="F319">
            <v>14.27</v>
          </cell>
        </row>
        <row r="320">
          <cell r="A320">
            <v>89952</v>
          </cell>
          <cell r="B320" t="str">
            <v>ESCAVAÇÃO VERTICAL A CÉU ABERTO, INCLUINDO CARGA, DESCARGA E TRANSPORTE, EM SOLO DE 1ª CATEGORIA COM ESCAVADEIRA HIDRÁULICA (CAÇAMBA: 1,2 M³ / 155 HP), FROTA DE 7 CAMINHÕES BASCULANTES DE 18 M³, DMT DE 8 KM E VELOCIDADE MÉDIA 35 KM/H. AF_12/2013</v>
          </cell>
          <cell r="C320" t="str">
            <v>M3</v>
          </cell>
          <cell r="D320">
            <v>9.7899999999999991</v>
          </cell>
          <cell r="E320">
            <v>0.92</v>
          </cell>
          <cell r="F320">
            <v>10.71</v>
          </cell>
        </row>
        <row r="321">
          <cell r="A321">
            <v>89953</v>
          </cell>
          <cell r="B321" t="str">
            <v>ESCAVAÇÃO VERTICAL A CÉU ABERTO, INCLUINDO CARGA, DESCARGA E TRANSPORTE, EM SOLO DE 1ª CATEGORIA COM ESCAVADEIRA HIDRÁULICA (CAÇAMBA: 1,2 M³ / 155 HP), FROTA DE 12 CAMINHÕES BASCULANTES DE 18 M³, DMT DE 10 KM E VELOCIDADE MÉDIA 22 KM/H. AF_12/2013</v>
          </cell>
          <cell r="C321" t="str">
            <v>M3</v>
          </cell>
          <cell r="D321">
            <v>15.27</v>
          </cell>
          <cell r="E321">
            <v>1.42</v>
          </cell>
          <cell r="F321">
            <v>16.690000000000001</v>
          </cell>
        </row>
        <row r="322">
          <cell r="A322">
            <v>89954</v>
          </cell>
          <cell r="B322" t="str">
            <v>ESCAVAÇÃO VERTICAL A CÉU ABERTO, INCLUINDO CARGA, DESCARGA E TRANSPORTE, EM SOLO DE 1ª CATEGORIA COM ESCAVADEIRA HIDRÁULICA (CAÇAMBA: 1,2 M³ / 155 HP), FROTA DE 8 CAMINHÕES BASCULANTES DE 18 M³, DMT DE 10 KM E VELOCIDADE MÉDIA 35 KM/H. AF_12/2013</v>
          </cell>
          <cell r="C322" t="str">
            <v>M3</v>
          </cell>
          <cell r="D322">
            <v>11.09</v>
          </cell>
          <cell r="E322">
            <v>1.02</v>
          </cell>
          <cell r="F322">
            <v>12.11</v>
          </cell>
        </row>
        <row r="323">
          <cell r="A323">
            <v>89955</v>
          </cell>
          <cell r="B323" t="str">
            <v>ESCAVAÇÃO VERTICAL A CÉU ABERTO, INCLUINDO CARGA, DESCARGA E TRANSPORTE, EM SOLO DE 1ª CATEGORIA COM ESCAVADEIRA HIDRÁULICA (CAÇAMBA: 1,2 M³ / 155 HP), FROTA DE 15 CAMINHÕES BASCULANTES DE 18 M³, DMT DE 15 KM E VELOCIDADE MÉDIA 24 KM/H. AF_12/2013</v>
          </cell>
          <cell r="C323" t="str">
            <v>M3</v>
          </cell>
          <cell r="D323">
            <v>19.170000000000002</v>
          </cell>
          <cell r="E323">
            <v>1.73</v>
          </cell>
          <cell r="F323">
            <v>20.9</v>
          </cell>
        </row>
        <row r="324">
          <cell r="A324">
            <v>89956</v>
          </cell>
          <cell r="B324" t="str">
            <v>ESCAVAÇÃO VERTICAL A CÉU ABERTO, INCLUINDO CARGA, DESCARGA E TRANSPORTE, EM SOLO DE 1ª CATEGORIA COM ESCAVADEIRA HIDRÁULICA (CAÇAMBA: 1,2 M³ / 155 HP), FROTA DE 9 CAMINHÕES BASCULANTES DE 18 M³, DMT DE 15 KM E VELOCIDADE MÉDIA 45 KM/H. AF_12/2013</v>
          </cell>
          <cell r="C324" t="str">
            <v>M3</v>
          </cell>
          <cell r="D324">
            <v>12.22</v>
          </cell>
          <cell r="E324">
            <v>1.1200000000000001</v>
          </cell>
          <cell r="F324">
            <v>13.34</v>
          </cell>
        </row>
        <row r="325">
          <cell r="A325">
            <v>89958</v>
          </cell>
          <cell r="B325" t="str">
            <v>ESCAVAÇÃO VERTICAL A CÉU ABERTO, INCLUINDO CARGA, DESCARGA E TRANSPORTE, EM SOLO DE 1ª CATEGORIA COM ESCAVADEIRA HIDRÁULICA (CAÇAMBA: 1,2 M³ / 155 HP), FROTA DE 19 CAMINHÕES BASCULANTES DE 18 M³, DMT DE 20 KM E VELOCIDADE MÉDIA 24 KM/H. AF_12/2013</v>
          </cell>
          <cell r="C325" t="str">
            <v>M3</v>
          </cell>
          <cell r="D325">
            <v>24.05</v>
          </cell>
          <cell r="E325">
            <v>2.13</v>
          </cell>
          <cell r="F325">
            <v>26.18</v>
          </cell>
        </row>
        <row r="326">
          <cell r="A326">
            <v>89960</v>
          </cell>
          <cell r="B326" t="str">
            <v>ESCAVAÇÃO VERTICAL A CÉU ABERTO, INCLUINDO CARGA, DESCARGA E TRANSPORTE, EM SOLO DE 1ª CATEGORIA COM ESCAVADEIRA HIDRÁULICA (CAÇAMBA: 1,2 M³ / 155 HP), FROTA DE 10 CAMINHÕES BASCULANTES DE 18 M³, DMT DE 25 KM E VELOCIDADE MÉDIA 45 KM/H. AF_11/2014</v>
          </cell>
          <cell r="C326" t="str">
            <v>M3</v>
          </cell>
          <cell r="D326">
            <v>17.489999999999998</v>
          </cell>
          <cell r="E326">
            <v>1.59</v>
          </cell>
          <cell r="F326">
            <v>19.079999999999998</v>
          </cell>
        </row>
        <row r="327">
          <cell r="A327">
            <v>89961</v>
          </cell>
          <cell r="B327" t="str">
            <v>ESCAVAÇÃO VERTICAL A CÉU ABERTO, INCLUINDO CARGA, DESCARGA E TRANSPORTE, EM SOLO DE 1ª CATEGORIA COM ESCAVADEIRA HIDRÁULICA (CAÇAMBA: 1,2 M³ / 155 HP), FROTA DE 10 CAMINHÕES BASCULANTES DE 18 M³, DMT DE 30 KM E VELOCIDADE MÉDIA 45 KM/H. AF_12/2013</v>
          </cell>
          <cell r="C327" t="str">
            <v>M3</v>
          </cell>
          <cell r="D327">
            <v>20.16</v>
          </cell>
          <cell r="E327">
            <v>1.84</v>
          </cell>
          <cell r="F327">
            <v>22</v>
          </cell>
        </row>
        <row r="328">
          <cell r="A328">
            <v>89962</v>
          </cell>
          <cell r="B328" t="str">
            <v>ESCAVAÇÃO VERTICAL A CÉU ABERTO, INCLUINDO CARGA, DESCARGA E TRANSPORTE, EM SOLO DE 1ª CATEGORIA COM ESCAVADEIRA HIDRÁULICA (CAÇAMBA: 1,2 M³ / 155 HP), FROTA DE 15 CAMINHÕES BASCULANTES DE 18 M³, DMT DE 30 KM E VELOCIDADE MÉDIA 45 KM/H. AF_12/2013</v>
          </cell>
          <cell r="C328" t="str">
            <v>M3</v>
          </cell>
          <cell r="D328">
            <v>19.940000000000001</v>
          </cell>
          <cell r="E328">
            <v>1.74</v>
          </cell>
          <cell r="F328">
            <v>21.68</v>
          </cell>
        </row>
        <row r="329">
          <cell r="A329">
            <v>89963</v>
          </cell>
          <cell r="B329" t="str">
            <v>ESCAVAÇÃO VERTICAL A CÉU ABERTO, INCLUINDO CARGA, DESCARGA E TRANSPORTE, EM SOLO DE 1ª CATEGORIA COM ESCAVADEIRA HIDRÁULICA (CAÇAMBA: 1,2 M³ / 155 HP), FROTA DE 10 CAMINHÕES BASCULANTES DE 18 M³, DMT DE 35 KM E VELOCIDADE MÉDIA 45 KM/H. AF_11/2014</v>
          </cell>
          <cell r="C329" t="str">
            <v>M3</v>
          </cell>
          <cell r="D329">
            <v>22.83</v>
          </cell>
          <cell r="E329">
            <v>2.1</v>
          </cell>
          <cell r="F329">
            <v>24.93</v>
          </cell>
        </row>
        <row r="330">
          <cell r="A330">
            <v>89964</v>
          </cell>
          <cell r="B330" t="str">
            <v>ESCAVAÇÃO VERTICAL A CÉU ABERTO, INCLUINDO CARGA, DESCARGA E TRANSPORTE, EM SOLO DE 1ª CATEGORIA COM ESCAVADEIRA HIDRÁULICA (CAÇAMBA: 1,2 M³ / 155 HP), FROTA DE 10 CAMINHÕES BASCULANTES DE 18 M³, DMT DE 40 KM E VELOCIDADE MÉDIA 45 KM/H. AF_12/2013</v>
          </cell>
          <cell r="C330" t="str">
            <v>M3</v>
          </cell>
          <cell r="D330">
            <v>25.52</v>
          </cell>
          <cell r="E330">
            <v>2.35</v>
          </cell>
          <cell r="F330">
            <v>27.87</v>
          </cell>
        </row>
        <row r="331">
          <cell r="A331">
            <v>89965</v>
          </cell>
          <cell r="B331" t="str">
            <v>ESCAVAÇÃO VERTICAL A CÉU ABERTO, INCLUINDO CARGA, DESCARGA E TRANSPORTE, EM SOLO DE 1ª CATEGORIA COM ESCAVADEIRA HIDRÁULICA (CAÇAMBA: 1,2 M³ / 155 HP), FROTA DE 15 CAMINHÕES BASCULANTES DE 18 M³, DMT DE 40 KM E VELOCIDADE MÉDIA 45 KM/H. AF_12/2013</v>
          </cell>
          <cell r="C331" t="str">
            <v>M3</v>
          </cell>
          <cell r="D331">
            <v>25.24</v>
          </cell>
          <cell r="E331">
            <v>2.2200000000000002</v>
          </cell>
          <cell r="F331">
            <v>27.46</v>
          </cell>
        </row>
        <row r="332">
          <cell r="A332">
            <v>89966</v>
          </cell>
          <cell r="B332" t="str">
            <v>ESCAVAÇÃO VERTICAL A CÉU ABERTO, INCLUINDO CARGA, DESCARGA E TRANSPORTE, EM SOLO DE 1ª CATEGORIA COM ESCAVADEIRA HIDRÁULICA (CAÇAMBA: 1,2 M³ / 155 HP), FROTA DE 10 CAMINHÕES BASCULANTES DE 18 M³, DMT DE 45 KM E VELOCIDADE MÉDIA 45 KM/H. AF_11/2014</v>
          </cell>
          <cell r="C332" t="str">
            <v>M3</v>
          </cell>
          <cell r="D332">
            <v>28.18</v>
          </cell>
          <cell r="E332">
            <v>2.61</v>
          </cell>
          <cell r="F332">
            <v>30.79</v>
          </cell>
        </row>
        <row r="333">
          <cell r="A333">
            <v>89967</v>
          </cell>
          <cell r="B333" t="str">
            <v>ESCAVAÇÃO VERTICAL A CÉU ABERTO, INCLUINDO CARGA, DESCARGA E TRANSPORTE, EM SOLO DE 1ª CATEGORIA COM ESCAVADEIRA HIDRÁULICA (CAÇAMBA: 1,2 M³ / 155 HP), FROTA DE 10 CAMINHÕES BASCULANTES DE 18 M³, DMT DE 50 KM E VELOCIDADE MÉDIA 45 KM/H. AF_12/2013</v>
          </cell>
          <cell r="C333" t="str">
            <v>M3</v>
          </cell>
          <cell r="D333">
            <v>30.87</v>
          </cell>
          <cell r="E333">
            <v>2.86</v>
          </cell>
          <cell r="F333">
            <v>33.729999999999997</v>
          </cell>
        </row>
        <row r="334">
          <cell r="A334">
            <v>89968</v>
          </cell>
          <cell r="B334" t="str">
            <v>ESCAVAÇÃO VERTICAL A CÉU ABERTO, INCLUINDO CARGA, DESCARGA E TRANSPORTE, EM SOLO DE 1ª CATEGORIA COM ESCAVADEIRA HIDRÁULICA (CAÇAMBA: 1,2 M³ / 155 HP), FROTA DE 15 CAMINHÕES BASCULANTES DE 18 M³, DMT DE 50 KM E VELOCIDADE MÉDIA 45 KM/H. AF_12/2013</v>
          </cell>
          <cell r="C334" t="str">
            <v>M3</v>
          </cell>
          <cell r="D334">
            <v>30.55</v>
          </cell>
          <cell r="E334">
            <v>2.7</v>
          </cell>
          <cell r="F334">
            <v>33.25</v>
          </cell>
        </row>
        <row r="335">
          <cell r="A335">
            <v>90082</v>
          </cell>
          <cell r="B335" t="str">
            <v>ESCAVAÇÃO MECANIZADA DE VALA COM PROFUNDIDADE ATÉ 1,5 M, COM ESCAVADEIRA HIDRÁULICA (CAPACIDADE DA CAÇAMBA: 0,8 M3 / POTÊNCIA: 111 HP), LARGURA DE 1,5 M A 2,5 M, EM SOLO DE 1A CATEGORIA, EM VIAS URBANAS. AF_01/2015</v>
          </cell>
          <cell r="C335" t="str">
            <v>M3</v>
          </cell>
          <cell r="D335">
            <v>9.41</v>
          </cell>
          <cell r="E335">
            <v>2.56</v>
          </cell>
          <cell r="F335">
            <v>11.97</v>
          </cell>
        </row>
        <row r="336">
          <cell r="A336">
            <v>90084</v>
          </cell>
          <cell r="B336" t="str">
            <v>ESCAVAÇÃO MECANIZADA DE VALA COM PROFUNDIDADE MAIOR QUE 1,5 M ATÉ 3,0 M, COM ESCAVADEIRA HIDRÁULICA (CAPACIDADE DA CAÇAMBA: 0,8 M3 / POTÊNCIA: 111 HP), LARGURA ATÉ 1,5 M, EM SOLO DE 1A CATEGORIA, EM VIAS URBANAS. AF_01/2015</v>
          </cell>
          <cell r="C336" t="str">
            <v>M3</v>
          </cell>
          <cell r="D336">
            <v>8.2799999999999994</v>
          </cell>
          <cell r="E336">
            <v>2.25</v>
          </cell>
          <cell r="F336">
            <v>10.53</v>
          </cell>
        </row>
        <row r="337">
          <cell r="A337">
            <v>90085</v>
          </cell>
          <cell r="B337" t="str">
            <v>ESCAVAÇÃO MECANIZADA DE VALA COM PROFUNDIDADE MAIOR QUE 1,5 ATÉ 3,0 M, COM ESCAVADEIRA HIDRÁULICA (CAPACIDADE DA CAÇAMBA: 0,8 M3 / POTÊNCIA: 111 HP), LARGURA DE 1,5 M A 2,5 M, EM SOLO DE 1A CATEGORIA, EM VIAS URBANAS. AF_01/2015</v>
          </cell>
          <cell r="C337" t="str">
            <v>M3</v>
          </cell>
          <cell r="D337">
            <v>5.94</v>
          </cell>
          <cell r="E337">
            <v>1.62</v>
          </cell>
          <cell r="F337">
            <v>7.56</v>
          </cell>
        </row>
        <row r="338">
          <cell r="A338">
            <v>90086</v>
          </cell>
          <cell r="B338" t="str">
            <v>ESCAVAÇÃO MECANIZADA DE VALA COM PROFUNDIDADE MAIOR QUE 3,0 ATÉ 4,5 M, COM ESCAVADEIRA HIDRÁULICA (CAPACIDADE DA CAÇAMBA: 0,8 M3 / POTÊNCIA: 111 HP), LARGURA MENOR QUE 1,5 M, EM SOLO DE 1A CATEGORIA, EM VIAS URBANAS. AF_01/2015</v>
          </cell>
          <cell r="C338" t="str">
            <v>M3</v>
          </cell>
          <cell r="D338">
            <v>6.4</v>
          </cell>
          <cell r="E338">
            <v>1.73</v>
          </cell>
          <cell r="F338">
            <v>8.1300000000000008</v>
          </cell>
        </row>
        <row r="339">
          <cell r="A339">
            <v>90087</v>
          </cell>
          <cell r="B339" t="str">
            <v>ESCAVAÇÃO MECANIZADA DE VALA COM PROFUNDIDADE MAIOR QUE 3,0 M ATÉ 4,5 M, COM ESCAVADEIRA HIDRÁULICA (CAPACIDADE DA CAÇAMBA: 1,2 M3 / POTÊNCIA: 155 HP), LARGURA DE 1,5 M A 2,5 M, EM SOLO DE 1A CATEGORIA, EM VIAS URBANAS. AF_01/2015</v>
          </cell>
          <cell r="C339" t="str">
            <v>M3</v>
          </cell>
          <cell r="D339">
            <v>3.86</v>
          </cell>
          <cell r="E339">
            <v>0.88</v>
          </cell>
          <cell r="F339">
            <v>4.74</v>
          </cell>
        </row>
        <row r="340">
          <cell r="A340">
            <v>90088</v>
          </cell>
          <cell r="B340" t="str">
            <v>ESCAVAÇÃO MECANIZADA DE VALA COM PROFUNDIDADE MAIOR QUE 4,5 M ATÉ 6,0 M, COM ESCAVADEIRA HIDRÁULICA (CAPACIDADE DA CAÇAMBA: 1,2 M3 / POTÊNCIA: 155 HP), LARGURA MENOR QUE 1,5 M, EM SOLO DE 1A CATEGORIA, EM VIAS URBANAS. AF_01/2015</v>
          </cell>
          <cell r="C340" t="str">
            <v>M3</v>
          </cell>
          <cell r="D340">
            <v>4.4400000000000004</v>
          </cell>
          <cell r="E340">
            <v>1.03</v>
          </cell>
          <cell r="F340">
            <v>5.47</v>
          </cell>
        </row>
        <row r="341">
          <cell r="A341">
            <v>90090</v>
          </cell>
          <cell r="B341" t="str">
            <v>ESCAVAÇÃO MECANIZADA DE VALA COM PROFUNDIDADE MAIOR QUE 4,5 M ATÉ 6,0 M, COM ESCAVADEIRA HIDRÁULICA (CAPACIDADE DA CAÇAMBA: 1,2 M3 / POTÊNCIA: 155 HP), LARGURA DE 1,5 M A 2,5 M, EM SOLO DE 1A CATEGORIA, EM VIAS URBANAS. AF_01/2015</v>
          </cell>
          <cell r="C341" t="str">
            <v>M3</v>
          </cell>
          <cell r="D341">
            <v>3.15</v>
          </cell>
          <cell r="E341">
            <v>0.72</v>
          </cell>
          <cell r="F341">
            <v>3.87</v>
          </cell>
        </row>
        <row r="342">
          <cell r="A342">
            <v>90091</v>
          </cell>
          <cell r="B342" t="str">
            <v>ESCAVAÇÃO MECANIZADA DE VALA COM PROFUNDIDADE ATÉ 1,5 M, COM ESCAVADEIRA HIDRÁULICA (CAPACIDADE DA CAÇAMBA: 0,8 M3 / POTÊNCIA: 111 HP), LARGURA DE 1,5 A 2,5 M, EM SOLO DE 1A CATEGORIA, EM VIAS NÃO URBANAS. AF_01/2015</v>
          </cell>
          <cell r="C342" t="str">
            <v>M3</v>
          </cell>
          <cell r="D342">
            <v>4.05</v>
          </cell>
          <cell r="E342">
            <v>1.0900000000000001</v>
          </cell>
          <cell r="F342">
            <v>5.14</v>
          </cell>
        </row>
        <row r="343">
          <cell r="A343">
            <v>90092</v>
          </cell>
          <cell r="B343" t="str">
            <v>ESCAVAÇÃO MECANIZADA DE VALA COM PROFUNDIDADE MAIOR QUE 1,5 E ATÉ 3,0 M, COM ESCAVADEIRA HIDRÁULICA (CAPACIDADE DA CAÇAMBA: 0,8 M3 / POTÊNCIA: 111 HP), LARGURA MENOR QUE 1,5 M, EM SOLO DE 1A CATEGORIA, EM VIAS NÃO URBANAS. AF_01/2015</v>
          </cell>
          <cell r="C343" t="str">
            <v>M3</v>
          </cell>
          <cell r="D343">
            <v>3.59</v>
          </cell>
          <cell r="E343">
            <v>0.97</v>
          </cell>
          <cell r="F343">
            <v>4.5599999999999996</v>
          </cell>
        </row>
        <row r="344">
          <cell r="A344">
            <v>90093</v>
          </cell>
          <cell r="B344" t="str">
            <v>ESCAVAÇÃO MECANIZADA DE VALA COM PROFUNDIDADE MAIOR QUE 1,5 E ATÉ 3,0 M, COM ESCAVADEIRA HIDRÁULICA (CAPACIDADE DA CAÇAMBA: 0,8 M3 / POTÊNCIA: 111 HP), LARGURA DE 1,5 A 2,5 M, EM SOLO DE 1A CATEGORIA, EM VIAS NÃO URBANAS. AF_01/2015</v>
          </cell>
          <cell r="C344" t="str">
            <v>M3</v>
          </cell>
          <cell r="D344">
            <v>2.5</v>
          </cell>
          <cell r="E344">
            <v>0.69</v>
          </cell>
          <cell r="F344">
            <v>3.19</v>
          </cell>
        </row>
        <row r="345">
          <cell r="A345">
            <v>90094</v>
          </cell>
          <cell r="B345" t="str">
            <v>ESCAVAÇÃO MECANIZADA DE VALA COM PROFUNDIDADE MAIOR QUE 3,0 M ATÉ 4,5 M, COM ESCAVADEIRA HIDRÁULICA (CAPACIDADE DA CAÇAMBA: 0,8 M3 / POTÊNCIA: 111 HP), LARGURA MENOR QUE 1,5 M, EM SOLO DE 1A CATEGORIA, EM VIAS NÃO URBANAS. AF_01/2015</v>
          </cell>
          <cell r="C345" t="str">
            <v>M3</v>
          </cell>
          <cell r="D345">
            <v>2.68</v>
          </cell>
          <cell r="E345">
            <v>0.73</v>
          </cell>
          <cell r="F345">
            <v>3.41</v>
          </cell>
        </row>
        <row r="346">
          <cell r="A346">
            <v>90095</v>
          </cell>
          <cell r="B346" t="str">
            <v>ESCAVAÇÃO MECANIZADA DE VALA COM PROFUNDIDADE MAIOR QUE 3,0 M ATÉ 4,5 M, COM ESCAVADEIRA HIDRÁULICA (CAPACIDADE DA CAÇAMBA: 1,2 M3 / POTÊNCIA: 155 HP), LARGURA DE 1,5 M A 2,5 M, EM SOLO DE 1A CATEGORIA, EM VIAS NÃO URBANAS. AF_01/2015</v>
          </cell>
          <cell r="C346" t="str">
            <v>M3</v>
          </cell>
          <cell r="D346">
            <v>1.67</v>
          </cell>
          <cell r="E346">
            <v>0.38</v>
          </cell>
          <cell r="F346">
            <v>2.0499999999999998</v>
          </cell>
        </row>
        <row r="347">
          <cell r="A347">
            <v>90096</v>
          </cell>
          <cell r="B347" t="str">
            <v>ESCAVAÇÃO MECANIZADA DE VALA COM PROFUNDIDADE MAIOR QUE 4,5 M ATÉ 6,0 M, COM ESCAVADEIRA HIDRÁULICA (CAPACIDADE DA CAÇAMBA: 1,2 M3 / POTÊNCIA: 155 HP), LARGURA MENOR QUE 1,5 M, EM SOLO DE 1A CATEGORIA, EM VIAS NÃO URBANAS. AF_01/2015</v>
          </cell>
          <cell r="C347" t="str">
            <v>M3</v>
          </cell>
          <cell r="D347">
            <v>1.87</v>
          </cell>
          <cell r="E347">
            <v>0.44</v>
          </cell>
          <cell r="F347">
            <v>2.31</v>
          </cell>
        </row>
        <row r="348">
          <cell r="A348">
            <v>90098</v>
          </cell>
          <cell r="B348" t="str">
            <v>ESCAVAÇÃO MECANIZADA DE VALA COM PROFUNDIDADE MAIOR QUE 4,5 M ATÉ 6,0 M, COM ESCAVADEIRA HIDRÁULICA (CAPACIDADE DA CAÇAMBA: 1,2 M3 / POTÊNCIA: 155 HP), LARGURA DE 1,5 M A 2,5 M, EM SOLO DE 1A CATEGORIA, EM VIAS NÃO URBANAS. AF_01/2015</v>
          </cell>
          <cell r="C348" t="str">
            <v>M3</v>
          </cell>
          <cell r="D348">
            <v>1.28</v>
          </cell>
          <cell r="E348">
            <v>0.28999999999999998</v>
          </cell>
          <cell r="F348">
            <v>1.57</v>
          </cell>
        </row>
        <row r="349">
          <cell r="A349">
            <v>90099</v>
          </cell>
          <cell r="B349" t="str">
            <v>ESCAVAÇÃO MECANIZADA DE VALA COM PROFUNDIDADE ATÉ 1,5 M, COM RETROESCAVADEIRA (CAPACIDADE DA CAÇAMBA DA RETRO: 0,26 M3 / POTÊNCIA: 88 HP), LARGURA MENOR QUE 0,8 M, EM SOLO DE 1A CATEGORIA, EM VIAS URBANAS. AF_01/2015</v>
          </cell>
          <cell r="C349" t="str">
            <v>M3</v>
          </cell>
          <cell r="D349">
            <v>10.18</v>
          </cell>
          <cell r="E349">
            <v>4.29</v>
          </cell>
          <cell r="F349">
            <v>14.47</v>
          </cell>
        </row>
        <row r="350">
          <cell r="A350">
            <v>90100</v>
          </cell>
          <cell r="B350" t="str">
            <v>ESCAVAÇÃO MECANIZADA DE VALA COM PROFUNDIDADE ATÉ 1,5 M, COM RETROESCAVADEIRA (CAPACIDADE DA CAÇAMBA DA RETRO: 0,26 M3 / POTÊNCIA: 88 HP), LARGURA DE 0,8 M A 1,5 M, EM SOLO DE 1A CATEGORIA, EM VIAS URBANAS. AF_01/2015</v>
          </cell>
          <cell r="C350" t="str">
            <v>M3</v>
          </cell>
          <cell r="D350">
            <v>8.68</v>
          </cell>
          <cell r="E350">
            <v>3.66</v>
          </cell>
          <cell r="F350">
            <v>12.34</v>
          </cell>
        </row>
        <row r="351">
          <cell r="A351">
            <v>90101</v>
          </cell>
          <cell r="B351" t="str">
            <v>ESCAVAÇÃO MECANIZADA DE VALA COM PROFUNDIDADE MAIOR QUE 1,5 M ATÉ 3,0 M, COM RETROESCAVADEIRA (CAPACIDADE DA CAÇAMBA DA RETRO: 0,26 M3 / POTÊNCIA: 88 HP), LARGURA MENOR QUE 0,8 M, EM SOLO DE 1A CATEGORIA, EM VIAS URBANAS. AF_01/2015</v>
          </cell>
          <cell r="C351" t="str">
            <v>M3</v>
          </cell>
          <cell r="D351">
            <v>8.57</v>
          </cell>
          <cell r="E351">
            <v>3.62</v>
          </cell>
          <cell r="F351">
            <v>12.19</v>
          </cell>
        </row>
        <row r="352">
          <cell r="A352">
            <v>90102</v>
          </cell>
          <cell r="B352" t="str">
            <v>ESCAVAÇÃO MECANIZADA DE VALA COM PROFUNDIDADE MAIOR QUE 1,5 M ATÉ 3,0 M, COM RETROESCAVADEIRA (CAPACIDADE DA CAÇAMBA DA RETRO: 0,26 M3 / POTÊNCIA: 88 HP), LARGURA DE 0,8 M A 1,5 M, EM SOLO DE 1A CATEGORIA, EM VIAS URBANAS. AF_01/2015</v>
          </cell>
          <cell r="C352" t="str">
            <v>M3</v>
          </cell>
          <cell r="D352">
            <v>7.87</v>
          </cell>
          <cell r="E352">
            <v>3.32</v>
          </cell>
          <cell r="F352">
            <v>11.19</v>
          </cell>
        </row>
        <row r="353">
          <cell r="A353">
            <v>90105</v>
          </cell>
          <cell r="B353" t="str">
            <v>ESCAVAÇÃO MECANIZADA DE VALA COM PROFUNDIDADE ATÉ 1,5 M, COM RETROESCAVADEIRA (CAPACIDADE DA CAÇAMBA DA RETRO: 0,26 M3 / POTÊNCIA: 88 HP), LARGURA MENOR QUE 0,8 M, EM SOLO DE 1A CATEGORIA, EM VIAS NÃO URBANAS. AF_01/2015</v>
          </cell>
          <cell r="C353" t="str">
            <v>M3</v>
          </cell>
          <cell r="D353">
            <v>7.76</v>
          </cell>
          <cell r="E353">
            <v>3.27</v>
          </cell>
          <cell r="F353">
            <v>11.03</v>
          </cell>
        </row>
        <row r="354">
          <cell r="A354">
            <v>90106</v>
          </cell>
          <cell r="B354" t="str">
            <v>ESCAVAÇÃO MECANIZADA DE VALA COM PROFUNDIDADE ATÉ 1,5 M, COM RETROESCAVADEIRA (CAPACIDADE DA CAÇAMBA DA RETRO: 0,26 M3 / POTÊNCIA: 88 HP), LARGURA DE 0,8 M A 1,5 M, EM SOLO DE 1A CATEGORIA, EM VIAS NÃO URBANAS. AF_01/2015</v>
          </cell>
          <cell r="C354" t="str">
            <v>M3</v>
          </cell>
          <cell r="D354">
            <v>6.64</v>
          </cell>
          <cell r="E354">
            <v>2.79</v>
          </cell>
          <cell r="F354">
            <v>9.43</v>
          </cell>
        </row>
        <row r="355">
          <cell r="A355">
            <v>90107</v>
          </cell>
          <cell r="B355" t="str">
            <v>ESCAVAÇÃO MECANIZADA DE VALA COM PROFUNDIDADE MAIOR QUE 1,5 M ATÉ 3,0 M, COM RETROESCAVADEIRA (CAPACIDADE DA CAÇAMBA DA RETRO: 0,26 M3 / POTÊNCIA: 88 HP), LARGURA MENOR QUE 0,8 M, EM SOLO DE 1A CATEGORIA, EM VIAS NÃO URBANAS. AF_01/2015</v>
          </cell>
          <cell r="C355" t="str">
            <v>M3</v>
          </cell>
          <cell r="D355">
            <v>6.54</v>
          </cell>
          <cell r="E355">
            <v>2.76</v>
          </cell>
          <cell r="F355">
            <v>9.3000000000000007</v>
          </cell>
        </row>
        <row r="356">
          <cell r="A356">
            <v>90108</v>
          </cell>
          <cell r="B356" t="str">
            <v>ESCAVAÇÃO MECANIZADA DE VALA COM PROFUNDIDADE MAIOR QUE 1,5 M ATÉ 3,0 M, COM RETROESCAVADEIRA (CAPACIDADE DA CAÇAMBA DA RETRO: 0,26 M3 / POTÊNCIA: 88 HP), LARGURA DE 0,8 M A 1,5 M, EM SOLO DE 1A CATEGORIA, EM VIAS NÃO URBANAS. AF_01/2015</v>
          </cell>
          <cell r="C356" t="str">
            <v>M3</v>
          </cell>
          <cell r="D356">
            <v>5.96</v>
          </cell>
          <cell r="E356">
            <v>2.5099999999999998</v>
          </cell>
          <cell r="F356">
            <v>8.4700000000000006</v>
          </cell>
        </row>
        <row r="357">
          <cell r="B357" t="str">
            <v>ESGOTAMENTO</v>
          </cell>
          <cell r="C357">
            <v>0</v>
          </cell>
        </row>
        <row r="358">
          <cell r="A358" t="str">
            <v>73891/1</v>
          </cell>
          <cell r="B358" t="str">
            <v>ESGOTAMENTO COM MOTO-BOMBA AUTOESCOVANTE</v>
          </cell>
          <cell r="C358" t="str">
            <v>H</v>
          </cell>
          <cell r="D358">
            <v>4.57</v>
          </cell>
          <cell r="E358">
            <v>0.96</v>
          </cell>
          <cell r="F358">
            <v>5.53</v>
          </cell>
        </row>
        <row r="359">
          <cell r="A359">
            <v>83660</v>
          </cell>
          <cell r="B359" t="str">
            <v>ESGOTAMENTO MANUAL DE ÁGUA DE CHUVA OU LENCOL FREATICO ESCAVADO</v>
          </cell>
          <cell r="C359" t="str">
            <v>M3</v>
          </cell>
          <cell r="D359">
            <v>0.76</v>
          </cell>
          <cell r="E359">
            <v>1.62</v>
          </cell>
          <cell r="F359">
            <v>2.38</v>
          </cell>
        </row>
        <row r="360">
          <cell r="B360" t="str">
            <v>ESCORAMENTO</v>
          </cell>
          <cell r="C360">
            <v>0</v>
          </cell>
        </row>
        <row r="361">
          <cell r="A361" t="str">
            <v>73877/1</v>
          </cell>
          <cell r="B361" t="str">
            <v>ESCORAMENTO DE VALAS COM PRANCHÕES METÁLICOS - ÁREA CRAVADA</v>
          </cell>
          <cell r="C361" t="str">
            <v>M2</v>
          </cell>
          <cell r="D361">
            <v>22.98</v>
          </cell>
          <cell r="E361">
            <v>28.28</v>
          </cell>
          <cell r="F361">
            <v>51.26</v>
          </cell>
        </row>
        <row r="362">
          <cell r="A362" t="str">
            <v>73877/2</v>
          </cell>
          <cell r="B362" t="str">
            <v>ESCORAMENTO DE VALAS COM PRANCHÕES METÁLICOS - ÁREA NÃO CRAVADA</v>
          </cell>
          <cell r="C362" t="str">
            <v>M2</v>
          </cell>
          <cell r="D362">
            <v>15.08</v>
          </cell>
          <cell r="E362">
            <v>23.33</v>
          </cell>
          <cell r="F362">
            <v>38.409999999999997</v>
          </cell>
        </row>
        <row r="363">
          <cell r="A363">
            <v>83867</v>
          </cell>
          <cell r="B363" t="str">
            <v>ESCORAMENTO DE VALAS DESCONTÍNUO</v>
          </cell>
          <cell r="C363" t="str">
            <v>M2</v>
          </cell>
          <cell r="D363">
            <v>18.62</v>
          </cell>
          <cell r="E363">
            <v>17.68</v>
          </cell>
          <cell r="F363">
            <v>36.299999999999997</v>
          </cell>
        </row>
        <row r="364">
          <cell r="A364">
            <v>83868</v>
          </cell>
          <cell r="B364" t="str">
            <v>ESCORAMENTO DE VALAS CONTÍNUO</v>
          </cell>
          <cell r="C364" t="str">
            <v>M2</v>
          </cell>
          <cell r="D364">
            <v>26.69</v>
          </cell>
          <cell r="E364">
            <v>22.09</v>
          </cell>
          <cell r="F364">
            <v>48.78</v>
          </cell>
        </row>
        <row r="365">
          <cell r="A365">
            <v>83769</v>
          </cell>
          <cell r="B365" t="str">
            <v>ESCORAMENTO DE MADEIRA EM VALAS, TIPO PONTALETEAMENTO</v>
          </cell>
          <cell r="C365" t="str">
            <v>M2</v>
          </cell>
          <cell r="D365">
            <v>4.3600000000000003</v>
          </cell>
          <cell r="E365">
            <v>4.93</v>
          </cell>
          <cell r="F365">
            <v>9.2899999999999991</v>
          </cell>
        </row>
        <row r="366">
          <cell r="A366">
            <v>83770</v>
          </cell>
          <cell r="B366" t="str">
            <v>ESCORAMENTO CONTÍNUO DE VALAS, MISTO, COM PERFIL I DE 8"</v>
          </cell>
          <cell r="C366" t="str">
            <v>M2</v>
          </cell>
          <cell r="D366">
            <v>85.11</v>
          </cell>
          <cell r="E366">
            <v>40.76</v>
          </cell>
          <cell r="F366">
            <v>125.87</v>
          </cell>
        </row>
        <row r="367">
          <cell r="B367" t="str">
            <v>ATERRO MANUAL</v>
          </cell>
          <cell r="C367">
            <v>0</v>
          </cell>
        </row>
        <row r="368">
          <cell r="A368">
            <v>55835</v>
          </cell>
          <cell r="B368" t="str">
            <v>ATERRO INTERNO (EDIFICAÇÕES) COMPACTADO MANUALMENTE</v>
          </cell>
          <cell r="C368" t="str">
            <v>M3</v>
          </cell>
          <cell r="D368">
            <v>15.8</v>
          </cell>
          <cell r="E368">
            <v>33.79</v>
          </cell>
          <cell r="F368">
            <v>49.59</v>
          </cell>
        </row>
        <row r="369">
          <cell r="A369" t="str">
            <v>73904/1</v>
          </cell>
          <cell r="B369" t="str">
            <v>ATERRO APILOADO(MANUAL) EM CAMADAS DE 20 CM COM MATERIAL DE EMPRÉSTIMO.</v>
          </cell>
          <cell r="C369" t="str">
            <v>M3</v>
          </cell>
          <cell r="D369">
            <v>30.38</v>
          </cell>
          <cell r="E369">
            <v>28.96</v>
          </cell>
          <cell r="F369">
            <v>59.34</v>
          </cell>
        </row>
        <row r="370">
          <cell r="A370">
            <v>5719</v>
          </cell>
          <cell r="B370" t="str">
            <v>REATERRO APILOADO EM CAMADAS 0,20M, UTILIZANDO MATERIAL ARGILO-ARENOSO ADQUIRIDO EM JAZIDA, JÁ CONSIDERANDO UM ACRÉSCIMO DE 25% NO VOLUME DO MATERIAL ADQUIRIDO, NÃO CONSIDERANDO O TRANSPORTE ATÉ O REATERRO</v>
          </cell>
          <cell r="C370" t="str">
            <v>M3</v>
          </cell>
          <cell r="D370">
            <v>16.89</v>
          </cell>
          <cell r="E370">
            <v>28.96</v>
          </cell>
          <cell r="F370">
            <v>45.85</v>
          </cell>
        </row>
        <row r="371">
          <cell r="A371" t="str">
            <v>73964/1</v>
          </cell>
          <cell r="B371" t="str">
            <v>REATERRO DE VALA/CAVA COMPACTADA A MACO EM CAMADAS DE 20CM ( EM BECOS DE ATÉ 2,50M DE LARGURA EM FAVELAS)</v>
          </cell>
          <cell r="C371" t="str">
            <v>M3</v>
          </cell>
          <cell r="D371">
            <v>13.55</v>
          </cell>
          <cell r="E371">
            <v>28.96</v>
          </cell>
          <cell r="F371">
            <v>42.51</v>
          </cell>
        </row>
        <row r="372">
          <cell r="A372" t="str">
            <v>73964/2</v>
          </cell>
          <cell r="B372" t="str">
            <v>REATER VALA/CAVA COMPACT/MACO CAMADAS 30CM EM BECO ATÉ 2,50M LARGURA EM FAVELAS</v>
          </cell>
          <cell r="C372" t="str">
            <v>M3</v>
          </cell>
          <cell r="D372">
            <v>11.38</v>
          </cell>
          <cell r="E372">
            <v>24.32</v>
          </cell>
          <cell r="F372">
            <v>35.700000000000003</v>
          </cell>
        </row>
        <row r="373">
          <cell r="A373" t="str">
            <v>73964/4</v>
          </cell>
          <cell r="B373" t="str">
            <v>REATERRO DE VALAS / CAVAS, COMPACTADA A MAÇO, EM CAMADAS DE ATÉ 30 CM.</v>
          </cell>
          <cell r="C373" t="str">
            <v>M3</v>
          </cell>
          <cell r="D373">
            <v>9.48</v>
          </cell>
          <cell r="E373">
            <v>20.27</v>
          </cell>
          <cell r="F373">
            <v>29.75</v>
          </cell>
        </row>
        <row r="374">
          <cell r="A374" t="str">
            <v>73964/6</v>
          </cell>
          <cell r="B374" t="str">
            <v>REATERRO DE VALA COM COMPACTAÇÃO MANUAL</v>
          </cell>
          <cell r="C374" t="str">
            <v>M3</v>
          </cell>
          <cell r="D374">
            <v>13.55</v>
          </cell>
          <cell r="E374">
            <v>28.96</v>
          </cell>
          <cell r="F374">
            <v>42.51</v>
          </cell>
        </row>
        <row r="375">
          <cell r="A375">
            <v>79488</v>
          </cell>
          <cell r="B375" t="str">
            <v>REATERRO MANUAL COM APILOAMENTO MECÂNICO</v>
          </cell>
          <cell r="C375" t="str">
            <v>M3</v>
          </cell>
          <cell r="D375">
            <v>3.04</v>
          </cell>
          <cell r="E375">
            <v>4.34</v>
          </cell>
          <cell r="F375">
            <v>7.38</v>
          </cell>
        </row>
        <row r="376">
          <cell r="A376">
            <v>79489</v>
          </cell>
          <cell r="B376" t="str">
            <v>REATERRO MANUAL SEM APILOAMENTO</v>
          </cell>
          <cell r="C376" t="str">
            <v>M3</v>
          </cell>
          <cell r="D376">
            <v>2.0299999999999998</v>
          </cell>
          <cell r="E376">
            <v>4.34</v>
          </cell>
          <cell r="F376">
            <v>6.37</v>
          </cell>
        </row>
        <row r="377">
          <cell r="A377">
            <v>83441</v>
          </cell>
          <cell r="B377" t="str">
            <v>REATERRO APILOADO (MANUAL) DE VALA COM DESLOCAMENTO DE MATERIAL EM CAMADAS DE 20 CM (BECOS, FAVELAS ETC.)</v>
          </cell>
          <cell r="C377" t="str">
            <v>M3</v>
          </cell>
          <cell r="D377">
            <v>15.8</v>
          </cell>
          <cell r="E377">
            <v>33.79</v>
          </cell>
          <cell r="F377">
            <v>49.59</v>
          </cell>
        </row>
        <row r="378">
          <cell r="A378">
            <v>79481</v>
          </cell>
          <cell r="B378" t="str">
            <v>ATERRO INTERNO SEM APILOAMENTO COM TRANSPORTE EM CARRINHO DE MÃO</v>
          </cell>
          <cell r="C378" t="str">
            <v>M3</v>
          </cell>
          <cell r="D378">
            <v>9.0299999999999994</v>
          </cell>
          <cell r="E378">
            <v>19.3</v>
          </cell>
          <cell r="F378">
            <v>28.33</v>
          </cell>
        </row>
        <row r="379">
          <cell r="A379">
            <v>53527</v>
          </cell>
          <cell r="B379" t="str">
            <v>REATERRO COMPACTADO MANUALMENTE (VALAS DE FUNDAÇÕES RESIDENCIAIS)</v>
          </cell>
          <cell r="C379" t="str">
            <v>M3</v>
          </cell>
          <cell r="D379">
            <v>18.059999999999999</v>
          </cell>
          <cell r="E379">
            <v>38.61</v>
          </cell>
          <cell r="F379">
            <v>56.67</v>
          </cell>
        </row>
        <row r="380">
          <cell r="A380" t="str">
            <v>79510/1</v>
          </cell>
          <cell r="B380" t="str">
            <v>FORNECIMENTO E REATERRO DE VALA/CAVA COM PÓ-DE-PEDRA</v>
          </cell>
          <cell r="C380" t="str">
            <v>M3</v>
          </cell>
          <cell r="D380">
            <v>54.67</v>
          </cell>
          <cell r="E380">
            <v>24.13</v>
          </cell>
          <cell r="F380">
            <v>78.8</v>
          </cell>
        </row>
        <row r="381">
          <cell r="A381" t="str">
            <v>79510/2</v>
          </cell>
          <cell r="B381" t="str">
            <v>REATERRO DE VALAS/CAVAS COM PÓ-DE-PEDRA, INCLUSIVE MATERIAL E COMPACTAÇÃO, EM BECOS DE ATÉ 2,5M DE LARGURA, EM FAVELAS</v>
          </cell>
          <cell r="C381" t="str">
            <v>M3</v>
          </cell>
          <cell r="D381">
            <v>57.47</v>
          </cell>
          <cell r="E381">
            <v>30.12</v>
          </cell>
          <cell r="F381">
            <v>87.59</v>
          </cell>
        </row>
        <row r="382">
          <cell r="A382">
            <v>83345</v>
          </cell>
          <cell r="B382" t="str">
            <v>REATERRO DE VALA COM MATERIAL GRANULAR (PEDRISCO)</v>
          </cell>
          <cell r="C382" t="str">
            <v>M3</v>
          </cell>
          <cell r="D382">
            <v>49.56</v>
          </cell>
          <cell r="E382">
            <v>9.18</v>
          </cell>
          <cell r="F382">
            <v>58.74</v>
          </cell>
        </row>
        <row r="383">
          <cell r="A383">
            <v>83346</v>
          </cell>
          <cell r="B383" t="str">
            <v>UMEDECIMENTO DE MATERIAL PARA FECHAMENTO DE VALAS.</v>
          </cell>
          <cell r="C383" t="str">
            <v>M3</v>
          </cell>
          <cell r="D383">
            <v>0.54</v>
          </cell>
          <cell r="E383">
            <v>0.12</v>
          </cell>
          <cell r="F383">
            <v>0.66</v>
          </cell>
        </row>
        <row r="384">
          <cell r="A384" t="str">
            <v>79508/1</v>
          </cell>
          <cell r="B384" t="str">
            <v>FORNECIMENTO E ENCHIMENTO DE VÃO SOBRE ABÓBADA DE TÚNEL, COM PEDRA-DE-MÃO JOGADA</v>
          </cell>
          <cell r="C384" t="str">
            <v>M3</v>
          </cell>
          <cell r="D384">
            <v>55.18</v>
          </cell>
          <cell r="E384">
            <v>38.61</v>
          </cell>
          <cell r="F384">
            <v>93.79</v>
          </cell>
        </row>
        <row r="385">
          <cell r="A385" t="str">
            <v>79508/2</v>
          </cell>
          <cell r="B385" t="str">
            <v>FORNECIMENTO E ENCHIMENTO DE VÃO SOBRE ABÓBADA DE TÚNEL, COM PEDRA-DE-MÃO ARRUMADA</v>
          </cell>
          <cell r="C385" t="str">
            <v>M3</v>
          </cell>
          <cell r="D385">
            <v>64.209999999999994</v>
          </cell>
          <cell r="E385">
            <v>57.92</v>
          </cell>
          <cell r="F385">
            <v>122.13</v>
          </cell>
        </row>
        <row r="386">
          <cell r="B386" t="str">
            <v>ATERRO MECANICO</v>
          </cell>
          <cell r="C386">
            <v>0</v>
          </cell>
        </row>
        <row r="387">
          <cell r="A387">
            <v>72920</v>
          </cell>
          <cell r="B387" t="str">
            <v>REATERRO DE VALA COM MATERIAL GRANULAR REAPROVEITADO ADENSADO E VIBRADO</v>
          </cell>
          <cell r="C387" t="str">
            <v>M3</v>
          </cell>
          <cell r="D387">
            <v>8.0500000000000007</v>
          </cell>
          <cell r="E387">
            <v>7.05</v>
          </cell>
          <cell r="F387">
            <v>15.1</v>
          </cell>
        </row>
        <row r="388">
          <cell r="A388">
            <v>72921</v>
          </cell>
          <cell r="B388" t="str">
            <v>REATERRO DE VALA COM MATERIAL GRANULAR DE EMPRÉSTIMO ADENSADO E VIBRADO</v>
          </cell>
          <cell r="C388" t="str">
            <v>M3</v>
          </cell>
          <cell r="D388">
            <v>55.49</v>
          </cell>
          <cell r="E388">
            <v>7.05</v>
          </cell>
          <cell r="F388">
            <v>62.54</v>
          </cell>
        </row>
        <row r="389">
          <cell r="A389" t="str">
            <v>73964/5</v>
          </cell>
          <cell r="B389" t="str">
            <v>REATERRO DE VALA/CAVA SEM CONTROLE DE COMPACTAÇÃO , UTILIZANDO RETRO-ESCAVADEIRA E COMPACTACADOR VIBRATÓRIO COM MATERIAL REAPROVEITADO</v>
          </cell>
          <cell r="C389" t="str">
            <v>M3</v>
          </cell>
          <cell r="D389">
            <v>3.98</v>
          </cell>
          <cell r="E389">
            <v>5.95</v>
          </cell>
          <cell r="F389">
            <v>9.93</v>
          </cell>
        </row>
        <row r="390">
          <cell r="A390" t="str">
            <v>74015/1</v>
          </cell>
          <cell r="B390" t="str">
            <v>REATERRO E COMPACTAÇÃO MECÂNICO DE VALA COM COMPACTADOR MANUAL TIPO SOQUETE VIBRATÓRIO</v>
          </cell>
          <cell r="C390" t="str">
            <v>M3</v>
          </cell>
          <cell r="D390">
            <v>10.64</v>
          </cell>
          <cell r="E390">
            <v>16.09</v>
          </cell>
          <cell r="F390">
            <v>26.73</v>
          </cell>
        </row>
        <row r="391">
          <cell r="A391">
            <v>79482</v>
          </cell>
          <cell r="B391" t="str">
            <v>ATERRO COM AREIA COM ADENSAMENTO HIDRÁULICO</v>
          </cell>
          <cell r="C391" t="str">
            <v>M3</v>
          </cell>
          <cell r="D391">
            <v>54.43</v>
          </cell>
          <cell r="E391">
            <v>4.4800000000000004</v>
          </cell>
          <cell r="F391">
            <v>58.91</v>
          </cell>
        </row>
        <row r="392">
          <cell r="A392">
            <v>79484</v>
          </cell>
          <cell r="B392" t="str">
            <v>ATERRO MECANIZADO COMPACTADO COM EMPRÉSTIMO DE AREIA</v>
          </cell>
          <cell r="C392" t="str">
            <v>M3</v>
          </cell>
          <cell r="D392">
            <v>49.97</v>
          </cell>
          <cell r="E392">
            <v>0.5</v>
          </cell>
          <cell r="F392">
            <v>50.47</v>
          </cell>
        </row>
        <row r="393">
          <cell r="A393">
            <v>79490</v>
          </cell>
          <cell r="B393" t="str">
            <v>COMPACTAÇÂO MECÂNICA DE VALA (APÓS REATERRO)</v>
          </cell>
          <cell r="C393" t="str">
            <v>M3</v>
          </cell>
          <cell r="D393">
            <v>0.85</v>
          </cell>
          <cell r="E393">
            <v>1.1499999999999999</v>
          </cell>
          <cell r="F393">
            <v>2</v>
          </cell>
        </row>
        <row r="394">
          <cell r="B394" t="str">
            <v>ESPALHAMENTO</v>
          </cell>
          <cell r="C394">
            <v>0</v>
          </cell>
        </row>
        <row r="395">
          <cell r="A395" t="str">
            <v>74153/1</v>
          </cell>
          <cell r="B395" t="str">
            <v>ESPALHAMENTO MECANIZADO (COM MOTONÍVELADORA 140 HP) MATERIAL 1A. CATEGORIA</v>
          </cell>
          <cell r="C395" t="str">
            <v>M2</v>
          </cell>
          <cell r="D395">
            <v>0.15</v>
          </cell>
          <cell r="E395">
            <v>0.04</v>
          </cell>
          <cell r="F395">
            <v>0.19</v>
          </cell>
        </row>
        <row r="396">
          <cell r="A396" t="str">
            <v>74034/1</v>
          </cell>
          <cell r="B396" t="str">
            <v>ESPALHAMENTO DE MATERIAL DE 1A CATEGORIA COM TRATOR DE ESTEIRA COM 153HP</v>
          </cell>
          <cell r="C396" t="str">
            <v>M3</v>
          </cell>
          <cell r="D396">
            <v>2.13</v>
          </cell>
          <cell r="E396">
            <v>0.23</v>
          </cell>
          <cell r="F396">
            <v>2.36</v>
          </cell>
        </row>
        <row r="397">
          <cell r="A397">
            <v>83344</v>
          </cell>
          <cell r="B397" t="str">
            <v>ESPALHAMENTO DE MATERIAL EM BOTA FORA, COM UTILIZAÇÃO DE TRATOR DE ESTEIRAS DE 165 HP</v>
          </cell>
          <cell r="C397" t="str">
            <v>M3</v>
          </cell>
          <cell r="D397">
            <v>0.72</v>
          </cell>
          <cell r="E397">
            <v>0.28000000000000003</v>
          </cell>
          <cell r="F397">
            <v>1</v>
          </cell>
        </row>
        <row r="398">
          <cell r="B398" t="str">
            <v>COMPACTACAO MANUAL</v>
          </cell>
          <cell r="C398">
            <v>0</v>
          </cell>
        </row>
        <row r="399">
          <cell r="A399">
            <v>79483</v>
          </cell>
          <cell r="B399" t="str">
            <v>APILOAMENTO COM MACO DE 30KG</v>
          </cell>
          <cell r="C399" t="str">
            <v>M2</v>
          </cell>
          <cell r="D399">
            <v>6.77</v>
          </cell>
          <cell r="E399">
            <v>14.48</v>
          </cell>
          <cell r="F399">
            <v>21.25</v>
          </cell>
        </row>
        <row r="400">
          <cell r="B400" t="str">
            <v>COMPACTACAO MECANICA</v>
          </cell>
          <cell r="C400">
            <v>0</v>
          </cell>
        </row>
        <row r="401">
          <cell r="A401" t="str">
            <v>76444/1</v>
          </cell>
          <cell r="B401" t="str">
            <v>COMPACTAÇÃO MECÂNICA DE VALAS, SEM CONTROLE DE GC (COMPACTADOR TIPO SAPO ATÉ 35 KG)</v>
          </cell>
          <cell r="C401" t="str">
            <v>M3</v>
          </cell>
          <cell r="D401">
            <v>5.66</v>
          </cell>
          <cell r="E401">
            <v>7.72</v>
          </cell>
          <cell r="F401">
            <v>13.38</v>
          </cell>
        </row>
        <row r="402">
          <cell r="A402" t="str">
            <v>76444/2</v>
          </cell>
          <cell r="B402" t="str">
            <v>COMPACTAÇÃO MECÂNICA DE VALAS,C/CONTR.DO GC &gt;= 95% DO PN(C/COMPACTADORSOLOS C/ PLACA VIBRATÓRIA MOTOR DIESEL/GASOLINA 7 A 10 HP)</v>
          </cell>
          <cell r="C402" t="str">
            <v>M3</v>
          </cell>
          <cell r="D402">
            <v>9.5500000000000007</v>
          </cell>
          <cell r="E402">
            <v>10.52</v>
          </cell>
          <cell r="F402">
            <v>20.07</v>
          </cell>
        </row>
        <row r="403">
          <cell r="A403" t="str">
            <v>74005/1</v>
          </cell>
          <cell r="B403" t="str">
            <v>COMPACTAÇÃO MECÂNICA, SEM CONTROLE DO GC (C/COMPACTADOR PLACA 400 KG)</v>
          </cell>
          <cell r="C403" t="str">
            <v>M3</v>
          </cell>
          <cell r="D403">
            <v>1.75</v>
          </cell>
          <cell r="E403">
            <v>2.41</v>
          </cell>
          <cell r="F403">
            <v>4.16</v>
          </cell>
        </row>
        <row r="404">
          <cell r="A404" t="str">
            <v>74005/2</v>
          </cell>
          <cell r="B404" t="str">
            <v>COMPACTAÇÃO MECÂNICA C/ CONTROLE DO GC&gt;=95% DO PN (ÁREAS) (C/MONÍVELADORA 140 HP E ROLO COMPRESSOR VIBRATÓRIO 80 HP)</v>
          </cell>
          <cell r="C404" t="str">
            <v>M3</v>
          </cell>
          <cell r="D404">
            <v>3.55</v>
          </cell>
          <cell r="E404">
            <v>0.75</v>
          </cell>
          <cell r="F404">
            <v>4.3</v>
          </cell>
        </row>
        <row r="405">
          <cell r="A405">
            <v>41721</v>
          </cell>
          <cell r="B405" t="str">
            <v>COMPACTAÇÃO MECÂNICA A 95% DO PROCTOR NORMAL - PAVIMENTAÇÃO URBANA</v>
          </cell>
          <cell r="C405" t="str">
            <v>M3</v>
          </cell>
          <cell r="D405">
            <v>1.96</v>
          </cell>
          <cell r="E405">
            <v>0.43</v>
          </cell>
          <cell r="F405">
            <v>2.39</v>
          </cell>
        </row>
        <row r="406">
          <cell r="A406">
            <v>41722</v>
          </cell>
          <cell r="B406" t="str">
            <v>COMPACTAÇÃO MECÂNICA A 100% DO PROCTOR NORMAL - PAVIMENTAÇÃO URBANA</v>
          </cell>
          <cell r="C406" t="str">
            <v>M3</v>
          </cell>
          <cell r="D406">
            <v>2.84</v>
          </cell>
          <cell r="E406">
            <v>0.78</v>
          </cell>
          <cell r="F406">
            <v>3.62</v>
          </cell>
        </row>
        <row r="407">
          <cell r="B407" t="str">
            <v>TRANSPORTE DE MATERIAIS</v>
          </cell>
          <cell r="C407">
            <v>0</v>
          </cell>
        </row>
        <row r="408">
          <cell r="B408" t="str">
            <v>TRANSPORTE COM CAMINHAO</v>
          </cell>
          <cell r="C408">
            <v>0</v>
          </cell>
        </row>
        <row r="409">
          <cell r="A409">
            <v>72838</v>
          </cell>
          <cell r="B409" t="str">
            <v>TRANSPORTE COMERCIAL COM CAMINHÃO CARROCERIA 9 T, RODOVIA EM LEITO NATURAL</v>
          </cell>
          <cell r="C409" t="str">
            <v>TXKM</v>
          </cell>
          <cell r="D409">
            <v>0.53</v>
          </cell>
          <cell r="E409">
            <v>7.0000000000000007E-2</v>
          </cell>
          <cell r="F409">
            <v>0.6</v>
          </cell>
        </row>
        <row r="410">
          <cell r="A410">
            <v>72839</v>
          </cell>
          <cell r="B410" t="str">
            <v>TRANSPORTE COMERCIAL COM CAMINHÃO CARROCERIA 9 T, RODOVIA COM REVESTIMENTO PRIMÁRIO</v>
          </cell>
          <cell r="C410" t="str">
            <v>TXKM</v>
          </cell>
          <cell r="D410">
            <v>0.43</v>
          </cell>
          <cell r="E410">
            <v>0.05</v>
          </cell>
          <cell r="F410">
            <v>0.48</v>
          </cell>
        </row>
        <row r="411">
          <cell r="A411">
            <v>72840</v>
          </cell>
          <cell r="B411" t="str">
            <v>TRANSPORTE COMERCIAL COM CAMINHÃO CARROCERIA 9 T, RODOVIA PAVIMENTADA</v>
          </cell>
          <cell r="C411" t="str">
            <v>TXKM</v>
          </cell>
          <cell r="D411">
            <v>0.35</v>
          </cell>
          <cell r="E411">
            <v>0.04</v>
          </cell>
          <cell r="F411">
            <v>0.39</v>
          </cell>
        </row>
        <row r="412">
          <cell r="A412">
            <v>72882</v>
          </cell>
          <cell r="B412" t="str">
            <v>TRANSPORTE COMERCIAL COM CAMINHÃO CARROCERIA 9 T, RODOVIA EM LEITO NATURAL</v>
          </cell>
          <cell r="C412" t="str">
            <v>M3XKM</v>
          </cell>
          <cell r="D412">
            <v>0.81</v>
          </cell>
          <cell r="E412">
            <v>0.1</v>
          </cell>
          <cell r="F412">
            <v>0.91</v>
          </cell>
        </row>
        <row r="413">
          <cell r="A413">
            <v>72883</v>
          </cell>
          <cell r="B413" t="str">
            <v>TRANSPORTE COMERCIAL COM CAMINHÃO CARROCERIA 9 T, RODOVIA COM REVESTIMENTO PRIMÁRIO</v>
          </cell>
          <cell r="C413" t="str">
            <v>M3XKM</v>
          </cell>
          <cell r="D413">
            <v>0.64</v>
          </cell>
          <cell r="E413">
            <v>0.08</v>
          </cell>
          <cell r="F413">
            <v>0.72</v>
          </cell>
        </row>
        <row r="414">
          <cell r="A414">
            <v>72884</v>
          </cell>
          <cell r="B414" t="str">
            <v>TRANSPORTE COMERCIAL COM CAMINHÃO CARROCERIA 9 T, RODOVIA PAVIMENTADA</v>
          </cell>
          <cell r="C414" t="str">
            <v>M3XKM</v>
          </cell>
          <cell r="D414">
            <v>0.53</v>
          </cell>
          <cell r="E414">
            <v>7.0000000000000007E-2</v>
          </cell>
          <cell r="F414">
            <v>0.6</v>
          </cell>
        </row>
        <row r="415">
          <cell r="A415">
            <v>72841</v>
          </cell>
          <cell r="B415" t="str">
            <v>TRANSPORTE COMERCIAL COM CAMINHÃO BASCULANTE 6 M3, RODOVIA EM LEITO NATURAL</v>
          </cell>
          <cell r="C415" t="str">
            <v>TXKM</v>
          </cell>
          <cell r="D415">
            <v>0.7</v>
          </cell>
          <cell r="E415">
            <v>7.0000000000000007E-2</v>
          </cell>
          <cell r="F415">
            <v>0.77</v>
          </cell>
        </row>
        <row r="416">
          <cell r="A416">
            <v>72842</v>
          </cell>
          <cell r="B416" t="str">
            <v>TRANSPORTE COMERCIAL COM CAMINHÃO BASCULANTE 6 M3, RODOVIA COM REVESTIMENTO PRIMÁRIO</v>
          </cell>
          <cell r="C416" t="str">
            <v>TXKM</v>
          </cell>
          <cell r="D416">
            <v>0.56000000000000005</v>
          </cell>
          <cell r="E416">
            <v>0.05</v>
          </cell>
          <cell r="F416">
            <v>0.61</v>
          </cell>
        </row>
        <row r="417">
          <cell r="A417">
            <v>72843</v>
          </cell>
          <cell r="B417" t="str">
            <v>TRANSPORTE COMERCIAL COM CAMINHÃO BASCULANTE 6 M3, RODOVIA PAVIMENTADA</v>
          </cell>
          <cell r="C417" t="str">
            <v>TXKM</v>
          </cell>
          <cell r="D417">
            <v>0.47</v>
          </cell>
          <cell r="E417">
            <v>0.04</v>
          </cell>
          <cell r="F417">
            <v>0.51</v>
          </cell>
        </row>
        <row r="418">
          <cell r="A418">
            <v>72885</v>
          </cell>
          <cell r="B418" t="str">
            <v>TRANSPORTE COMERCIAL COM CAMINHÃO BASCULANTE 6 M3, RODOVIA EM LEITO NATURAL</v>
          </cell>
          <cell r="C418" t="str">
            <v>M3XKM</v>
          </cell>
          <cell r="D418">
            <v>1.05</v>
          </cell>
          <cell r="E418">
            <v>0.1</v>
          </cell>
          <cell r="F418">
            <v>1.1499999999999999</v>
          </cell>
        </row>
        <row r="419">
          <cell r="A419">
            <v>72886</v>
          </cell>
          <cell r="B419" t="str">
            <v>TRANSPORTE COMERCIAL COM CAMINHÃO BASCULANTE 6 M3, RODOVIA COM REVESTIMENTO PRIMÁRIO</v>
          </cell>
          <cell r="C419" t="str">
            <v>M3XKM</v>
          </cell>
          <cell r="D419">
            <v>0.84</v>
          </cell>
          <cell r="E419">
            <v>0.08</v>
          </cell>
          <cell r="F419">
            <v>0.92</v>
          </cell>
        </row>
        <row r="420">
          <cell r="A420">
            <v>72887</v>
          </cell>
          <cell r="B420" t="str">
            <v>TRANSPORTE COMERCIAL COM CAMINHÃO BASCULANTE 6 M3, RODOVIA PAVIMENTADA</v>
          </cell>
          <cell r="C420" t="str">
            <v>M3XKM</v>
          </cell>
          <cell r="D420">
            <v>0.7</v>
          </cell>
          <cell r="E420">
            <v>7.0000000000000007E-2</v>
          </cell>
          <cell r="F420">
            <v>0.77</v>
          </cell>
        </row>
        <row r="421">
          <cell r="A421">
            <v>72851</v>
          </cell>
          <cell r="B421" t="str">
            <v>TRANSPORTE LOCAL COM CAMINHÃO BASCULANTE 6 M3, RODOVIA EM LEITO NATURAL, DMT ATÉ 200 M</v>
          </cell>
          <cell r="C421" t="str">
            <v>M3</v>
          </cell>
          <cell r="D421">
            <v>2.42</v>
          </cell>
          <cell r="E421">
            <v>0.24</v>
          </cell>
          <cell r="F421">
            <v>2.66</v>
          </cell>
        </row>
        <row r="422">
          <cell r="A422">
            <v>72852</v>
          </cell>
          <cell r="B422" t="str">
            <v>TRANSPORTE LOCAL COM CAMINHÃO BASCULANTE 6 M3, RODOVIA EM LEITO NATURAL, DMT 200 A 400 M</v>
          </cell>
          <cell r="C422" t="str">
            <v>M3</v>
          </cell>
          <cell r="D422">
            <v>2.48</v>
          </cell>
          <cell r="E422">
            <v>0.25</v>
          </cell>
          <cell r="F422">
            <v>2.73</v>
          </cell>
        </row>
        <row r="423">
          <cell r="A423">
            <v>72853</v>
          </cell>
          <cell r="B423" t="str">
            <v>TRANSPORTE LOCAL COM CAMINHÃO BASCULANTE 6 M3, RODOVIA EM LEITO NATURAL, DMT 400 A 600 M</v>
          </cell>
          <cell r="C423" t="str">
            <v>M3</v>
          </cell>
          <cell r="D423">
            <v>2.54</v>
          </cell>
          <cell r="E423">
            <v>0.26</v>
          </cell>
          <cell r="F423">
            <v>2.8</v>
          </cell>
        </row>
        <row r="424">
          <cell r="A424">
            <v>72854</v>
          </cell>
          <cell r="B424" t="str">
            <v>TRANSPORTE LOCAL COM CAMINHÃO BASCULANTE 6 M3, RODOVIA EM LEITO NATURAL, DMT 600 A 800 M</v>
          </cell>
          <cell r="C424" t="str">
            <v>M3</v>
          </cell>
          <cell r="D424">
            <v>2.62</v>
          </cell>
          <cell r="E424">
            <v>0.27</v>
          </cell>
          <cell r="F424">
            <v>2.89</v>
          </cell>
        </row>
        <row r="425">
          <cell r="A425">
            <v>72855</v>
          </cell>
          <cell r="B425" t="str">
            <v>TRANSPORTE LOCAL COM CAMINHÃO BASCULANTE 6 M3, RODOVIA EM LEITO NATURAL, DMT 800 A 1.000 M</v>
          </cell>
          <cell r="C425" t="str">
            <v>M3</v>
          </cell>
          <cell r="D425">
            <v>2.69</v>
          </cell>
          <cell r="E425">
            <v>0.27</v>
          </cell>
          <cell r="F425">
            <v>2.96</v>
          </cell>
        </row>
        <row r="426">
          <cell r="A426">
            <v>72856</v>
          </cell>
          <cell r="B426" t="str">
            <v>TRANSPORTE LOCAL COM CAMINHÃO BASCULANTE 6 M3, RODOVIA EM LEITO NATURAL</v>
          </cell>
          <cell r="C426" t="str">
            <v>M3XKM</v>
          </cell>
          <cell r="D426">
            <v>1.17</v>
          </cell>
          <cell r="E426">
            <v>0.12</v>
          </cell>
          <cell r="F426">
            <v>1.29</v>
          </cell>
        </row>
        <row r="427">
          <cell r="A427">
            <v>72857</v>
          </cell>
          <cell r="B427" t="str">
            <v>TRANSPORTE LOCAL COM CAMINHÃO BASCULANTE 6 M3, RODOVIA COM REVESTIMENTO PRIMÁRIO, DMT ATÉ 200 M</v>
          </cell>
          <cell r="C427" t="str">
            <v>M3</v>
          </cell>
          <cell r="D427">
            <v>2.15</v>
          </cell>
          <cell r="E427">
            <v>0.22</v>
          </cell>
          <cell r="F427">
            <v>2.37</v>
          </cell>
        </row>
        <row r="428">
          <cell r="A428">
            <v>72858</v>
          </cell>
          <cell r="B428" t="str">
            <v>TRANSPORTE LOCAL COM CAMINHÃO BASCULANTE 6 M3, RODOVIA COM REVESTIMENTO PRIMÁRIO, DMT 200 A 400 M</v>
          </cell>
          <cell r="C428" t="str">
            <v>M3</v>
          </cell>
          <cell r="D428">
            <v>2.2000000000000002</v>
          </cell>
          <cell r="E428">
            <v>0.22</v>
          </cell>
          <cell r="F428">
            <v>2.42</v>
          </cell>
        </row>
        <row r="429">
          <cell r="A429">
            <v>72859</v>
          </cell>
          <cell r="B429" t="str">
            <v>TRANSPORTE LOCAL COM CAMINHÃO BASCULANTE 6 M3, RODOVIA COM REVESTIMENTO PRIMÁRIO, DMT 400 A 600 M</v>
          </cell>
          <cell r="C429" t="str">
            <v>M3</v>
          </cell>
          <cell r="D429">
            <v>2.27</v>
          </cell>
          <cell r="E429">
            <v>0.23</v>
          </cell>
          <cell r="F429">
            <v>2.5</v>
          </cell>
        </row>
        <row r="430">
          <cell r="A430">
            <v>72860</v>
          </cell>
          <cell r="B430" t="str">
            <v>TRANSPORTE LOCAL COM CAMINHÃO BASCULANTE 6 M3, RODOVIA COM REVESTIMENTO PRIMÁRIO, DMT 600 A 800 M</v>
          </cell>
          <cell r="C430" t="str">
            <v>M3</v>
          </cell>
          <cell r="D430">
            <v>2.33</v>
          </cell>
          <cell r="E430">
            <v>0.24</v>
          </cell>
          <cell r="F430">
            <v>2.57</v>
          </cell>
        </row>
        <row r="431">
          <cell r="A431">
            <v>72874</v>
          </cell>
          <cell r="B431" t="str">
            <v>TRANSPORTE LOCAL COM CAMINHÃO BASCULANTE 6 M3, RODOVIA COM REVESTIMENTO PRIMÁRIO, DMT 800 A 1.000 M</v>
          </cell>
          <cell r="C431" t="str">
            <v>M3</v>
          </cell>
          <cell r="D431">
            <v>2.39</v>
          </cell>
          <cell r="E431">
            <v>0.24</v>
          </cell>
          <cell r="F431">
            <v>2.63</v>
          </cell>
        </row>
        <row r="432">
          <cell r="A432">
            <v>72875</v>
          </cell>
          <cell r="B432" t="str">
            <v>TRANSPORTE LOCAL COM CAMINHÃO BASCULANTE 6 M3, RODOVIA COM REVESTIMENTO PRIMÁRIO</v>
          </cell>
          <cell r="C432" t="str">
            <v>M3XKM</v>
          </cell>
          <cell r="D432">
            <v>1.04</v>
          </cell>
          <cell r="E432">
            <v>0.1</v>
          </cell>
          <cell r="F432">
            <v>1.1399999999999999</v>
          </cell>
        </row>
        <row r="433">
          <cell r="A433">
            <v>72876</v>
          </cell>
          <cell r="B433" t="str">
            <v>TRANSPORTE LOCAL COM CAMINHÃO BASCULANTE 6 M3, RODOVIA PAVIMENTADA, DMT ATÉ 200 M</v>
          </cell>
          <cell r="C433" t="str">
            <v>M3</v>
          </cell>
          <cell r="D433">
            <v>1.93</v>
          </cell>
          <cell r="E433">
            <v>0.19</v>
          </cell>
          <cell r="F433">
            <v>2.12</v>
          </cell>
        </row>
        <row r="434">
          <cell r="A434">
            <v>72877</v>
          </cell>
          <cell r="B434" t="str">
            <v>TRANSPORTE LOCAL COM CAMINHÃO BASCULANTE 6 M3, RODOVIA PAVIMENTADA, DMT 200 A 400 M</v>
          </cell>
          <cell r="C434" t="str">
            <v>M3</v>
          </cell>
          <cell r="D434">
            <v>1.98</v>
          </cell>
          <cell r="E434">
            <v>0.2</v>
          </cell>
          <cell r="F434">
            <v>2.1800000000000002</v>
          </cell>
        </row>
        <row r="435">
          <cell r="A435">
            <v>72878</v>
          </cell>
          <cell r="B435" t="str">
            <v>TRANSPORTE LOCAL COM CAMINHÃO BASCULANTE 6 M3, RODOVIA PAVIMENTADA, DMT 400 A 600 M</v>
          </cell>
          <cell r="C435" t="str">
            <v>M3</v>
          </cell>
          <cell r="D435">
            <v>2.0299999999999998</v>
          </cell>
          <cell r="E435">
            <v>0.21</v>
          </cell>
          <cell r="F435">
            <v>2.2400000000000002</v>
          </cell>
        </row>
        <row r="436">
          <cell r="A436">
            <v>72879</v>
          </cell>
          <cell r="B436" t="str">
            <v>TRANSPORTE LOCAL COM CAMINHÃO BASCULANTE 6 M3, RODOVIA PAVIMENTADA, DMT 600 A 800 M</v>
          </cell>
          <cell r="C436" t="str">
            <v>M3</v>
          </cell>
          <cell r="D436">
            <v>2.1</v>
          </cell>
          <cell r="E436">
            <v>0.21</v>
          </cell>
          <cell r="F436">
            <v>2.31</v>
          </cell>
        </row>
        <row r="437">
          <cell r="A437">
            <v>72880</v>
          </cell>
          <cell r="B437" t="str">
            <v>TRANSPORTE LOCAL COM CAMINHÃO BASCULANTE 6 M3, RODOVIA PAVIMENTADA, DMT 800 A 1.000 M</v>
          </cell>
          <cell r="C437" t="str">
            <v>M3</v>
          </cell>
          <cell r="D437">
            <v>2.15</v>
          </cell>
          <cell r="E437">
            <v>0.22</v>
          </cell>
          <cell r="F437">
            <v>2.37</v>
          </cell>
        </row>
        <row r="438">
          <cell r="A438">
            <v>72881</v>
          </cell>
          <cell r="B438" t="str">
            <v>TRANSPORTE LOCAL COM CAMINHÃO BASCULANTE 6 M3, RODOVIA PAVIMENTADA ( PARA DISTÂNCIAS SUPERIORES A 4 KM )</v>
          </cell>
          <cell r="C438" t="str">
            <v>M3XKM</v>
          </cell>
          <cell r="D438">
            <v>0.94</v>
          </cell>
          <cell r="E438">
            <v>0.09</v>
          </cell>
          <cell r="F438">
            <v>1.03</v>
          </cell>
        </row>
        <row r="439">
          <cell r="A439">
            <v>72899</v>
          </cell>
          <cell r="B439" t="str">
            <v>TRANSPORTE DE ENTULHO COM CAMINHÃO BASCULANTE 6 M3, RODOVIA PAVIMENTADA, DMT ATÉ 0,5 KM</v>
          </cell>
          <cell r="C439" t="str">
            <v>M3</v>
          </cell>
          <cell r="D439">
            <v>3.48</v>
          </cell>
          <cell r="E439">
            <v>0.35</v>
          </cell>
          <cell r="F439">
            <v>3.83</v>
          </cell>
        </row>
        <row r="440">
          <cell r="A440">
            <v>72900</v>
          </cell>
          <cell r="B440" t="str">
            <v>TRANSPORTE DE ENTULHO COM CAMINHÃO BASCULANTE 6 M3, RODOVIA PAVIMENTADA, DMT 0,5 A 1,0 KM</v>
          </cell>
          <cell r="C440" t="str">
            <v>M3</v>
          </cell>
          <cell r="D440">
            <v>3.82</v>
          </cell>
          <cell r="E440">
            <v>0.39</v>
          </cell>
          <cell r="F440">
            <v>4.21</v>
          </cell>
        </row>
        <row r="441">
          <cell r="A441">
            <v>73370</v>
          </cell>
          <cell r="B441" t="str">
            <v>TRANSPORTE QQ NAT CAM BASCULANTE 30 KM/H 8.00 T EXCL DESPE- SA CARGA/DESC ESPERA DO CAMINHÃO/SERVENTE/E OU EQUIP AUX.</v>
          </cell>
          <cell r="C441" t="str">
            <v>T/KM</v>
          </cell>
          <cell r="D441">
            <v>0.91</v>
          </cell>
          <cell r="E441">
            <v>0.1</v>
          </cell>
          <cell r="F441">
            <v>1.01</v>
          </cell>
        </row>
        <row r="442">
          <cell r="A442">
            <v>83356</v>
          </cell>
          <cell r="B442" t="str">
            <v>TRANSPORTE COMERCIAL DE BRITA</v>
          </cell>
          <cell r="C442" t="str">
            <v>M3XKM</v>
          </cell>
          <cell r="D442">
            <v>0.51</v>
          </cell>
          <cell r="E442">
            <v>0.05</v>
          </cell>
          <cell r="F442">
            <v>0.56000000000000005</v>
          </cell>
        </row>
        <row r="443">
          <cell r="A443">
            <v>83357</v>
          </cell>
          <cell r="B443" t="str">
            <v>TRANSPORTE LOCAL DE MASSA ASFÁLTICA - PAVIMENTAÇÃO URBANA</v>
          </cell>
          <cell r="C443" t="str">
            <v>M3XKM</v>
          </cell>
          <cell r="D443">
            <v>0.65</v>
          </cell>
          <cell r="E443">
            <v>0.06</v>
          </cell>
          <cell r="F443">
            <v>0.71</v>
          </cell>
        </row>
        <row r="444">
          <cell r="A444">
            <v>83358</v>
          </cell>
          <cell r="B444" t="str">
            <v>TRANSPORTE DE PAVIMENTAÇÃO REMOVIDA (RODOVIAS NÃO URBANAS)</v>
          </cell>
          <cell r="C444" t="str">
            <v>M3XKM</v>
          </cell>
          <cell r="D444">
            <v>1.05</v>
          </cell>
          <cell r="E444">
            <v>0.1</v>
          </cell>
          <cell r="F444">
            <v>1.1499999999999999</v>
          </cell>
        </row>
        <row r="445">
          <cell r="B445" t="str">
            <v>TRANSPORTE MANUAL</v>
          </cell>
          <cell r="C445">
            <v>0</v>
          </cell>
        </row>
        <row r="446">
          <cell r="A446" t="str">
            <v>73901/1</v>
          </cell>
          <cell r="B446" t="str">
            <v>TRANSPORTE VERTICAL MANUAL DE MATERIAIS DIVERSOS A 1ª LAJE</v>
          </cell>
          <cell r="C446" t="str">
            <v>M3</v>
          </cell>
          <cell r="D446">
            <v>7.9</v>
          </cell>
          <cell r="E446">
            <v>16.89</v>
          </cell>
          <cell r="F446">
            <v>24.79</v>
          </cell>
        </row>
        <row r="447">
          <cell r="A447" t="str">
            <v>73901/2</v>
          </cell>
          <cell r="B447" t="str">
            <v>TRANSPORTE VERTICAL MANUAL DE MATERIAIS DIVERSOS A 2ª LAJE</v>
          </cell>
          <cell r="C447" t="str">
            <v>M3</v>
          </cell>
          <cell r="D447">
            <v>18.97</v>
          </cell>
          <cell r="E447">
            <v>40.54</v>
          </cell>
          <cell r="F447">
            <v>59.51</v>
          </cell>
        </row>
        <row r="448">
          <cell r="A448" t="str">
            <v>73901/3</v>
          </cell>
          <cell r="B448" t="str">
            <v>TRANSPORTE VERTICAL MANUAL DE MATERIAIS DIVERSOS A 1ª LAJE</v>
          </cell>
          <cell r="C448" t="str">
            <v>T</v>
          </cell>
          <cell r="D448">
            <v>15.8</v>
          </cell>
          <cell r="E448">
            <v>33.79</v>
          </cell>
          <cell r="F448">
            <v>49.59</v>
          </cell>
        </row>
        <row r="449">
          <cell r="A449" t="str">
            <v>73901/4</v>
          </cell>
          <cell r="B449" t="str">
            <v>TRANSPORTE VERTICAL MANUAL DE MATERIAIS DIVERSOS A 2ª LAJE</v>
          </cell>
          <cell r="C449" t="str">
            <v>T</v>
          </cell>
          <cell r="D449">
            <v>26.19</v>
          </cell>
          <cell r="E449">
            <v>55.99</v>
          </cell>
          <cell r="F449">
            <v>82.18</v>
          </cell>
        </row>
        <row r="450">
          <cell r="A450" t="str">
            <v>74023/1</v>
          </cell>
          <cell r="B450" t="str">
            <v>TRANSPORTE HORIZONTAL DE MATERIAIS DIVERSOS A 30M</v>
          </cell>
          <cell r="C450" t="str">
            <v>M3</v>
          </cell>
          <cell r="D450">
            <v>10.84</v>
          </cell>
          <cell r="E450">
            <v>23.17</v>
          </cell>
          <cell r="F450">
            <v>34.01</v>
          </cell>
        </row>
        <row r="451">
          <cell r="A451" t="str">
            <v>74023/2</v>
          </cell>
          <cell r="B451" t="str">
            <v>TRANSPORTE HORIZONTAL DE MATERIAIS DIVERSOS A 40M</v>
          </cell>
          <cell r="C451" t="str">
            <v>M3</v>
          </cell>
          <cell r="D451">
            <v>12.19</v>
          </cell>
          <cell r="E451">
            <v>26.06</v>
          </cell>
          <cell r="F451">
            <v>38.25</v>
          </cell>
        </row>
        <row r="452">
          <cell r="A452" t="str">
            <v>74023/3</v>
          </cell>
          <cell r="B452" t="str">
            <v>TRANSPORTE HORIZONTAL DE MATERIAIS DIVERSOS A 50M</v>
          </cell>
          <cell r="C452" t="str">
            <v>M3</v>
          </cell>
          <cell r="D452">
            <v>13.09</v>
          </cell>
          <cell r="E452">
            <v>27.99</v>
          </cell>
          <cell r="F452">
            <v>41.08</v>
          </cell>
        </row>
        <row r="453">
          <cell r="A453" t="str">
            <v>74023/4</v>
          </cell>
          <cell r="B453" t="str">
            <v>TRANSPORTE HORIZONTAL DE MATERIAIS DIVERSOS A 60M</v>
          </cell>
          <cell r="C453" t="str">
            <v>M3</v>
          </cell>
          <cell r="D453">
            <v>13.77</v>
          </cell>
          <cell r="E453">
            <v>29.44</v>
          </cell>
          <cell r="F453">
            <v>43.21</v>
          </cell>
        </row>
        <row r="454">
          <cell r="A454" t="str">
            <v>74023/5</v>
          </cell>
          <cell r="B454" t="str">
            <v>TRANSPORTE HORIZONTAL DE MATERIAIS DIVERSOS A 100M</v>
          </cell>
          <cell r="C454" t="str">
            <v>M3</v>
          </cell>
          <cell r="D454">
            <v>18.059999999999999</v>
          </cell>
          <cell r="E454">
            <v>38.61</v>
          </cell>
          <cell r="F454">
            <v>56.67</v>
          </cell>
        </row>
        <row r="455">
          <cell r="B455" t="str">
            <v>TRANSPORTE DE TUBOS</v>
          </cell>
          <cell r="C455">
            <v>0</v>
          </cell>
        </row>
        <row r="456">
          <cell r="A456">
            <v>73503</v>
          </cell>
          <cell r="B456" t="str">
            <v>TRANSPORTE DE TUBOS DE PVC DN 1000</v>
          </cell>
          <cell r="C456" t="str">
            <v>M</v>
          </cell>
          <cell r="D456">
            <v>5.08</v>
          </cell>
          <cell r="E456">
            <v>0.68</v>
          </cell>
          <cell r="F456">
            <v>5.76</v>
          </cell>
        </row>
        <row r="457">
          <cell r="A457">
            <v>73504</v>
          </cell>
          <cell r="B457" t="str">
            <v>TRANSPORTE DE TUBOS DE PVC DN 900</v>
          </cell>
          <cell r="C457" t="str">
            <v>M</v>
          </cell>
          <cell r="D457">
            <v>4.29</v>
          </cell>
          <cell r="E457">
            <v>0.56999999999999995</v>
          </cell>
          <cell r="F457">
            <v>4.8600000000000003</v>
          </cell>
        </row>
        <row r="458">
          <cell r="A458">
            <v>73505</v>
          </cell>
          <cell r="B458" t="str">
            <v>TRANSPORTE DE TUBOS DE PVC DN 800</v>
          </cell>
          <cell r="C458" t="str">
            <v>M</v>
          </cell>
          <cell r="D458">
            <v>3.55</v>
          </cell>
          <cell r="E458">
            <v>0.47</v>
          </cell>
          <cell r="F458">
            <v>4.0199999999999996</v>
          </cell>
        </row>
        <row r="459">
          <cell r="A459">
            <v>73506</v>
          </cell>
          <cell r="B459" t="str">
            <v>TRANSPORTE DE TUBOS DE PVC DN 700</v>
          </cell>
          <cell r="C459" t="str">
            <v>M</v>
          </cell>
          <cell r="D459">
            <v>2.88</v>
          </cell>
          <cell r="E459">
            <v>0.38</v>
          </cell>
          <cell r="F459">
            <v>3.26</v>
          </cell>
        </row>
        <row r="460">
          <cell r="A460">
            <v>73507</v>
          </cell>
          <cell r="B460" t="str">
            <v>TRANSPORTE DE TUBOS DE PVC DN 600</v>
          </cell>
          <cell r="C460" t="str">
            <v>M</v>
          </cell>
          <cell r="D460">
            <v>2.2599999999999998</v>
          </cell>
          <cell r="E460">
            <v>0.3</v>
          </cell>
          <cell r="F460">
            <v>2.56</v>
          </cell>
        </row>
        <row r="461">
          <cell r="A461">
            <v>73508</v>
          </cell>
          <cell r="B461" t="str">
            <v>TRANSPORTE DE TUBOS DE PVC DN 500</v>
          </cell>
          <cell r="C461" t="str">
            <v>M</v>
          </cell>
          <cell r="D461">
            <v>1.71</v>
          </cell>
          <cell r="E461">
            <v>0.23</v>
          </cell>
          <cell r="F461">
            <v>1.94</v>
          </cell>
        </row>
        <row r="462">
          <cell r="A462">
            <v>73509</v>
          </cell>
          <cell r="B462" t="str">
            <v>TRANSPORTE DE TUBOS DE PVC DN 400</v>
          </cell>
          <cell r="C462" t="str">
            <v>M</v>
          </cell>
          <cell r="D462">
            <v>1.24</v>
          </cell>
          <cell r="E462">
            <v>0.16</v>
          </cell>
          <cell r="F462">
            <v>1.4</v>
          </cell>
        </row>
        <row r="463">
          <cell r="A463">
            <v>73510</v>
          </cell>
          <cell r="B463" t="str">
            <v>TRANSPORTE DE TUBOS DE FERRO DÚTIL DN 1200</v>
          </cell>
          <cell r="C463" t="str">
            <v>M</v>
          </cell>
          <cell r="D463">
            <v>13.09</v>
          </cell>
          <cell r="E463">
            <v>1.76</v>
          </cell>
          <cell r="F463">
            <v>14.85</v>
          </cell>
        </row>
        <row r="464">
          <cell r="A464">
            <v>73511</v>
          </cell>
          <cell r="B464" t="str">
            <v>TRANSPORTE DE TUBOS DE FERRO DÚTIL DN 1100</v>
          </cell>
          <cell r="C464" t="str">
            <v>M</v>
          </cell>
          <cell r="D464">
            <v>11.3</v>
          </cell>
          <cell r="E464">
            <v>1.51</v>
          </cell>
          <cell r="F464">
            <v>12.81</v>
          </cell>
        </row>
        <row r="465">
          <cell r="A465">
            <v>73512</v>
          </cell>
          <cell r="B465" t="str">
            <v>TRANSPORTE DE TUBOS DE FERRO DÚTIL DN 1000</v>
          </cell>
          <cell r="C465" t="str">
            <v>M</v>
          </cell>
          <cell r="D465">
            <v>9.8000000000000007</v>
          </cell>
          <cell r="E465">
            <v>1.31</v>
          </cell>
          <cell r="F465">
            <v>11.11</v>
          </cell>
        </row>
        <row r="466">
          <cell r="A466">
            <v>73513</v>
          </cell>
          <cell r="B466" t="str">
            <v>TRANSPORTE DE TUBOS DE FERRO DÚTIL DN 900</v>
          </cell>
          <cell r="C466" t="str">
            <v>M</v>
          </cell>
          <cell r="D466">
            <v>8.27</v>
          </cell>
          <cell r="E466">
            <v>1.1100000000000001</v>
          </cell>
          <cell r="F466">
            <v>9.3800000000000008</v>
          </cell>
        </row>
        <row r="467">
          <cell r="A467">
            <v>73514</v>
          </cell>
          <cell r="B467" t="str">
            <v>TRANSPORTE DE TUBOS DE FERRO DÚTIL DN 800</v>
          </cell>
          <cell r="C467" t="str">
            <v>M</v>
          </cell>
          <cell r="D467">
            <v>6.86</v>
          </cell>
          <cell r="E467">
            <v>0.92</v>
          </cell>
          <cell r="F467">
            <v>7.78</v>
          </cell>
        </row>
        <row r="468">
          <cell r="A468">
            <v>73515</v>
          </cell>
          <cell r="B468" t="str">
            <v>TRANSPORTE DE TUBOS DE FERRO DÚTIL DN 700</v>
          </cell>
          <cell r="C468" t="str">
            <v>M</v>
          </cell>
          <cell r="D468">
            <v>5.55</v>
          </cell>
          <cell r="E468">
            <v>0.74</v>
          </cell>
          <cell r="F468">
            <v>6.29</v>
          </cell>
        </row>
        <row r="469">
          <cell r="A469">
            <v>73516</v>
          </cell>
          <cell r="B469" t="str">
            <v>TRANSPORTE DE TUBOS DE FERRO DÚTIL DN 600</v>
          </cell>
          <cell r="C469" t="str">
            <v>M</v>
          </cell>
          <cell r="D469">
            <v>4.37</v>
          </cell>
          <cell r="E469">
            <v>0.57999999999999996</v>
          </cell>
          <cell r="F469">
            <v>4.95</v>
          </cell>
        </row>
        <row r="470">
          <cell r="A470">
            <v>73517</v>
          </cell>
          <cell r="B470" t="str">
            <v>TRANSPORTE DE TUBOS DE FERRO DÚTIL DN 500</v>
          </cell>
          <cell r="C470" t="str">
            <v>M</v>
          </cell>
          <cell r="D470">
            <v>3.3</v>
          </cell>
          <cell r="E470">
            <v>0.44</v>
          </cell>
          <cell r="F470">
            <v>3.74</v>
          </cell>
        </row>
        <row r="471">
          <cell r="A471">
            <v>73518</v>
          </cell>
          <cell r="B471" t="str">
            <v>TRANSPORTE DE TUBOS DE FERRO DÚTIL DN 450</v>
          </cell>
          <cell r="C471" t="str">
            <v>M</v>
          </cell>
          <cell r="D471">
            <v>2.86</v>
          </cell>
          <cell r="E471">
            <v>0.38</v>
          </cell>
          <cell r="F471">
            <v>3.24</v>
          </cell>
        </row>
        <row r="472">
          <cell r="A472">
            <v>73519</v>
          </cell>
          <cell r="B472" t="str">
            <v>TRANSPORTE DE TUBOS DE FERRO DÚTIL DN 400</v>
          </cell>
          <cell r="C472" t="str">
            <v>M</v>
          </cell>
          <cell r="D472">
            <v>2.4</v>
          </cell>
          <cell r="E472">
            <v>0.32</v>
          </cell>
          <cell r="F472">
            <v>2.72</v>
          </cell>
        </row>
        <row r="473">
          <cell r="A473">
            <v>73520</v>
          </cell>
          <cell r="B473" t="str">
            <v>TRANSPORTE DE TUBOS DE FERRO DÚTIL DN 350</v>
          </cell>
          <cell r="C473" t="str">
            <v>M</v>
          </cell>
          <cell r="D473">
            <v>2.0099999999999998</v>
          </cell>
          <cell r="E473">
            <v>0.27</v>
          </cell>
          <cell r="F473">
            <v>2.2799999999999998</v>
          </cell>
        </row>
        <row r="474">
          <cell r="A474">
            <v>73521</v>
          </cell>
          <cell r="B474" t="str">
            <v>TRANSPORTE DE TUBOS DE FERRO DÚTIL DN 300</v>
          </cell>
          <cell r="C474" t="str">
            <v>M</v>
          </cell>
          <cell r="D474">
            <v>1.63</v>
          </cell>
          <cell r="E474">
            <v>0.21</v>
          </cell>
          <cell r="F474">
            <v>1.84</v>
          </cell>
        </row>
        <row r="475">
          <cell r="A475">
            <v>73522</v>
          </cell>
          <cell r="B475" t="str">
            <v>TRANSPORTE DE TUBOS DE FERRO DÚTIL DN 250</v>
          </cell>
          <cell r="C475" t="str">
            <v>M</v>
          </cell>
          <cell r="D475">
            <v>1.28</v>
          </cell>
          <cell r="E475">
            <v>0.17</v>
          </cell>
          <cell r="F475">
            <v>1.45</v>
          </cell>
        </row>
        <row r="476">
          <cell r="A476">
            <v>73523</v>
          </cell>
          <cell r="B476" t="str">
            <v>TRANSPORTE DE TUBOS DE FERRO DÚTIL DN 200</v>
          </cell>
          <cell r="C476" t="str">
            <v>M</v>
          </cell>
          <cell r="D476">
            <v>0.96</v>
          </cell>
          <cell r="E476">
            <v>0.13</v>
          </cell>
          <cell r="F476">
            <v>1.0900000000000001</v>
          </cell>
        </row>
        <row r="477">
          <cell r="A477">
            <v>73524</v>
          </cell>
          <cell r="B477" t="str">
            <v>TRANSPORTE DE TUBOS DE FERRO DÚTIL DN 150</v>
          </cell>
          <cell r="C477" t="str">
            <v>M</v>
          </cell>
          <cell r="D477">
            <v>0.75</v>
          </cell>
          <cell r="E477">
            <v>0.1</v>
          </cell>
          <cell r="F477">
            <v>0.85</v>
          </cell>
        </row>
        <row r="478">
          <cell r="A478">
            <v>73597</v>
          </cell>
          <cell r="B478" t="str">
            <v>TRANSPORTE DE TUBOS DE FERRO DÚTIL DN 100</v>
          </cell>
          <cell r="C478" t="str">
            <v>M</v>
          </cell>
          <cell r="D478">
            <v>0.56999999999999995</v>
          </cell>
          <cell r="E478">
            <v>7.0000000000000007E-2</v>
          </cell>
          <cell r="F478">
            <v>0.64</v>
          </cell>
        </row>
        <row r="479">
          <cell r="A479">
            <v>73598</v>
          </cell>
          <cell r="B479" t="str">
            <v>TRANSPORTE DE TUBOS DE FERRO DÚTIL DN 75</v>
          </cell>
          <cell r="C479" t="str">
            <v>M</v>
          </cell>
          <cell r="D479">
            <v>0.4</v>
          </cell>
          <cell r="E479">
            <v>0.05</v>
          </cell>
          <cell r="F479">
            <v>0.45</v>
          </cell>
        </row>
        <row r="480">
          <cell r="A480">
            <v>73587</v>
          </cell>
          <cell r="B480" t="str">
            <v>TRANSPORTE DE TUBOS DE PVC DN 350</v>
          </cell>
          <cell r="C480" t="str">
            <v>M</v>
          </cell>
          <cell r="D480">
            <v>0.86</v>
          </cell>
          <cell r="E480">
            <v>0.11</v>
          </cell>
          <cell r="F480">
            <v>0.97</v>
          </cell>
        </row>
        <row r="481">
          <cell r="A481">
            <v>73588</v>
          </cell>
          <cell r="B481" t="str">
            <v>TRANSPORTE DE TUBOS DE PVC DN 300</v>
          </cell>
          <cell r="C481" t="str">
            <v>M</v>
          </cell>
          <cell r="D481">
            <v>0.56999999999999995</v>
          </cell>
          <cell r="E481">
            <v>7.0000000000000007E-2</v>
          </cell>
          <cell r="F481">
            <v>0.64</v>
          </cell>
        </row>
        <row r="482">
          <cell r="A482">
            <v>73589</v>
          </cell>
          <cell r="B482" t="str">
            <v>TRANSPORTE DE TUBOS DE PVC DN 250</v>
          </cell>
          <cell r="C482" t="str">
            <v>M</v>
          </cell>
          <cell r="D482">
            <v>0.4</v>
          </cell>
          <cell r="E482">
            <v>0.05</v>
          </cell>
          <cell r="F482">
            <v>0.45</v>
          </cell>
        </row>
        <row r="483">
          <cell r="A483">
            <v>73590</v>
          </cell>
          <cell r="B483" t="str">
            <v>TRANSPORTE DE TUBOS DE PVC DN 200</v>
          </cell>
          <cell r="C483" t="str">
            <v>M</v>
          </cell>
          <cell r="D483">
            <v>0.24</v>
          </cell>
          <cell r="E483">
            <v>0.03</v>
          </cell>
          <cell r="F483">
            <v>0.27</v>
          </cell>
        </row>
        <row r="484">
          <cell r="A484">
            <v>73591</v>
          </cell>
          <cell r="B484" t="str">
            <v>TRANSPORTE DE TUBOS DE PVC DN 150</v>
          </cell>
          <cell r="C484" t="str">
            <v>M</v>
          </cell>
          <cell r="D484">
            <v>0.15</v>
          </cell>
          <cell r="E484">
            <v>0.02</v>
          </cell>
          <cell r="F484">
            <v>0.17</v>
          </cell>
        </row>
        <row r="485">
          <cell r="A485">
            <v>73592</v>
          </cell>
          <cell r="B485" t="str">
            <v>TRANSPORTE DE TUBOS DE PVC DN 125</v>
          </cell>
          <cell r="C485" t="str">
            <v>M</v>
          </cell>
          <cell r="D485">
            <v>0.12</v>
          </cell>
          <cell r="E485">
            <v>0.01</v>
          </cell>
          <cell r="F485">
            <v>0.13</v>
          </cell>
        </row>
        <row r="486">
          <cell r="A486">
            <v>73593</v>
          </cell>
          <cell r="B486" t="str">
            <v>TRANSPORTE DE TUBOS DE PVC DN 100</v>
          </cell>
          <cell r="C486" t="str">
            <v>M</v>
          </cell>
          <cell r="D486">
            <v>0.16</v>
          </cell>
          <cell r="E486">
            <v>0.02</v>
          </cell>
          <cell r="F486">
            <v>0.18</v>
          </cell>
        </row>
        <row r="487">
          <cell r="A487">
            <v>73594</v>
          </cell>
          <cell r="B487" t="str">
            <v>TRANSPORTE DE TUBOS DE PVC DN 75</v>
          </cell>
          <cell r="C487" t="str">
            <v>M</v>
          </cell>
          <cell r="D487">
            <v>0.12</v>
          </cell>
          <cell r="E487">
            <v>0.01</v>
          </cell>
          <cell r="F487">
            <v>0.13</v>
          </cell>
        </row>
        <row r="488">
          <cell r="A488">
            <v>73595</v>
          </cell>
          <cell r="B488" t="str">
            <v>TRANSPORTE DE TUBOS DE PVC DN 50</v>
          </cell>
          <cell r="C488" t="str">
            <v>M</v>
          </cell>
          <cell r="D488">
            <v>0.08</v>
          </cell>
          <cell r="E488">
            <v>0.01</v>
          </cell>
          <cell r="F488">
            <v>0.09</v>
          </cell>
        </row>
        <row r="489">
          <cell r="A489">
            <v>73596</v>
          </cell>
          <cell r="B489" t="str">
            <v>TRANSPORTE DE TUBOS DE PVC DN 25</v>
          </cell>
          <cell r="C489" t="str">
            <v>M</v>
          </cell>
          <cell r="D489">
            <v>0.01</v>
          </cell>
          <cell r="E489">
            <v>0</v>
          </cell>
          <cell r="F489">
            <v>0.01</v>
          </cell>
        </row>
        <row r="490">
          <cell r="B490" t="str">
            <v>CARGA E TRANSPORTE HORIZONTAL DE TUBOS</v>
          </cell>
          <cell r="C490">
            <v>0</v>
          </cell>
        </row>
        <row r="491">
          <cell r="A491">
            <v>91104</v>
          </cell>
          <cell r="B491" t="str">
            <v>TRANSPORTE HORIZONTAL, TUBOS DE PVC SOLDÁVEL COM DIÂMETRO MENOR OU IGUAL A 60 MM, MANUAL, 30M. AF_06/2015</v>
          </cell>
          <cell r="C491" t="str">
            <v>M</v>
          </cell>
          <cell r="D491">
            <v>0.01</v>
          </cell>
          <cell r="E491">
            <v>0.03</v>
          </cell>
          <cell r="F491">
            <v>0.04</v>
          </cell>
        </row>
        <row r="492">
          <cell r="A492">
            <v>91105</v>
          </cell>
          <cell r="B492" t="str">
            <v>TRANSPORTE HORIZONTAL, TUBOS DE PVC SOLDÁVEL COM DIÂMETRO MAIOR QUE 60 MM E MENOR OU IGUAL A 85 MM, MANUAL, 30M. AF_06/2015</v>
          </cell>
          <cell r="C492" t="str">
            <v>M</v>
          </cell>
          <cell r="D492">
            <v>0.04</v>
          </cell>
          <cell r="E492">
            <v>0.09</v>
          </cell>
          <cell r="F492">
            <v>0.13</v>
          </cell>
        </row>
        <row r="493">
          <cell r="A493">
            <v>91106</v>
          </cell>
          <cell r="B493" t="str">
            <v>TRANSPORTE HORIZONTAL, TUBOS DE PVC SÉRIE NORMAL - ESGOTO PREDIAL, OU REFORÇADO PARA ESGOTO OU ÁGUAS PLUVIAIS PREDIAL, COM DIÂMETRO MENOR OU IGUAL A 75 MM, MANUAL, 30M. AF_06/2015</v>
          </cell>
          <cell r="C493" t="str">
            <v>M</v>
          </cell>
          <cell r="D493">
            <v>0.01</v>
          </cell>
          <cell r="E493">
            <v>0.03</v>
          </cell>
          <cell r="F493">
            <v>0.04</v>
          </cell>
        </row>
        <row r="494">
          <cell r="A494">
            <v>91107</v>
          </cell>
          <cell r="B494" t="str">
            <v>TRANSPORTE HORIZONTAL, TUBOS DE PVC SÉRIE NORMAL - ESGOTO PREDIAL, OU REFORÇADO PARA ESGOTO OU ÁGUAS PLUVIAIS PREDIAL, COM DIÂMETRO MAIOR QUE 75 MM E MENOR OU IGUAL A 100 MM, MANUAL, 30M. AF_06/2015</v>
          </cell>
          <cell r="C494" t="str">
            <v>M</v>
          </cell>
          <cell r="D494">
            <v>0.02</v>
          </cell>
          <cell r="E494">
            <v>0.04</v>
          </cell>
          <cell r="F494">
            <v>0.06</v>
          </cell>
        </row>
        <row r="495">
          <cell r="A495">
            <v>91108</v>
          </cell>
          <cell r="B495" t="str">
            <v>TRANSPORTE HORIZONTAL, TUBOS DE PVC SÉRIE NORMAL - ESGOTO PREDIAL, OU REFORÇADO PARA ESGOTO OU ÁGUAS PLUVIAIS PREDIAL, COM DIÂMETRO MAIOR QUE 100 MM E MENOR OU IGUAL A 150 MM, MANUAL, 30M. AF_06/2015</v>
          </cell>
          <cell r="C495" t="str">
            <v>M</v>
          </cell>
          <cell r="D495">
            <v>0.04</v>
          </cell>
          <cell r="E495">
            <v>0.09</v>
          </cell>
          <cell r="F495">
            <v>0.13</v>
          </cell>
        </row>
        <row r="496">
          <cell r="A496">
            <v>91109</v>
          </cell>
          <cell r="B496" t="str">
            <v>TRANSPORTE HORIZONTAL, TUBOS DE CPVC COM DIÂMETRO MENOR OU IGUAL A 54 MM, MANUAL, 30M. AF_06/2015</v>
          </cell>
          <cell r="C496" t="str">
            <v>M</v>
          </cell>
          <cell r="D496">
            <v>0.03</v>
          </cell>
          <cell r="E496">
            <v>7.0000000000000007E-2</v>
          </cell>
          <cell r="F496">
            <v>0.1</v>
          </cell>
        </row>
        <row r="497">
          <cell r="A497">
            <v>91110</v>
          </cell>
          <cell r="B497" t="str">
            <v>TRANSPORTE HORIZONTAL, TUBOS DE CPVC COM DIÂMETRO MAIOR QUE 54 MM E MENOR OU IGUAL A 73 MM, MANUAL, 30M. AF_06/2015</v>
          </cell>
          <cell r="C497" t="str">
            <v>M</v>
          </cell>
          <cell r="D497">
            <v>0.04</v>
          </cell>
          <cell r="E497">
            <v>0.09</v>
          </cell>
          <cell r="F497">
            <v>0.13</v>
          </cell>
        </row>
        <row r="498">
          <cell r="A498">
            <v>91111</v>
          </cell>
          <cell r="B498" t="str">
            <v>TRANSPORTE HORIZONTAL, TUBOS DE CPVC COM DIÂMETRO MAIOR QUE 73 MM E MENOR OU IGUAL A 89 MM, MANUAL, 30M. AF_06/2015</v>
          </cell>
          <cell r="C498" t="str">
            <v>M</v>
          </cell>
          <cell r="D498">
            <v>0.05</v>
          </cell>
          <cell r="E498">
            <v>0.12</v>
          </cell>
          <cell r="F498">
            <v>0.17</v>
          </cell>
        </row>
        <row r="499">
          <cell r="A499">
            <v>91112</v>
          </cell>
          <cell r="B499" t="str">
            <v>TRANSPORTE HORIZONTAL, TUBOS DE PPR - PN 12 OU PN 25 COM DIÂMETRO MENOR OU IGUAL A 50 MM, MANUAL, 30M. AF_06/2015</v>
          </cell>
          <cell r="C499" t="str">
            <v>M</v>
          </cell>
          <cell r="D499">
            <v>0.03</v>
          </cell>
          <cell r="E499">
            <v>7.0000000000000007E-2</v>
          </cell>
          <cell r="F499">
            <v>0.1</v>
          </cell>
        </row>
        <row r="500">
          <cell r="A500">
            <v>91113</v>
          </cell>
          <cell r="B500" t="str">
            <v>TRANSPORTE HORIZONTAL, TUBOS DE PPR - PN 12 OU PN 25 COM DIÂMETRO MAIOR QUE 50 MM E MENOR OU IGUAL A 75 MM, MANUAL, 30M. AF_06/2015</v>
          </cell>
          <cell r="C500" t="str">
            <v>M</v>
          </cell>
          <cell r="D500">
            <v>0.06</v>
          </cell>
          <cell r="E500">
            <v>0.14000000000000001</v>
          </cell>
          <cell r="F500">
            <v>0.2</v>
          </cell>
        </row>
        <row r="501">
          <cell r="A501">
            <v>91114</v>
          </cell>
          <cell r="B501" t="str">
            <v>TRANSPORTE HORIZONTAL, TUBOS DE PPR - PN 12 OU PN 25 COM DIÂMETRO MAIOR QUE 75 MM E MENOR OU IGUAL A 110 MM, MANUAL, 30M. AF_06/2015</v>
          </cell>
          <cell r="C501" t="str">
            <v>M</v>
          </cell>
          <cell r="D501">
            <v>0.12</v>
          </cell>
          <cell r="E501">
            <v>0.26</v>
          </cell>
          <cell r="F501">
            <v>0.38</v>
          </cell>
        </row>
        <row r="502">
          <cell r="A502">
            <v>91115</v>
          </cell>
          <cell r="B502" t="str">
            <v>TRANSPORTE HORIZONTAL, TUBOS DE COBRE - CLASSE E, COM DIÂMETRO MENOR OU IGUAL A 42 MM, MANUAL, 30M. AF_06/2015</v>
          </cell>
          <cell r="C502" t="str">
            <v>M</v>
          </cell>
          <cell r="D502">
            <v>0.02</v>
          </cell>
          <cell r="E502">
            <v>0.04</v>
          </cell>
          <cell r="F502">
            <v>0.06</v>
          </cell>
        </row>
        <row r="503">
          <cell r="A503">
            <v>91116</v>
          </cell>
          <cell r="B503" t="str">
            <v>TRANSPORTE HORIZONTAL, TUBOS DE COBRE - CLASSE E, COM DIÂMETRO MAIOR QUE 42 MM E MENOR OU IGUAL A 66 MM, MANUAL, 30M. AF_06/2015</v>
          </cell>
          <cell r="C503" t="str">
            <v>M</v>
          </cell>
          <cell r="D503">
            <v>0.03</v>
          </cell>
          <cell r="E503">
            <v>7.0000000000000007E-2</v>
          </cell>
          <cell r="F503">
            <v>0.1</v>
          </cell>
        </row>
        <row r="504">
          <cell r="A504">
            <v>91117</v>
          </cell>
          <cell r="B504" t="str">
            <v>TRANSPORTE HORIZONTAL, TUBOS DE COBRE - CLASSE E, COM DIÂMETRO MAIOR QUE 66 MM E MENOR OU IGUAL A 104 MM, MANUAL, 30M. AF_06/2015</v>
          </cell>
          <cell r="C504" t="str">
            <v>M</v>
          </cell>
          <cell r="D504">
            <v>0.05</v>
          </cell>
          <cell r="E504">
            <v>0.11</v>
          </cell>
          <cell r="F504">
            <v>0.16</v>
          </cell>
        </row>
        <row r="505">
          <cell r="A505">
            <v>91118</v>
          </cell>
          <cell r="B505" t="str">
            <v>TRANSPORTE HORIZONTAL, TUBOS DE AÇO CARBONO LEVE OU MÉDIO, PRETO OU GALVANIZADO, COM DIÂMETRO MENOR OU IGUAL A 25 MM, MANUAL, 30M. AF_06/2015</v>
          </cell>
          <cell r="C505" t="str">
            <v>M</v>
          </cell>
          <cell r="D505">
            <v>0.04</v>
          </cell>
          <cell r="E505">
            <v>0.09</v>
          </cell>
          <cell r="F505">
            <v>0.13</v>
          </cell>
        </row>
        <row r="506">
          <cell r="A506">
            <v>91119</v>
          </cell>
          <cell r="B506" t="str">
            <v>TRANSPORTE HORIZONTAL, TUBOS DE AÇO CARBONO LEVE OU MÉDIO, PRETO OU GALVANIZADO, COM DIÂMETRO MAIOR QUE 25 MM E MENOR OU IGUAL A 40 MM, MANUAL, 30M. AF_06/2015</v>
          </cell>
          <cell r="C506" t="str">
            <v>M</v>
          </cell>
          <cell r="D506">
            <v>0.08</v>
          </cell>
          <cell r="E506">
            <v>0.17</v>
          </cell>
          <cell r="F506">
            <v>0.25</v>
          </cell>
        </row>
        <row r="507">
          <cell r="A507">
            <v>91120</v>
          </cell>
          <cell r="B507" t="str">
            <v>TRANSPORTE HORIZONTAL, TUBOS DE AÇO CARBONO LEVE OU MÉDIO, PRETO OU GALVANIZADO, COM DIÂMETRO MAIOR QUE 40 MM E MENOR OU IGUAL A 65 MM, MANUAL, 30M. AF_06/2015</v>
          </cell>
          <cell r="C507" t="str">
            <v>M</v>
          </cell>
          <cell r="D507">
            <v>0.12</v>
          </cell>
          <cell r="E507">
            <v>0.26</v>
          </cell>
          <cell r="F507">
            <v>0.38</v>
          </cell>
        </row>
        <row r="508">
          <cell r="A508">
            <v>91121</v>
          </cell>
          <cell r="B508" t="str">
            <v>TRANSPORTE HORIZONTAL, TUBOS DE AÇO CARBONO LEVE OU MÉDIO, PRETO OU GALVANIZADO, COM DIÂMETRO MAIOR QUE 65 MM E MENOR OU IGUAL A 90 MM, MANUAL, 30M. AF_06/2015</v>
          </cell>
          <cell r="C508" t="str">
            <v>M</v>
          </cell>
          <cell r="D508">
            <v>0.2</v>
          </cell>
          <cell r="E508">
            <v>0.44</v>
          </cell>
          <cell r="F508">
            <v>0.64</v>
          </cell>
        </row>
        <row r="509">
          <cell r="A509">
            <v>91122</v>
          </cell>
          <cell r="B509" t="str">
            <v>TRANSPORTE HORIZONTAL, TUBOS DE AÇO CARBONO LEVE OU MÉDIO, PRETO OU GALVANIZADO, COM DIÂMETRO MAIOR QUE 90 MM E MENOR OU IGUAL A 125 MM, MANUAL, 30M. AF_06/2015</v>
          </cell>
          <cell r="C509" t="str">
            <v>M</v>
          </cell>
          <cell r="D509">
            <v>0.28999999999999998</v>
          </cell>
          <cell r="E509">
            <v>0.62</v>
          </cell>
          <cell r="F509">
            <v>0.91</v>
          </cell>
        </row>
        <row r="510">
          <cell r="A510">
            <v>91123</v>
          </cell>
          <cell r="B510" t="str">
            <v>TRANSPORTE HORIZONTAL, TUBOS DE AÇO CARBONO LEVE OU MÉDIO, PRETO OU GALVANIZADO, COM DIÂMETRO MAIOR QUE 125 MM E MENOR OU IGUAL A 150 MM, MANUAL, 30M. AF_06/2015</v>
          </cell>
          <cell r="C510" t="str">
            <v>M</v>
          </cell>
          <cell r="D510">
            <v>0.37</v>
          </cell>
          <cell r="E510">
            <v>0.8</v>
          </cell>
          <cell r="F510">
            <v>1.17</v>
          </cell>
        </row>
        <row r="511">
          <cell r="B511" t="str">
            <v>CARGA E TRANSPORTE HORIZONTAL DE BLOCOS</v>
          </cell>
          <cell r="C511">
            <v>0</v>
          </cell>
        </row>
        <row r="512">
          <cell r="A512">
            <v>88044</v>
          </cell>
          <cell r="B512" t="str">
            <v>TRANSPORTE HORIZONTAL, BLOCOS VAZADOS DE CONCRETO OU CERÂMICO 19X19X39 CM, MANUAL, 30M. AF_06/2014</v>
          </cell>
          <cell r="C512" t="str">
            <v>UN</v>
          </cell>
          <cell r="D512">
            <v>0.16</v>
          </cell>
          <cell r="E512">
            <v>0.34</v>
          </cell>
          <cell r="F512">
            <v>0.5</v>
          </cell>
        </row>
        <row r="513">
          <cell r="A513">
            <v>88045</v>
          </cell>
          <cell r="B513" t="str">
            <v>TRANSPORTE HORIZONTAL, BLOCOS CERÂMICOS FURADOS NA HORIZONTAL 9X19X19 CM, MANUAL, 30M. AF_06/2014</v>
          </cell>
          <cell r="C513" t="str">
            <v>UN</v>
          </cell>
          <cell r="D513">
            <v>0.08</v>
          </cell>
          <cell r="E513">
            <v>0.17</v>
          </cell>
          <cell r="F513">
            <v>0.25</v>
          </cell>
        </row>
        <row r="514">
          <cell r="A514">
            <v>88046</v>
          </cell>
          <cell r="B514" t="str">
            <v>TRANSPORTE HORIZONTAL, BLOCOS VAZADOS DE CONCRETO OU CERÂMICO 19X19X39 CM, CARRINHO PLATAFORMA, 30M. AF_06/2014</v>
          </cell>
          <cell r="C514" t="str">
            <v>UN</v>
          </cell>
          <cell r="D514">
            <v>7.0000000000000007E-2</v>
          </cell>
          <cell r="E514">
            <v>0.15</v>
          </cell>
          <cell r="F514">
            <v>0.22</v>
          </cell>
        </row>
        <row r="515">
          <cell r="A515">
            <v>88047</v>
          </cell>
          <cell r="B515" t="str">
            <v>TRANSPORTE HORIZONTAL, BLOCOS CERÂMICOS FURADOS NA HORIZONTAL 9X19X19 CM, CARRINHO PLATAFORMA, 30M. AF_06/2014</v>
          </cell>
          <cell r="C515" t="str">
            <v>UN</v>
          </cell>
          <cell r="D515">
            <v>0.02</v>
          </cell>
          <cell r="E515">
            <v>0.05</v>
          </cell>
          <cell r="F515">
            <v>7.0000000000000007E-2</v>
          </cell>
        </row>
        <row r="516">
          <cell r="A516">
            <v>88048</v>
          </cell>
          <cell r="B516" t="str">
            <v>TRANSPORTE HORIZONTAL, BLOCOS VAZADOS DE CONCRETO OU CERÂMICO 19X19X39 CM, CARRINHO PLATAFORMA, 50M. AF_06/2014</v>
          </cell>
          <cell r="C516" t="str">
            <v>UN</v>
          </cell>
          <cell r="D516">
            <v>0.09</v>
          </cell>
          <cell r="E516">
            <v>0.2</v>
          </cell>
          <cell r="F516">
            <v>0.28999999999999998</v>
          </cell>
        </row>
        <row r="517">
          <cell r="A517">
            <v>88049</v>
          </cell>
          <cell r="B517" t="str">
            <v>TRANSPORTE HORIZONTAL, BLOCOS CERÂMICOS FURADOS NA HORIZONTAL 9X19X19 CM, CARRINHO PLATAFORMA, 50M. AF_06/2014</v>
          </cell>
          <cell r="C517" t="str">
            <v>UN</v>
          </cell>
          <cell r="D517">
            <v>0.03</v>
          </cell>
          <cell r="E517">
            <v>0.06</v>
          </cell>
          <cell r="F517">
            <v>0.09</v>
          </cell>
        </row>
        <row r="518">
          <cell r="A518">
            <v>88050</v>
          </cell>
          <cell r="B518" t="str">
            <v>TRANSPORTE HORIZONTAL, BLOCOS VAZADOS DE CONCRETO OU CERÂMICO 19X19X39 CM, CARRINHO PLATAFORMA, 75M. AF_06/2014</v>
          </cell>
          <cell r="C518" t="str">
            <v>UN</v>
          </cell>
          <cell r="D518">
            <v>0.12</v>
          </cell>
          <cell r="E518">
            <v>0.26</v>
          </cell>
          <cell r="F518">
            <v>0.38</v>
          </cell>
        </row>
        <row r="519">
          <cell r="A519">
            <v>88051</v>
          </cell>
          <cell r="B519" t="str">
            <v>TRANSPORTE HORIZONTAL, BLOCOS CERÂMICOS FURADOS NA HORIZONTAL 9X19X19 CM, CARRINHO PLATAFORMA, 75M. AF_06/2014</v>
          </cell>
          <cell r="C519" t="str">
            <v>UN</v>
          </cell>
          <cell r="D519">
            <v>0.03</v>
          </cell>
          <cell r="E519">
            <v>0.08</v>
          </cell>
          <cell r="F519">
            <v>0.11</v>
          </cell>
        </row>
        <row r="520">
          <cell r="A520">
            <v>88052</v>
          </cell>
          <cell r="B520" t="str">
            <v>TRANSPORTE HORIZONTAL, BLOCOS VAZADOS DE CONCRETO OU CERÂMICO 19X19X39 CM, CARRINHO PLATAFORMA, 100M. AF_06/2014</v>
          </cell>
          <cell r="C520" t="str">
            <v>UN</v>
          </cell>
          <cell r="D520">
            <v>0.15</v>
          </cell>
          <cell r="E520">
            <v>0.32</v>
          </cell>
          <cell r="F520">
            <v>0.47</v>
          </cell>
        </row>
        <row r="521">
          <cell r="A521">
            <v>88053</v>
          </cell>
          <cell r="B521" t="str">
            <v>TRANSPORTE HORIZONTAL, BLOCOS CERÂMICOS FURADOS NA HORIZONTAL 9X19X19 CM, CARRINHO PLATAFORMA, 100M. AF_06/2014</v>
          </cell>
          <cell r="C521" t="str">
            <v>UN</v>
          </cell>
          <cell r="D521">
            <v>0.04</v>
          </cell>
          <cell r="E521">
            <v>0.09</v>
          </cell>
          <cell r="F521">
            <v>0.13</v>
          </cell>
        </row>
        <row r="522">
          <cell r="A522">
            <v>88054</v>
          </cell>
          <cell r="B522" t="str">
            <v>TRANSPORTE HORIZONTAL, BLOCOS VAZADOS DE CONCRETO OU CERÂMICO 19X19X39 CM, CARRINHO PARA MINI PÁLETES, 30M. AF_06/2014</v>
          </cell>
          <cell r="C522" t="str">
            <v>UN</v>
          </cell>
          <cell r="D522">
            <v>0.02</v>
          </cell>
          <cell r="E522">
            <v>0.06</v>
          </cell>
          <cell r="F522">
            <v>0.08</v>
          </cell>
        </row>
        <row r="523">
          <cell r="A523">
            <v>88055</v>
          </cell>
          <cell r="B523" t="str">
            <v>TRANSPORTE HORIZONTAL, BLOCOS CERÂMICOS FURADOS NA HORIZONTAL 9X19X19 CM, CARRINHO PARA MINI PÁLETES, 30M. AF_06/2014</v>
          </cell>
          <cell r="C523" t="str">
            <v>UN</v>
          </cell>
          <cell r="D523">
            <v>0</v>
          </cell>
          <cell r="E523">
            <v>0.01</v>
          </cell>
          <cell r="F523">
            <v>0.01</v>
          </cell>
        </row>
        <row r="524">
          <cell r="A524">
            <v>88056</v>
          </cell>
          <cell r="B524" t="str">
            <v>TRANSPORTE HORIZONTAL, BLOCOS VAZADOS DE CONCRETO OU CERÂMICO 19X19X39 CM, CARRINHO PARA MINI PÁLETES, 50M. AF_06/2014</v>
          </cell>
          <cell r="C524" t="str">
            <v>UN</v>
          </cell>
          <cell r="D524">
            <v>0.04</v>
          </cell>
          <cell r="E524">
            <v>0.1</v>
          </cell>
          <cell r="F524">
            <v>0.14000000000000001</v>
          </cell>
        </row>
        <row r="525">
          <cell r="A525">
            <v>88057</v>
          </cell>
          <cell r="B525" t="str">
            <v>TRANSPORTE HORIZONTAL, BLOCOS CERÂMICOS FURADOS NA HORIZONTAL 9X19X19 CM, CARRINHO PARA MINI PÁLETES, 50M. AF_06/2014</v>
          </cell>
          <cell r="C525" t="str">
            <v>UN</v>
          </cell>
          <cell r="D525">
            <v>0.01</v>
          </cell>
          <cell r="E525">
            <v>0.02</v>
          </cell>
          <cell r="F525">
            <v>0.03</v>
          </cell>
        </row>
        <row r="526">
          <cell r="A526">
            <v>88058</v>
          </cell>
          <cell r="B526" t="str">
            <v>TRANSPORTE HORIZONTAL, BLOCOS VAZADOS DE CONCRETO OU CERÂMICO 19X19X39 CM, CARRINHO PARA MINI PÁLETES, 75M. AF_06/2014</v>
          </cell>
          <cell r="C526" t="str">
            <v>UN</v>
          </cell>
          <cell r="D526">
            <v>7.0000000000000007E-2</v>
          </cell>
          <cell r="E526">
            <v>0.15</v>
          </cell>
          <cell r="F526">
            <v>0.22</v>
          </cell>
        </row>
        <row r="527">
          <cell r="A527">
            <v>88059</v>
          </cell>
          <cell r="B527" t="str">
            <v>TRANSPORTE HORIZONTAL, BLOCOS CERÂMICOS FURADOS NA HORIZONTAL 9X19X19 CM, CARRINHO PARA MINI PÁLETES, 75M. AF_06/2014</v>
          </cell>
          <cell r="C527" t="str">
            <v>UN</v>
          </cell>
          <cell r="D527">
            <v>0.01</v>
          </cell>
          <cell r="E527">
            <v>0.03</v>
          </cell>
          <cell r="F527">
            <v>0.04</v>
          </cell>
        </row>
        <row r="528">
          <cell r="A528">
            <v>88060</v>
          </cell>
          <cell r="B528" t="str">
            <v>TRANSPORTE HORIZONTAL, BLOCOS VAZADOS DE CONCRETO OU CERÂMICO 19X19X39 CM, CARRINHO PARA MINI PÁLETES, 100M. AF_06/2014</v>
          </cell>
          <cell r="C528" t="str">
            <v>UN</v>
          </cell>
          <cell r="D528">
            <v>0.09</v>
          </cell>
          <cell r="E528">
            <v>0.2</v>
          </cell>
          <cell r="F528">
            <v>0.28999999999999998</v>
          </cell>
        </row>
        <row r="529">
          <cell r="A529">
            <v>88061</v>
          </cell>
          <cell r="B529" t="str">
            <v>TRANSPORTE HORIZONTAL, BLOCOS CERÂMICOS FURADOS NA HORIZONTAL 9X19X19 CM, CARRINHO PARA MINI PÁLETES, 100M. AF_06/2014</v>
          </cell>
          <cell r="C529" t="str">
            <v>UN</v>
          </cell>
          <cell r="D529">
            <v>0.02</v>
          </cell>
          <cell r="E529">
            <v>0.05</v>
          </cell>
          <cell r="F529">
            <v>7.0000000000000007E-2</v>
          </cell>
        </row>
        <row r="530">
          <cell r="A530">
            <v>91138</v>
          </cell>
          <cell r="B530" t="str">
            <v>TRANSPORTE HORIZONTAL, BLOCOS VAZADOS DE CONCRETO 19X19X39 CM, MANIPULADOR TELESCÓPICO, 30M. AF_06/2014</v>
          </cell>
          <cell r="C530" t="str">
            <v>MIL</v>
          </cell>
          <cell r="D530">
            <v>49.18</v>
          </cell>
          <cell r="E530">
            <v>14.79</v>
          </cell>
          <cell r="F530">
            <v>63.97</v>
          </cell>
        </row>
        <row r="531">
          <cell r="A531">
            <v>91139</v>
          </cell>
          <cell r="B531" t="str">
            <v>TRANSPORTE HORIZONTAL, BLOCOS CERÂMICOS FURADOS NA VERTICAL 19X19X39 CM, MANIPULADOR TELESCÓPICO, 30M. AF_06/2014</v>
          </cell>
          <cell r="C531" t="str">
            <v>MIL</v>
          </cell>
          <cell r="D531">
            <v>25.99</v>
          </cell>
          <cell r="E531">
            <v>8</v>
          </cell>
          <cell r="F531">
            <v>33.99</v>
          </cell>
        </row>
        <row r="532">
          <cell r="A532">
            <v>91140</v>
          </cell>
          <cell r="B532" t="str">
            <v>TRANSPORTE HORIZONTAL, BLOCOS CERÂMICOS FURADOS NA HORIZONTAL 9X19X19 CM, MANIPULADOR TELESCÓPICO, 30M. AF_06/2014</v>
          </cell>
          <cell r="C532" t="str">
            <v>MIL</v>
          </cell>
          <cell r="D532">
            <v>11.59</v>
          </cell>
          <cell r="E532">
            <v>3.39</v>
          </cell>
          <cell r="F532">
            <v>14.98</v>
          </cell>
        </row>
        <row r="533">
          <cell r="A533">
            <v>91141</v>
          </cell>
          <cell r="B533" t="str">
            <v>TRANSPORTE HORIZONTAL, BLOCOS VAZADOS DE CONCRETO 19X19X39 CM, MANIPULADOR TELESCÓPICO, 50M. AF_06/2014</v>
          </cell>
          <cell r="C533" t="str">
            <v>MIL</v>
          </cell>
          <cell r="D533">
            <v>75.180000000000007</v>
          </cell>
          <cell r="E533">
            <v>22.79</v>
          </cell>
          <cell r="F533">
            <v>97.97</v>
          </cell>
        </row>
        <row r="534">
          <cell r="A534">
            <v>91142</v>
          </cell>
          <cell r="B534" t="str">
            <v>TRANSPORTE HORIZONTAL, BLOCOS CERÂMICOS FURADOS NA VERTICAL 19X19X39 CM, MANIPULADOR TELESCÓPICO, 50M. AF_06/2014</v>
          </cell>
          <cell r="C534" t="str">
            <v>MIL</v>
          </cell>
          <cell r="D534">
            <v>49.18</v>
          </cell>
          <cell r="E534">
            <v>14.79</v>
          </cell>
          <cell r="F534">
            <v>63.97</v>
          </cell>
        </row>
        <row r="535">
          <cell r="A535">
            <v>91143</v>
          </cell>
          <cell r="B535" t="str">
            <v>TRANSPORTE HORIZONTAL, BLOCOS CERÂMICOS FURADOS NA HORIZONTAL 9X19X19 CM, MANIPULADOR TELESCÓPICO, 50M. AF_06/2014</v>
          </cell>
          <cell r="C535" t="str">
            <v>MIL</v>
          </cell>
          <cell r="D535">
            <v>11.59</v>
          </cell>
          <cell r="E535">
            <v>3.39</v>
          </cell>
          <cell r="F535">
            <v>14.98</v>
          </cell>
        </row>
        <row r="536">
          <cell r="A536">
            <v>91144</v>
          </cell>
          <cell r="B536" t="str">
            <v>TRANSPORTE HORIZONTAL, BLOCOS VAZADOS DE CONCRETO 19X19X39 CM, MANIPULADOR TELESCÓPICO, 75M. AF_06/2014</v>
          </cell>
          <cell r="C536" t="str">
            <v>MIL</v>
          </cell>
          <cell r="D536">
            <v>101.18</v>
          </cell>
          <cell r="E536">
            <v>30.79</v>
          </cell>
          <cell r="F536">
            <v>131.97</v>
          </cell>
        </row>
        <row r="537">
          <cell r="A537">
            <v>91145</v>
          </cell>
          <cell r="B537" t="str">
            <v>TRANSPORTE HORIZONTAL, BLOCOS CERÂMICOS FURADOS NA VERTICAL 19X19X39 CM, MANIPULADOR TELESCÓPICO, 75M. AF_06/2014</v>
          </cell>
          <cell r="C537" t="str">
            <v>MIL</v>
          </cell>
          <cell r="D537">
            <v>75.180000000000007</v>
          </cell>
          <cell r="E537">
            <v>22.79</v>
          </cell>
          <cell r="F537">
            <v>97.97</v>
          </cell>
        </row>
        <row r="538">
          <cell r="A538">
            <v>91146</v>
          </cell>
          <cell r="B538" t="str">
            <v>TRANSPORTE HORIZONTAL, BLOCOS CERÂMICOS FURADOS NA HORIZONTAL 9X19X19 CM, MANIPULADOR TELESCÓPICO, 75M. AF_06/2014</v>
          </cell>
          <cell r="C538" t="str">
            <v>MIL</v>
          </cell>
          <cell r="D538">
            <v>14.38</v>
          </cell>
          <cell r="E538">
            <v>4.5999999999999996</v>
          </cell>
          <cell r="F538">
            <v>18.98</v>
          </cell>
        </row>
        <row r="539">
          <cell r="A539">
            <v>91147</v>
          </cell>
          <cell r="B539" t="str">
            <v>TRANSPORTE HORIZONTAL, BLOCOS VAZADOS DE CONCRETO 19X19X39 CM, MANIPULADOR TELESCÓPICO, 100M. AF_06/2014</v>
          </cell>
          <cell r="C539" t="str">
            <v>MIL</v>
          </cell>
          <cell r="D539">
            <v>138.77000000000001</v>
          </cell>
          <cell r="E539">
            <v>42.19</v>
          </cell>
          <cell r="F539">
            <v>180.96</v>
          </cell>
        </row>
        <row r="540">
          <cell r="A540">
            <v>91148</v>
          </cell>
          <cell r="B540" t="str">
            <v>TRANSPORTE HORIZONTAL, BLOCOS CERÂMICOS FURADOS NA VERTICAL 19X19X39 CM, MANIPULADOR TELESCÓPICO, 100M. AF_06/2014</v>
          </cell>
          <cell r="C540" t="str">
            <v>MIL</v>
          </cell>
          <cell r="D540">
            <v>89.57</v>
          </cell>
          <cell r="E540">
            <v>27.4</v>
          </cell>
          <cell r="F540">
            <v>116.97</v>
          </cell>
        </row>
        <row r="541">
          <cell r="A541">
            <v>91149</v>
          </cell>
          <cell r="B541" t="str">
            <v>TRANSPORTE HORIZONTAL, BLOCOS CERÂMICOS FURADOS NA HORIZONTAL 9X19X19 CM, MANIPULADOR TELESCÓPICO, 100M. AF_06/2014</v>
          </cell>
          <cell r="C541" t="str">
            <v>MIL</v>
          </cell>
          <cell r="D541">
            <v>23.19</v>
          </cell>
          <cell r="E541">
            <v>6.78</v>
          </cell>
          <cell r="F541">
            <v>29.97</v>
          </cell>
        </row>
        <row r="542">
          <cell r="B542" t="str">
            <v>CARGA E TRANSPORTE HORIZONTAL DE LATAS</v>
          </cell>
          <cell r="C542">
            <v>0</v>
          </cell>
        </row>
        <row r="543">
          <cell r="A543">
            <v>88087</v>
          </cell>
          <cell r="B543" t="str">
            <v>TRANSPORTE HORIZONTAL, LATA DE 18 L, MANUAL, 30M. AF_06/2014</v>
          </cell>
          <cell r="C543" t="str">
            <v>L</v>
          </cell>
          <cell r="D543">
            <v>0.01</v>
          </cell>
          <cell r="E543">
            <v>0.03</v>
          </cell>
          <cell r="F543">
            <v>0.04</v>
          </cell>
        </row>
        <row r="544">
          <cell r="A544">
            <v>91128</v>
          </cell>
          <cell r="B544" t="str">
            <v>TRANSPORTE HORIZONTAL, LATA DE 18 L, MANIPULADOR TELESCÓPICO, 30M. AF_06/2014</v>
          </cell>
          <cell r="C544" t="str">
            <v>18L</v>
          </cell>
          <cell r="D544">
            <v>0.08</v>
          </cell>
          <cell r="E544">
            <v>0.02</v>
          </cell>
          <cell r="F544">
            <v>0.1</v>
          </cell>
        </row>
        <row r="545">
          <cell r="A545">
            <v>91129</v>
          </cell>
          <cell r="B545" t="str">
            <v>TRANSPORTE HORIZONTAL, LATA DE 18 L, MANIPULADOR TELESCÓPICO, 50M. AF_06/2014</v>
          </cell>
          <cell r="C545" t="str">
            <v>18L</v>
          </cell>
          <cell r="D545">
            <v>0.13</v>
          </cell>
          <cell r="E545">
            <v>0.04</v>
          </cell>
          <cell r="F545">
            <v>0.17</v>
          </cell>
        </row>
        <row r="546">
          <cell r="A546">
            <v>91130</v>
          </cell>
          <cell r="B546" t="str">
            <v>TRANSPORTE HORIZONTAL, LATA DE 18 L, MANIPULADOR TELESCÓPICO, 75M. AF_06/2014</v>
          </cell>
          <cell r="C546" t="str">
            <v>18L</v>
          </cell>
          <cell r="D546">
            <v>0.18</v>
          </cell>
          <cell r="E546">
            <v>0.05</v>
          </cell>
          <cell r="F546">
            <v>0.23</v>
          </cell>
        </row>
        <row r="547">
          <cell r="A547">
            <v>91132</v>
          </cell>
          <cell r="B547" t="str">
            <v>TRANSPORTE HORIZONTAL, LATA DE 18 L, MANIPULADOR TELESCÓPICO, 100M. AF_06/2014</v>
          </cell>
          <cell r="C547" t="str">
            <v>18L</v>
          </cell>
          <cell r="D547">
            <v>0.24</v>
          </cell>
          <cell r="E547">
            <v>7.0000000000000007E-2</v>
          </cell>
          <cell r="F547">
            <v>0.31</v>
          </cell>
        </row>
        <row r="548">
          <cell r="A548">
            <v>89188</v>
          </cell>
          <cell r="B548" t="str">
            <v>TRANSPORTE HORIZONTAL, LATA DE 18 L, CARRINHO PLATAFORMA, 30M. AF_06/2014</v>
          </cell>
          <cell r="C548" t="str">
            <v>18L</v>
          </cell>
          <cell r="D548">
            <v>0.11</v>
          </cell>
          <cell r="E548">
            <v>0.24</v>
          </cell>
          <cell r="F548">
            <v>0.35</v>
          </cell>
        </row>
        <row r="549">
          <cell r="A549">
            <v>89189</v>
          </cell>
          <cell r="B549" t="str">
            <v>TRANSPORTE HORIZONTAL, LATA DE 18 L, CARRINHO PLATAFORMA, 50M. AF_06/2014</v>
          </cell>
          <cell r="C549" t="str">
            <v>18L</v>
          </cell>
          <cell r="D549">
            <v>0.14000000000000001</v>
          </cell>
          <cell r="E549">
            <v>0.31</v>
          </cell>
          <cell r="F549">
            <v>0.45</v>
          </cell>
        </row>
        <row r="550">
          <cell r="A550">
            <v>89190</v>
          </cell>
          <cell r="B550" t="str">
            <v>TRANSPORTE HORIZONTAL, LATA DE 18 L, CARRINHO PLATAFORMA, 75M. AF_06/2014</v>
          </cell>
          <cell r="C550" t="str">
            <v>18L</v>
          </cell>
          <cell r="D550">
            <v>0.19</v>
          </cell>
          <cell r="E550">
            <v>0.41</v>
          </cell>
          <cell r="F550">
            <v>0.6</v>
          </cell>
        </row>
        <row r="551">
          <cell r="A551">
            <v>89191</v>
          </cell>
          <cell r="B551" t="str">
            <v>TRANSPORTE HORIZONTAL, LATA DE 18 L, CARRINHO PLATAFORMA, 100M. AF_06/2014</v>
          </cell>
          <cell r="C551" t="str">
            <v>18L</v>
          </cell>
          <cell r="D551">
            <v>0.23</v>
          </cell>
          <cell r="E551">
            <v>0.5</v>
          </cell>
          <cell r="F551">
            <v>0.73</v>
          </cell>
        </row>
        <row r="552">
          <cell r="B552" t="str">
            <v>CARGA E TRANSPORTE HORIZONTAL DE MASSA/GRANEL</v>
          </cell>
          <cell r="C552">
            <v>0</v>
          </cell>
        </row>
        <row r="553">
          <cell r="A553">
            <v>88036</v>
          </cell>
          <cell r="B553" t="str">
            <v>TRANSPORTE HORIZONTAL, MASSA/GRANEL, JERICA 90L, 30M. AF_06/2014</v>
          </cell>
          <cell r="C553" t="str">
            <v>M3</v>
          </cell>
          <cell r="D553">
            <v>7.83</v>
          </cell>
          <cell r="E553">
            <v>16.739999999999998</v>
          </cell>
          <cell r="F553">
            <v>24.57</v>
          </cell>
        </row>
        <row r="554">
          <cell r="A554">
            <v>88037</v>
          </cell>
          <cell r="B554" t="str">
            <v>TRANSPORTE HORIZONTAL, MASSA/GRANEL, JERICA 90L, 50M. AF_06/2014</v>
          </cell>
          <cell r="C554" t="str">
            <v>M3</v>
          </cell>
          <cell r="D554">
            <v>10.97</v>
          </cell>
          <cell r="E554">
            <v>23.46</v>
          </cell>
          <cell r="F554">
            <v>34.43</v>
          </cell>
        </row>
        <row r="555">
          <cell r="A555">
            <v>88038</v>
          </cell>
          <cell r="B555" t="str">
            <v>TRANSPORTE HORIZONTAL, MASSA/GRANEL, JERICA 90L, 75M. AF_06/2014</v>
          </cell>
          <cell r="C555" t="str">
            <v>M3</v>
          </cell>
          <cell r="D555">
            <v>14.9</v>
          </cell>
          <cell r="E555">
            <v>31.85</v>
          </cell>
          <cell r="F555">
            <v>46.75</v>
          </cell>
        </row>
        <row r="556">
          <cell r="A556">
            <v>88039</v>
          </cell>
          <cell r="B556" t="str">
            <v>TRANSPORTE HORIZONTAL, MASSA/GRANEL, JERICA 90L, 100M. AF_06/2014</v>
          </cell>
          <cell r="C556" t="str">
            <v>M3</v>
          </cell>
          <cell r="D556">
            <v>18.829999999999998</v>
          </cell>
          <cell r="E556">
            <v>40.25</v>
          </cell>
          <cell r="F556">
            <v>59.08</v>
          </cell>
        </row>
        <row r="557">
          <cell r="A557">
            <v>88040</v>
          </cell>
          <cell r="B557" t="str">
            <v>TRANSPORTE HORIZONTAL, MASSA/GRANEL, MINICARREGADEIRA, 30M. AF_06/2014</v>
          </cell>
          <cell r="C557" t="str">
            <v>M3</v>
          </cell>
          <cell r="D557">
            <v>4.0599999999999996</v>
          </cell>
          <cell r="E557">
            <v>2.56</v>
          </cell>
          <cell r="F557">
            <v>6.62</v>
          </cell>
        </row>
        <row r="558">
          <cell r="A558">
            <v>88041</v>
          </cell>
          <cell r="B558" t="str">
            <v>TRANSPORTE HORIZONTAL, MASSA/GRANEL, MINICARREGADEIRA, 50M. AF_06/2014</v>
          </cell>
          <cell r="C558" t="str">
            <v>M3</v>
          </cell>
          <cell r="D558">
            <v>6.3</v>
          </cell>
          <cell r="E558">
            <v>3.96</v>
          </cell>
          <cell r="F558">
            <v>10.26</v>
          </cell>
        </row>
        <row r="559">
          <cell r="A559">
            <v>88042</v>
          </cell>
          <cell r="B559" t="str">
            <v>TRANSPORTE HORIZONTAL, MASSA/GRANEL, MINICARREGADEIRA, 75M. AF_06/2014</v>
          </cell>
          <cell r="C559" t="str">
            <v>M3</v>
          </cell>
          <cell r="D559">
            <v>9.11</v>
          </cell>
          <cell r="E559">
            <v>5.72</v>
          </cell>
          <cell r="F559">
            <v>14.83</v>
          </cell>
        </row>
        <row r="560">
          <cell r="A560">
            <v>88043</v>
          </cell>
          <cell r="B560" t="str">
            <v>TRANSPORTE HORIZONTAL, MASSA/GRANEL, MINICARREGADEIRA, 100M. AF_06/2014</v>
          </cell>
          <cell r="C560" t="str">
            <v>M3</v>
          </cell>
          <cell r="D560">
            <v>11.91</v>
          </cell>
          <cell r="E560">
            <v>7.48</v>
          </cell>
          <cell r="F560">
            <v>19.39</v>
          </cell>
        </row>
        <row r="561">
          <cell r="B561" t="str">
            <v>CARGA E TRANSPORTE HORIZONTAL DE PLACAS CERAMICAS</v>
          </cell>
          <cell r="C561">
            <v>0</v>
          </cell>
        </row>
        <row r="562">
          <cell r="A562">
            <v>88074</v>
          </cell>
          <cell r="B562" t="str">
            <v>TRANSPORTE HORIZONTAL, PLACAS CERÂMICAS, MANUAL, 30M. AF_06/2014</v>
          </cell>
          <cell r="C562" t="str">
            <v>M2</v>
          </cell>
          <cell r="D562">
            <v>0.23</v>
          </cell>
          <cell r="E562">
            <v>0.49</v>
          </cell>
          <cell r="F562">
            <v>0.72</v>
          </cell>
        </row>
        <row r="563">
          <cell r="A563">
            <v>88075</v>
          </cell>
          <cell r="B563" t="str">
            <v>TRANSPORTE HORIZONTAL, PLACAS CERÂMICAS, CARRINHO PLATAFORMA, 30M. AF_06/2014</v>
          </cell>
          <cell r="C563" t="str">
            <v>M2</v>
          </cell>
          <cell r="D563">
            <v>0.15</v>
          </cell>
          <cell r="E563">
            <v>0.33</v>
          </cell>
          <cell r="F563">
            <v>0.48</v>
          </cell>
        </row>
        <row r="564">
          <cell r="A564">
            <v>88076</v>
          </cell>
          <cell r="B564" t="str">
            <v>TRANSPORTE HORIZONTAL, PLACAS CERÂMICAS, CARRINHO PLATAFORMA, 50M. AF_06/2014</v>
          </cell>
          <cell r="C564" t="str">
            <v>M2</v>
          </cell>
          <cell r="D564">
            <v>0.18</v>
          </cell>
          <cell r="E564">
            <v>0.38</v>
          </cell>
          <cell r="F564">
            <v>0.56000000000000005</v>
          </cell>
        </row>
        <row r="565">
          <cell r="A565">
            <v>88077</v>
          </cell>
          <cell r="B565" t="str">
            <v>TRANSPORTE HORIZONTAL, PLACAS CERÂMICAS, CARRINHO PLATAFORMA, 75M. AF_06/2014</v>
          </cell>
          <cell r="C565" t="str">
            <v>M2</v>
          </cell>
          <cell r="D565">
            <v>0.21</v>
          </cell>
          <cell r="E565">
            <v>0.45</v>
          </cell>
          <cell r="F565">
            <v>0.66</v>
          </cell>
        </row>
        <row r="566">
          <cell r="A566">
            <v>88078</v>
          </cell>
          <cell r="B566" t="str">
            <v>TRANSPORTE HORIZONTAL, PLACAS CERÂMICAS, CARRINHO PLATAFORMA, 100M. AF_06/2014</v>
          </cell>
          <cell r="C566" t="str">
            <v>M2</v>
          </cell>
          <cell r="D566">
            <v>0.24</v>
          </cell>
          <cell r="E566">
            <v>0.51</v>
          </cell>
          <cell r="F566">
            <v>0.75</v>
          </cell>
        </row>
        <row r="567">
          <cell r="A567">
            <v>88079</v>
          </cell>
          <cell r="B567" t="str">
            <v>TRANSPORTE HORIZONTAL, PLACAS CERÂMICAS, CARRINHO PARA MINI PÁLETES, 30M. AF_06/2014</v>
          </cell>
          <cell r="C567" t="str">
            <v>M2</v>
          </cell>
          <cell r="D567">
            <v>0.04</v>
          </cell>
          <cell r="E567">
            <v>0.08</v>
          </cell>
          <cell r="F567">
            <v>0.12</v>
          </cell>
        </row>
        <row r="568">
          <cell r="A568">
            <v>88080</v>
          </cell>
          <cell r="B568" t="str">
            <v>TRANSPORTE HORIZONTAL, PLACAS CERÂMICAS, CARRINHO PARA MINI PÁLETES, 50M. AF_06/2014</v>
          </cell>
          <cell r="C568" t="str">
            <v>M2</v>
          </cell>
          <cell r="D568">
            <v>0.06</v>
          </cell>
          <cell r="E568">
            <v>0.14000000000000001</v>
          </cell>
          <cell r="F568">
            <v>0.2</v>
          </cell>
        </row>
        <row r="569">
          <cell r="A569">
            <v>88081</v>
          </cell>
          <cell r="B569" t="str">
            <v>TRANSPORTE HORIZONTAL, PLACAS CERÂMICAS, CARRINHO PARA MINI PÁLETES, 75M. AF_06/2014</v>
          </cell>
          <cell r="C569" t="str">
            <v>M2</v>
          </cell>
          <cell r="D569">
            <v>0.1</v>
          </cell>
          <cell r="E569">
            <v>0.21</v>
          </cell>
          <cell r="F569">
            <v>0.31</v>
          </cell>
        </row>
        <row r="570">
          <cell r="A570">
            <v>88082</v>
          </cell>
          <cell r="B570" t="str">
            <v>TRANSPORTE HORIZONTAL, PLACAS CERÂMICAS, CARRINHO PARA MINI PÁLETES, 100M. AF_06/2014</v>
          </cell>
          <cell r="C570" t="str">
            <v>M2</v>
          </cell>
          <cell r="D570">
            <v>0.13</v>
          </cell>
          <cell r="E570">
            <v>0.28000000000000003</v>
          </cell>
          <cell r="F570">
            <v>0.41</v>
          </cell>
        </row>
        <row r="571">
          <cell r="A571">
            <v>88083</v>
          </cell>
          <cell r="B571" t="str">
            <v>TRANSPORTE HORIZONTAL, PLACAS CERÂMICAS, MANIPULADOR TELESCÓPICO, 30M. AF_06/2014</v>
          </cell>
          <cell r="C571" t="str">
            <v>M2</v>
          </cell>
          <cell r="D571">
            <v>0.03</v>
          </cell>
          <cell r="E571">
            <v>0.01</v>
          </cell>
          <cell r="F571">
            <v>0.04</v>
          </cell>
        </row>
        <row r="572">
          <cell r="A572">
            <v>88084</v>
          </cell>
          <cell r="B572" t="str">
            <v>TRANSPORTE HORIZONTAL, PLACAS CERÂMICAS, MANIPULADOR TELESCÓPICO, 50M. AF_06/2014</v>
          </cell>
          <cell r="C572" t="str">
            <v>M2</v>
          </cell>
          <cell r="D572">
            <v>0.06</v>
          </cell>
          <cell r="E572">
            <v>0.02</v>
          </cell>
          <cell r="F572">
            <v>0.08</v>
          </cell>
        </row>
        <row r="573">
          <cell r="A573">
            <v>88085</v>
          </cell>
          <cell r="B573" t="str">
            <v>TRANSPORTE HORIZONTAL, PLACAS CERÂMICAS, MANIPULADOR TELESCÓPICO, 75M. AF_06/2014</v>
          </cell>
          <cell r="C573" t="str">
            <v>M2</v>
          </cell>
          <cell r="D573">
            <v>0.09</v>
          </cell>
          <cell r="E573">
            <v>0.03</v>
          </cell>
          <cell r="F573">
            <v>0.12</v>
          </cell>
        </row>
        <row r="574">
          <cell r="A574">
            <v>88086</v>
          </cell>
          <cell r="B574" t="str">
            <v>TRANSPORTE HORIZONTAL, PLACAS CERÂMICAS, MANIPULADOR TELESCÓPICO, 100M. AF_06/2014</v>
          </cell>
          <cell r="C574" t="str">
            <v>M2</v>
          </cell>
          <cell r="D574">
            <v>0.13</v>
          </cell>
          <cell r="E574">
            <v>0.04</v>
          </cell>
          <cell r="F574">
            <v>0.17</v>
          </cell>
        </row>
        <row r="575">
          <cell r="B575" t="str">
            <v>CARGA E TRANSPORTE HORIZONTAL DE SACOS</v>
          </cell>
          <cell r="C575">
            <v>0</v>
          </cell>
        </row>
        <row r="576">
          <cell r="A576">
            <v>89192</v>
          </cell>
          <cell r="B576" t="str">
            <v>TRANSPORTE HORIZONTAL, SACOS 50 KG, MANUAL, 30M. AF_06/2014</v>
          </cell>
          <cell r="C576" t="str">
            <v>T</v>
          </cell>
          <cell r="D576">
            <v>6.77</v>
          </cell>
          <cell r="E576">
            <v>14.48</v>
          </cell>
          <cell r="F576">
            <v>21.25</v>
          </cell>
        </row>
        <row r="577">
          <cell r="A577">
            <v>89193</v>
          </cell>
          <cell r="B577" t="str">
            <v>TRANSPORTE HORIZONTAL, SACOS 30 KG, MANUAL, 30M. AF_06/2014</v>
          </cell>
          <cell r="C577" t="str">
            <v>T</v>
          </cell>
          <cell r="D577">
            <v>11.29</v>
          </cell>
          <cell r="E577">
            <v>24.13</v>
          </cell>
          <cell r="F577">
            <v>35.42</v>
          </cell>
        </row>
        <row r="578">
          <cell r="A578">
            <v>89194</v>
          </cell>
          <cell r="B578" t="str">
            <v>TRANSPORTE HORIZONTAL, SACOS 20 KG, MANUAL, 30M. AF_06/2014</v>
          </cell>
          <cell r="C578" t="str">
            <v>T</v>
          </cell>
          <cell r="D578">
            <v>16.71</v>
          </cell>
          <cell r="E578">
            <v>35.72</v>
          </cell>
          <cell r="F578">
            <v>52.43</v>
          </cell>
        </row>
        <row r="579">
          <cell r="A579">
            <v>91134</v>
          </cell>
          <cell r="B579" t="str">
            <v>TRANSPORTE HORIZONTAL, PÁLETE DE SACOS, MANIPULADOR TELESCÓPICO, 30M. AF_06/2014</v>
          </cell>
          <cell r="C579" t="str">
            <v>T</v>
          </cell>
          <cell r="D579">
            <v>1.43</v>
          </cell>
          <cell r="E579">
            <v>0.46</v>
          </cell>
          <cell r="F579">
            <v>1.89</v>
          </cell>
        </row>
        <row r="580">
          <cell r="A580">
            <v>91135</v>
          </cell>
          <cell r="B580" t="str">
            <v>TRANSPORTE HORIZONTAL, PÁLETE DE SACOS, MANIPULADOR TELESCÓPICO, 50M. AF_06/2014</v>
          </cell>
          <cell r="C580" t="str">
            <v>T</v>
          </cell>
          <cell r="D580">
            <v>2.59</v>
          </cell>
          <cell r="E580">
            <v>0.8</v>
          </cell>
          <cell r="F580">
            <v>3.39</v>
          </cell>
        </row>
        <row r="581">
          <cell r="A581">
            <v>91136</v>
          </cell>
          <cell r="B581" t="str">
            <v>TRANSPORTE HORIZONTAL, PÁLETE DE SACOS, MANIPULADOR TELESCÓPICO, 75M. AF_06/2014</v>
          </cell>
          <cell r="C581" t="str">
            <v>T</v>
          </cell>
          <cell r="D581">
            <v>3.75</v>
          </cell>
          <cell r="E581">
            <v>1.1299999999999999</v>
          </cell>
          <cell r="F581">
            <v>4.88</v>
          </cell>
        </row>
        <row r="582">
          <cell r="A582">
            <v>91137</v>
          </cell>
          <cell r="B582" t="str">
            <v>TRANSPORTE HORIZONTAL, PÁLETE DE SACOS, MANIPULADOR TELESCÓPICO, 100M. AF_06/2014</v>
          </cell>
          <cell r="C582" t="str">
            <v>T</v>
          </cell>
          <cell r="D582">
            <v>4.91</v>
          </cell>
          <cell r="E582">
            <v>1.47</v>
          </cell>
          <cell r="F582">
            <v>6.38</v>
          </cell>
        </row>
        <row r="583">
          <cell r="A583">
            <v>89176</v>
          </cell>
          <cell r="B583" t="str">
            <v>TRANSPORTE HORIZONTAL, SACOS 50 KG, CARRINHO PLATAFORMA, 30M. AF_06/2014</v>
          </cell>
          <cell r="C583" t="str">
            <v>T</v>
          </cell>
          <cell r="D583">
            <v>2.25</v>
          </cell>
          <cell r="E583">
            <v>4.82</v>
          </cell>
          <cell r="F583">
            <v>7.07</v>
          </cell>
        </row>
        <row r="584">
          <cell r="A584">
            <v>89177</v>
          </cell>
          <cell r="B584" t="str">
            <v>TRANSPORTE HORIZONTAL, SACOS 30 KG, CARRINHO PLATAFORMA, 30M. AF_06/2014</v>
          </cell>
          <cell r="C584" t="str">
            <v>T</v>
          </cell>
          <cell r="D584">
            <v>3.16</v>
          </cell>
          <cell r="E584">
            <v>6.75</v>
          </cell>
          <cell r="F584">
            <v>9.91</v>
          </cell>
        </row>
        <row r="585">
          <cell r="A585">
            <v>89178</v>
          </cell>
          <cell r="B585" t="str">
            <v>TRANSPORTE HORIZONTAL, SACOS 20 KG, CARRINHO PLATAFORMA, 30M. AF_06/2014</v>
          </cell>
          <cell r="C585" t="str">
            <v>T</v>
          </cell>
          <cell r="D585">
            <v>3.61</v>
          </cell>
          <cell r="E585">
            <v>7.72</v>
          </cell>
          <cell r="F585">
            <v>11.33</v>
          </cell>
        </row>
        <row r="586">
          <cell r="A586">
            <v>89179</v>
          </cell>
          <cell r="B586" t="str">
            <v>TRANSPORTE HORIZONTAL, SACOS 50 KG, CARRINHO PLATAFORMA, 50M. AF_06/2014</v>
          </cell>
          <cell r="C586" t="str">
            <v>T</v>
          </cell>
          <cell r="D586">
            <v>3.61</v>
          </cell>
          <cell r="E586">
            <v>7.72</v>
          </cell>
          <cell r="F586">
            <v>11.33</v>
          </cell>
        </row>
        <row r="587">
          <cell r="A587">
            <v>89180</v>
          </cell>
          <cell r="B587" t="str">
            <v>TRANSPORTE HORIZONTAL, SACOS 30 KG, CARRINHO PLATAFORMA, 50M. AF_06/2014</v>
          </cell>
          <cell r="C587" t="str">
            <v>T</v>
          </cell>
          <cell r="D587">
            <v>4.0599999999999996</v>
          </cell>
          <cell r="E587">
            <v>8.68</v>
          </cell>
          <cell r="F587">
            <v>12.74</v>
          </cell>
        </row>
        <row r="588">
          <cell r="A588">
            <v>89181</v>
          </cell>
          <cell r="B588" t="str">
            <v>TRANSPORTE HORIZONTAL, SACOS 20 KG, CARRINHO PLATAFORMA, 50M. AF_06/2014</v>
          </cell>
          <cell r="C588" t="str">
            <v>T</v>
          </cell>
          <cell r="D588">
            <v>4.96</v>
          </cell>
          <cell r="E588">
            <v>10.61</v>
          </cell>
          <cell r="F588">
            <v>15.57</v>
          </cell>
        </row>
        <row r="589">
          <cell r="A589">
            <v>89182</v>
          </cell>
          <cell r="B589" t="str">
            <v>TRANSPORTE HORIZONTAL, SACOS 50 KG, CARRINHO PLATAFORMA, 75M. AF_06/2014</v>
          </cell>
          <cell r="C589" t="str">
            <v>T</v>
          </cell>
          <cell r="D589">
            <v>4.96</v>
          </cell>
          <cell r="E589">
            <v>10.61</v>
          </cell>
          <cell r="F589">
            <v>15.57</v>
          </cell>
        </row>
        <row r="590">
          <cell r="A590">
            <v>89183</v>
          </cell>
          <cell r="B590" t="str">
            <v>TRANSPORTE HORIZONTAL, SACOS 30 KG, CARRINHO PLATAFORMA, 75M. AF_06/2014</v>
          </cell>
          <cell r="C590" t="str">
            <v>T</v>
          </cell>
          <cell r="D590">
            <v>5.42</v>
          </cell>
          <cell r="E590">
            <v>11.58</v>
          </cell>
          <cell r="F590">
            <v>17</v>
          </cell>
        </row>
        <row r="591">
          <cell r="A591">
            <v>89184</v>
          </cell>
          <cell r="B591" t="str">
            <v>TRANSPORTE HORIZONTAL, SACOS 20 KG, CARRINHO PLATAFORMA, 75M. AF_06/2014</v>
          </cell>
          <cell r="C591" t="str">
            <v>T</v>
          </cell>
          <cell r="D591">
            <v>6.32</v>
          </cell>
          <cell r="E591">
            <v>13.51</v>
          </cell>
          <cell r="F591">
            <v>19.829999999999998</v>
          </cell>
        </row>
        <row r="592">
          <cell r="A592">
            <v>89185</v>
          </cell>
          <cell r="B592" t="str">
            <v>TRANSPORTE HORIZONTAL, SACOS 50 KG, CARRINHO PLATAFORMA, 100M. AF_06/2014</v>
          </cell>
          <cell r="C592" t="str">
            <v>T</v>
          </cell>
          <cell r="D592">
            <v>6.32</v>
          </cell>
          <cell r="E592">
            <v>13.51</v>
          </cell>
          <cell r="F592">
            <v>19.829999999999998</v>
          </cell>
        </row>
        <row r="593">
          <cell r="A593">
            <v>89186</v>
          </cell>
          <cell r="B593" t="str">
            <v>TRANSPORTE HORIZONTAL, SACOS 30 KG, CARRINHO PLATAFORMA, 100M. AF_06/2014</v>
          </cell>
          <cell r="C593" t="str">
            <v>T</v>
          </cell>
          <cell r="D593">
            <v>6.77</v>
          </cell>
          <cell r="E593">
            <v>14.48</v>
          </cell>
          <cell r="F593">
            <v>21.25</v>
          </cell>
        </row>
        <row r="594">
          <cell r="A594">
            <v>89187</v>
          </cell>
          <cell r="B594" t="str">
            <v>TRANSPORTE HORIZONTAL, SACOS 20 KG, CARRINHO PLATAFORMA, 100M. AF_06/2014</v>
          </cell>
          <cell r="C594" t="str">
            <v>T</v>
          </cell>
          <cell r="D594">
            <v>7.67</v>
          </cell>
          <cell r="E594">
            <v>16.41</v>
          </cell>
          <cell r="F594">
            <v>24.08</v>
          </cell>
        </row>
        <row r="595">
          <cell r="B595" t="str">
            <v>CARGA E TRANSPORTE  DE SACOS</v>
          </cell>
          <cell r="C595">
            <v>0</v>
          </cell>
        </row>
        <row r="596">
          <cell r="A596">
            <v>89195</v>
          </cell>
          <cell r="B596" t="str">
            <v>TRANSPORTE VERTICAL, SACOS 50 KG, MANUAL, 1 PAVIMENTO. AF_06/2014</v>
          </cell>
          <cell r="C596" t="str">
            <v>T</v>
          </cell>
          <cell r="D596">
            <v>2.71</v>
          </cell>
          <cell r="E596">
            <v>5.79</v>
          </cell>
          <cell r="F596">
            <v>8.5</v>
          </cell>
        </row>
        <row r="597">
          <cell r="A597">
            <v>89196</v>
          </cell>
          <cell r="B597" t="str">
            <v>TRANSPORTE VERTICAL, SACOS 30 KG, MANUAL, 1 PAVIMENTO. AF_06/2014</v>
          </cell>
          <cell r="C597" t="str">
            <v>T</v>
          </cell>
          <cell r="D597">
            <v>4.51</v>
          </cell>
          <cell r="E597">
            <v>9.65</v>
          </cell>
          <cell r="F597">
            <v>14.16</v>
          </cell>
        </row>
        <row r="598">
          <cell r="A598">
            <v>89197</v>
          </cell>
          <cell r="B598" t="str">
            <v>TRANSPORTE VERTICAL, SACOS 20 KG, MANUAL, 1 PAVIMENTO. AF_06/2014</v>
          </cell>
          <cell r="C598" t="str">
            <v>T</v>
          </cell>
          <cell r="D598">
            <v>6.77</v>
          </cell>
          <cell r="E598">
            <v>14.48</v>
          </cell>
          <cell r="F598">
            <v>21.25</v>
          </cell>
        </row>
        <row r="599">
          <cell r="B599" t="str">
            <v>CARGA E TRANSPORTE  DE MADEIRA</v>
          </cell>
          <cell r="C599">
            <v>0</v>
          </cell>
        </row>
        <row r="600">
          <cell r="A600">
            <v>91124</v>
          </cell>
          <cell r="B600" t="str">
            <v>TRANSPORTE HORIZONTAL, MADEIRA, MANUAL, 30M. AF_06/2015</v>
          </cell>
          <cell r="C600" t="str">
            <v>M3</v>
          </cell>
          <cell r="D600">
            <v>19.190000000000001</v>
          </cell>
          <cell r="E600">
            <v>41.03</v>
          </cell>
          <cell r="F600">
            <v>60.22</v>
          </cell>
        </row>
        <row r="601">
          <cell r="B601" t="str">
            <v>CARGA E TRANSPORTE  DE AÇO</v>
          </cell>
          <cell r="C601">
            <v>0</v>
          </cell>
        </row>
        <row r="602">
          <cell r="A602">
            <v>91125</v>
          </cell>
          <cell r="B602" t="str">
            <v>TRANSPORTE HORIZONTAL, VERGALHÕES DE AÇO, MANUAL, 30M. AF_06/2015</v>
          </cell>
          <cell r="C602" t="str">
            <v>KG</v>
          </cell>
          <cell r="D602">
            <v>0.02</v>
          </cell>
          <cell r="E602">
            <v>0.04</v>
          </cell>
          <cell r="F602">
            <v>0.06</v>
          </cell>
        </row>
        <row r="603">
          <cell r="B603" t="str">
            <v>CARGA E TRANSPORTE VERTICAL DE BLOCOS</v>
          </cell>
          <cell r="C603">
            <v>0</v>
          </cell>
        </row>
        <row r="604">
          <cell r="A604">
            <v>88100</v>
          </cell>
          <cell r="B604" t="str">
            <v>TRANSPORTE VERTICAL, BLOCOS CERÂMICOS FURADOS NA HORIZONTAL 9X19X19 CM, MANUAL, 1 PAVIMENTO. AF_06/2014</v>
          </cell>
          <cell r="C604" t="str">
            <v>UN</v>
          </cell>
          <cell r="D604">
            <v>0.03</v>
          </cell>
          <cell r="E604">
            <v>7.0000000000000007E-2</v>
          </cell>
          <cell r="F604">
            <v>0.1</v>
          </cell>
        </row>
        <row r="605">
          <cell r="A605">
            <v>88099</v>
          </cell>
          <cell r="B605" t="str">
            <v>TRANSPORTE VERTICAL, BLOCOS VAZADOS DE CONCRETO OU CERÂMICO 19X19X39 CM, MANUAL, 1 PAVIMENTO. AF_06/2014</v>
          </cell>
          <cell r="C605" t="str">
            <v>UN</v>
          </cell>
          <cell r="D605">
            <v>0.06</v>
          </cell>
          <cell r="E605">
            <v>0.14000000000000001</v>
          </cell>
          <cell r="F605">
            <v>0.2</v>
          </cell>
        </row>
        <row r="606">
          <cell r="B606" t="str">
            <v>CARGA E TRANSPORTE VERTICAL DE LATAS</v>
          </cell>
          <cell r="C606">
            <v>0</v>
          </cell>
        </row>
        <row r="607">
          <cell r="A607">
            <v>88102</v>
          </cell>
          <cell r="B607" t="str">
            <v>TRANSPORTE VERTICAL, LATA DE 18 L, MANUAL, 1 PAVIMENTO. AF_06/2014</v>
          </cell>
          <cell r="C607" t="str">
            <v>L</v>
          </cell>
          <cell r="D607">
            <v>0</v>
          </cell>
          <cell r="E607">
            <v>0.01</v>
          </cell>
          <cell r="F607">
            <v>0.01</v>
          </cell>
        </row>
        <row r="608">
          <cell r="B608" t="str">
            <v>CARGA E TRANSPORTE VERTICAL DE MASSA/GRANEL</v>
          </cell>
          <cell r="C608">
            <v>0</v>
          </cell>
        </row>
        <row r="609">
          <cell r="A609">
            <v>88103</v>
          </cell>
          <cell r="B609" t="str">
            <v>TRANSPORTE VERTICAL, MASSA/GRANEL LATA DE 10 L, MANUAL, 1 PAVIMENTO. AF_06/2014</v>
          </cell>
          <cell r="C609" t="str">
            <v>L</v>
          </cell>
          <cell r="D609">
            <v>0.01</v>
          </cell>
          <cell r="E609">
            <v>0.02</v>
          </cell>
          <cell r="F609">
            <v>0.03</v>
          </cell>
        </row>
        <row r="610">
          <cell r="B610" t="str">
            <v>CARGA E TRANSPORTE VERTICAL DE PLACAS CERAMICAS</v>
          </cell>
          <cell r="C610">
            <v>0</v>
          </cell>
        </row>
        <row r="611">
          <cell r="A611">
            <v>88101</v>
          </cell>
          <cell r="B611" t="str">
            <v>TRANSPORTE VERTICAL, PLACAS CERÂMICAS, MANUAL, 1 PAVIMENTO. AF_06/2014</v>
          </cell>
          <cell r="C611" t="str">
            <v>M2</v>
          </cell>
          <cell r="D611">
            <v>0.1</v>
          </cell>
          <cell r="E611">
            <v>0.22</v>
          </cell>
          <cell r="F611">
            <v>0.32</v>
          </cell>
        </row>
        <row r="612">
          <cell r="B612" t="str">
            <v>CARGA E TRANSPORTE VERTICAL DE SACOS</v>
          </cell>
          <cell r="C612">
            <v>0</v>
          </cell>
        </row>
        <row r="613">
          <cell r="B613" t="str">
            <v>CARGA E TRANSPORTE MECANICO</v>
          </cell>
          <cell r="C613">
            <v>0</v>
          </cell>
        </row>
        <row r="614">
          <cell r="A614" t="str">
            <v>74241/1</v>
          </cell>
          <cell r="B614" t="str">
            <v>EMPILHAMENTO DE SOLO ORGANICO RETIRADO NA ÁREA DO ATERRO COM TRATOR SOBRE ESTEIRAS D6</v>
          </cell>
          <cell r="C614" t="str">
            <v>M3</v>
          </cell>
          <cell r="D614">
            <v>2.62</v>
          </cell>
          <cell r="E614">
            <v>0.74</v>
          </cell>
          <cell r="F614">
            <v>3.36</v>
          </cell>
        </row>
        <row r="615">
          <cell r="A615">
            <v>72844</v>
          </cell>
          <cell r="B615" t="str">
            <v>CARGA, MANOBRAS E DESCARGA DE AREIA, BRITA, PEDRA DE MÃO E SOLOS COM CAMINHÃO BASCULANTE 6 M3 (DESCARGA LIVRE)</v>
          </cell>
          <cell r="C615" t="str">
            <v>T</v>
          </cell>
          <cell r="D615">
            <v>0.49</v>
          </cell>
          <cell r="E615">
            <v>0.05</v>
          </cell>
          <cell r="F615">
            <v>0.54</v>
          </cell>
        </row>
        <row r="616">
          <cell r="A616">
            <v>72849</v>
          </cell>
          <cell r="B616" t="str">
            <v>CARGA, MANOBRAS E DESCARGA DE MISTURAS DE SOLOS E AGREGADOS (BASES ESTABILIZADAS EM USINA) COM CAMINHÃO BASCULANTE 6 M3</v>
          </cell>
          <cell r="C616" t="str">
            <v>T</v>
          </cell>
          <cell r="D616">
            <v>1.69</v>
          </cell>
          <cell r="E616">
            <v>0.17</v>
          </cell>
          <cell r="F616">
            <v>1.86</v>
          </cell>
        </row>
        <row r="617">
          <cell r="A617">
            <v>72850</v>
          </cell>
          <cell r="B617" t="str">
            <v>CARGA, MANOBRAS E DESCARGA DE MATERIAIS DIVERSOS, COM CAMINHÃO CARROCERIA 9T (CARGA E DESCARGA MANUAIS)</v>
          </cell>
          <cell r="C617" t="str">
            <v>T</v>
          </cell>
          <cell r="D617">
            <v>6.85</v>
          </cell>
          <cell r="E617">
            <v>0.92</v>
          </cell>
          <cell r="F617">
            <v>7.77</v>
          </cell>
        </row>
        <row r="618">
          <cell r="A618">
            <v>72888</v>
          </cell>
          <cell r="B618" t="str">
            <v>CARGA, MANOBRAS E DESCARGA DE AREIA, BRITA, PEDRA DE MÃO E SOLOS COM CAMINHÃO BASCULANTE 6 M3 (DESCARGA LIVRE)</v>
          </cell>
          <cell r="C618" t="str">
            <v>M3</v>
          </cell>
          <cell r="D618">
            <v>0.74</v>
          </cell>
          <cell r="E618">
            <v>7.0000000000000007E-2</v>
          </cell>
          <cell r="F618">
            <v>0.81</v>
          </cell>
        </row>
        <row r="619">
          <cell r="A619">
            <v>72894</v>
          </cell>
          <cell r="B619" t="str">
            <v>CARGA, MANOBRAS E DESCARGA DE MISTURAS DE SOLOS E AGREGADOS, COM CAMINHÃO BASCULANTE 6 M3, DESCARGA EM DISTRIBUIDOR</v>
          </cell>
          <cell r="C619" t="str">
            <v>M3</v>
          </cell>
          <cell r="D619">
            <v>2.54</v>
          </cell>
          <cell r="E619">
            <v>0.26</v>
          </cell>
          <cell r="F619">
            <v>2.8</v>
          </cell>
        </row>
        <row r="620">
          <cell r="A620">
            <v>72895</v>
          </cell>
          <cell r="B620" t="str">
            <v>CARGA, MANOBRAS E DESCARGA DE MATERIAIS DIVERSOS, COM CAMINHÃO CARROCERIA 9 T (CARGA E DESCARGA MANUAIS)</v>
          </cell>
          <cell r="C620" t="str">
            <v>M3</v>
          </cell>
          <cell r="D620">
            <v>13.47</v>
          </cell>
          <cell r="E620">
            <v>1.38</v>
          </cell>
          <cell r="F620">
            <v>14.85</v>
          </cell>
        </row>
        <row r="621">
          <cell r="A621">
            <v>72898</v>
          </cell>
          <cell r="B621" t="str">
            <v>CARGA E DESCARGA MECANIZADAS DE ENTULHO EM CAMINHÃO BASCULANTE 6 M3</v>
          </cell>
          <cell r="C621" t="str">
            <v>M3</v>
          </cell>
          <cell r="D621">
            <v>0.74</v>
          </cell>
          <cell r="E621">
            <v>7.0000000000000007E-2</v>
          </cell>
          <cell r="F621">
            <v>0.81</v>
          </cell>
        </row>
        <row r="622">
          <cell r="A622" t="str">
            <v>74010/1</v>
          </cell>
          <cell r="B622" t="str">
            <v>CARGA E DESCARGA MECÂNICA DE SOLO UTILIZANDO CAMINHÃO BASCULANTE 6,0M3/16T E PA CARREGADEIRA SOBRE PNEUS 128 HP, CAPACIDADE DA CAÇAMBA 1,7 A 2,8 M3, PESO OPERACIONAL 11632 KG</v>
          </cell>
          <cell r="C622" t="str">
            <v>M3</v>
          </cell>
          <cell r="D622">
            <v>1.22</v>
          </cell>
          <cell r="E622">
            <v>0.2</v>
          </cell>
          <cell r="F622">
            <v>1.42</v>
          </cell>
        </row>
        <row r="623">
          <cell r="A623">
            <v>72845</v>
          </cell>
          <cell r="B623" t="str">
            <v>CARGA, MANOBRAS E DESCARGA DE BRITA PARA TRATAMENTOS SUPERFICIAIS, COM CAMINHÃO BASCULANTE 6 M3</v>
          </cell>
          <cell r="C623" t="str">
            <v>T</v>
          </cell>
          <cell r="D623">
            <v>2.99</v>
          </cell>
          <cell r="E623">
            <v>0.3</v>
          </cell>
          <cell r="F623">
            <v>3.29</v>
          </cell>
        </row>
        <row r="624">
          <cell r="A624">
            <v>72846</v>
          </cell>
          <cell r="B624" t="str">
            <v>CARGA, MANOBRAS E DESCARGA DE MISTURA BETUMINOSA A QUENTE, COM CAMINHÃO BASCULANTE 6 M3</v>
          </cell>
          <cell r="C624" t="str">
            <v>T</v>
          </cell>
          <cell r="D624">
            <v>2.46</v>
          </cell>
          <cell r="E624">
            <v>0.25</v>
          </cell>
          <cell r="F624">
            <v>2.71</v>
          </cell>
        </row>
        <row r="625">
          <cell r="A625">
            <v>72847</v>
          </cell>
          <cell r="B625" t="str">
            <v>CARGA, MANOBRAS E DESCARGA DE MISTURA BETUMINOSA A FRIO, COM CAMINHÃO BASCULANTE 6 M3</v>
          </cell>
          <cell r="C625" t="str">
            <v>T</v>
          </cell>
          <cell r="D625">
            <v>5.32</v>
          </cell>
          <cell r="E625">
            <v>0.54</v>
          </cell>
          <cell r="F625">
            <v>5.86</v>
          </cell>
        </row>
        <row r="626">
          <cell r="A626">
            <v>72848</v>
          </cell>
          <cell r="B626" t="str">
            <v>CARGA, MANOBRAS E DESCARGA DE BRITA PARA BASE DE MACADAME, COM CAMINHÃO BASCULANTE 6 M3</v>
          </cell>
          <cell r="C626" t="str">
            <v>T</v>
          </cell>
          <cell r="D626">
            <v>1.32</v>
          </cell>
          <cell r="E626">
            <v>0.13</v>
          </cell>
          <cell r="F626">
            <v>1.45</v>
          </cell>
        </row>
        <row r="627">
          <cell r="A627">
            <v>72890</v>
          </cell>
          <cell r="B627" t="str">
            <v>CARGA, MANOBRAS E DESCARGA DE BRITA PARA TRATAMENTOS SUPERFICIAIS, COM CAMINHÃO BASCULANTE 6 M3, DESCARGA EM DISTRIBUIDOR</v>
          </cell>
          <cell r="C627" t="str">
            <v>M3</v>
          </cell>
          <cell r="D627">
            <v>4.49</v>
          </cell>
          <cell r="E627">
            <v>0.46</v>
          </cell>
          <cell r="F627">
            <v>4.95</v>
          </cell>
        </row>
        <row r="628">
          <cell r="A628">
            <v>72891</v>
          </cell>
          <cell r="B628" t="str">
            <v>CARGA, MANOBRAS E DESCARGA DE MISTURA BETUMINOSA A QUENTE, COM CAMINHÃO BASCULANTE 6 M3, DESCARGA EM VIBRO-ACABADORA</v>
          </cell>
          <cell r="C628" t="str">
            <v>M3</v>
          </cell>
          <cell r="D628">
            <v>3.7</v>
          </cell>
          <cell r="E628">
            <v>0.38</v>
          </cell>
          <cell r="F628">
            <v>4.08</v>
          </cell>
        </row>
        <row r="629">
          <cell r="A629">
            <v>72892</v>
          </cell>
          <cell r="B629" t="str">
            <v>CARGA, MANOBRAS E DESCARGA DE DE MISTURA BETUMINOSA A FRIO, COM CAMINHÃO BASCULANTE 6 M3, DESCARGA EM VIBRO-ACABADORA</v>
          </cell>
          <cell r="C629" t="str">
            <v>M3</v>
          </cell>
          <cell r="D629">
            <v>7.98</v>
          </cell>
          <cell r="E629">
            <v>0.82</v>
          </cell>
          <cell r="F629">
            <v>8.8000000000000007</v>
          </cell>
        </row>
        <row r="630">
          <cell r="A630">
            <v>72893</v>
          </cell>
          <cell r="B630" t="str">
            <v>CARGA, MANOBRAS E DESCARGA DE BRITA PARA BASE DE MACADAME, COM CAMINHÃO BASCULANTE 6 M3, DESCARGA EM DISTRIBUIDOR</v>
          </cell>
          <cell r="C630" t="str">
            <v>M3</v>
          </cell>
          <cell r="D630">
            <v>1.98</v>
          </cell>
          <cell r="E630">
            <v>0.2</v>
          </cell>
          <cell r="F630">
            <v>2.1800000000000002</v>
          </cell>
        </row>
        <row r="631">
          <cell r="B631" t="str">
            <v>CARGA MANUAL E TRANSPORTE MECANICO</v>
          </cell>
          <cell r="C631">
            <v>0</v>
          </cell>
        </row>
        <row r="632">
          <cell r="A632">
            <v>72896</v>
          </cell>
          <cell r="B632" t="str">
            <v>CARGA MANUAL DE TERRA EM CAMINHÃO BASCULANTE 6 M3</v>
          </cell>
          <cell r="C632" t="str">
            <v>M3</v>
          </cell>
          <cell r="D632">
            <v>6.6</v>
          </cell>
          <cell r="E632">
            <v>7.98</v>
          </cell>
          <cell r="F632">
            <v>14.58</v>
          </cell>
        </row>
        <row r="633">
          <cell r="A633">
            <v>72897</v>
          </cell>
          <cell r="B633" t="str">
            <v>CARGA MANUAL DE ENTULHO EM CAMINHÃO BASCULANTE 6 M3</v>
          </cell>
          <cell r="C633" t="str">
            <v>M3</v>
          </cell>
          <cell r="D633">
            <v>8.02</v>
          </cell>
          <cell r="E633">
            <v>9.49</v>
          </cell>
          <cell r="F633">
            <v>17.510000000000002</v>
          </cell>
        </row>
        <row r="634">
          <cell r="A634" t="str">
            <v>74255/1</v>
          </cell>
          <cell r="B634" t="str">
            <v>CARGA MANUAL DE TERRA EM CAMINHÃO BASCULANTE (NAO INCLUI O CUSTO CUSTO IMPRODUTIVO DO CAMINHÃO BASCULANTE)</v>
          </cell>
          <cell r="C634" t="str">
            <v>M3</v>
          </cell>
          <cell r="D634">
            <v>2.71</v>
          </cell>
          <cell r="E634">
            <v>5.79</v>
          </cell>
          <cell r="F634">
            <v>8.5</v>
          </cell>
        </row>
        <row r="635">
          <cell r="A635" t="str">
            <v>74255/3</v>
          </cell>
          <cell r="B635" t="str">
            <v>CARGA MANUAL DE MATERIAL A GRANEL (2 SERVENTES) EM CAMINHÃO BASCULANTE C/ CACAMBA DE 6,0M3 INCLUINDO DESCARGA MECÂNICA</v>
          </cell>
          <cell r="C635" t="str">
            <v>M3</v>
          </cell>
          <cell r="D635">
            <v>10.85</v>
          </cell>
          <cell r="E635">
            <v>11.39</v>
          </cell>
          <cell r="F635">
            <v>22.24</v>
          </cell>
        </row>
        <row r="636">
          <cell r="A636">
            <v>79492</v>
          </cell>
          <cell r="B636" t="str">
            <v>CARGA MANUAL DE ROCHA EM CAMINHÃO BASCULANTE</v>
          </cell>
          <cell r="C636" t="str">
            <v>M3</v>
          </cell>
          <cell r="D636">
            <v>30</v>
          </cell>
          <cell r="E636">
            <v>9.9700000000000006</v>
          </cell>
          <cell r="F636">
            <v>39.97</v>
          </cell>
        </row>
        <row r="637">
          <cell r="B637" t="str">
            <v>FUNDACOES</v>
          </cell>
          <cell r="C637">
            <v>0</v>
          </cell>
        </row>
        <row r="638">
          <cell r="B638" t="str">
            <v>ESTACA TIPO BROCA</v>
          </cell>
          <cell r="C638">
            <v>0</v>
          </cell>
        </row>
        <row r="639">
          <cell r="A639">
            <v>72819</v>
          </cell>
          <cell r="B639" t="str">
            <v>ESTACA A TRADO (BROCA) DIÂMETRO 30CM EM CONCRETO ARMADO MOLDADA IN-LOCO, 20 MPA</v>
          </cell>
          <cell r="C639" t="str">
            <v>M</v>
          </cell>
          <cell r="D639">
            <v>41.78</v>
          </cell>
          <cell r="E639">
            <v>42.98</v>
          </cell>
          <cell r="F639">
            <v>84.76</v>
          </cell>
        </row>
        <row r="640">
          <cell r="A640" t="str">
            <v>74156/1</v>
          </cell>
          <cell r="B640" t="str">
            <v>ESTACA A TRADO(BROCA) D=25CM C/CONCRETO FCK=15MPA+20KG ACO/M3 MOLD.IN-LOCO</v>
          </cell>
          <cell r="C640" t="str">
            <v>M</v>
          </cell>
          <cell r="D640">
            <v>27.66</v>
          </cell>
          <cell r="E640">
            <v>27.66</v>
          </cell>
          <cell r="F640">
            <v>55.32</v>
          </cell>
        </row>
        <row r="641">
          <cell r="A641" t="str">
            <v>74156/2</v>
          </cell>
          <cell r="B641" t="str">
            <v>ESTACA A TRADO (BROCA) DIÂMETRO = 25 CM, EM CONCRETO MOLDADO IN LOCO, 15 MPA, SEM ARMAÇÃO.</v>
          </cell>
          <cell r="C641" t="str">
            <v>M</v>
          </cell>
          <cell r="D641">
            <v>23.44</v>
          </cell>
          <cell r="E641">
            <v>26.57</v>
          </cell>
          <cell r="F641">
            <v>50.01</v>
          </cell>
        </row>
        <row r="642">
          <cell r="A642" t="str">
            <v>74156/3</v>
          </cell>
          <cell r="B642" t="str">
            <v>ESTACA A TRADO (BROCA) DIÂMETRO = 20 CM, EM CONCRETO MOLDADO IN LOCO, 15 MPA, SEM ARMAÇÃO.</v>
          </cell>
          <cell r="C642" t="str">
            <v>M</v>
          </cell>
          <cell r="D642">
            <v>18.670000000000002</v>
          </cell>
          <cell r="E642">
            <v>25.5</v>
          </cell>
          <cell r="F642">
            <v>44.17</v>
          </cell>
        </row>
        <row r="643">
          <cell r="A643">
            <v>73426</v>
          </cell>
          <cell r="B643" t="str">
            <v>PERFURAÇÃO MANUAL DIÂMETRO 20 CM (5 TF)</v>
          </cell>
          <cell r="C643" t="str">
            <v>M</v>
          </cell>
          <cell r="D643">
            <v>25.66</v>
          </cell>
          <cell r="E643">
            <v>39.11</v>
          </cell>
          <cell r="F643">
            <v>64.77</v>
          </cell>
        </row>
        <row r="644">
          <cell r="B644" t="str">
            <v>ESTACA HÉLICE CONTÍNUA</v>
          </cell>
          <cell r="C644">
            <v>0</v>
          </cell>
        </row>
        <row r="645">
          <cell r="A645">
            <v>90808</v>
          </cell>
          <cell r="B645" t="str">
            <v>ESTACA HÉLICE CONTÍNUA, DIÂMETRO DE 30 CM, COMPRIMENTO TOTAL ATÉ 15 M, PERFURATRIZ COM TORQUE DE 170 KN.M. AF_02/2015</v>
          </cell>
          <cell r="C645" t="str">
            <v>M</v>
          </cell>
          <cell r="D645">
            <v>50.93</v>
          </cell>
          <cell r="E645">
            <v>2.44</v>
          </cell>
          <cell r="F645">
            <v>53.37</v>
          </cell>
        </row>
        <row r="646">
          <cell r="A646">
            <v>90809</v>
          </cell>
          <cell r="B646" t="str">
            <v>ESTACA HÉLICE CONTÍNUA, DIÂMETRO DE 30 CM, COMPRIMENTO TOTAL ACIMA DE 15 M ATÉ 20 M, PERFURATRIZ COM TORQUE DE 170 KN.M. AF_02/2015</v>
          </cell>
          <cell r="C646" t="str">
            <v>M</v>
          </cell>
          <cell r="D646">
            <v>49.09</v>
          </cell>
          <cell r="E646">
            <v>2.23</v>
          </cell>
          <cell r="F646">
            <v>51.32</v>
          </cell>
        </row>
        <row r="647">
          <cell r="A647">
            <v>90810</v>
          </cell>
          <cell r="B647" t="str">
            <v>ESTACA HÉLICE CONTÍNUA, DIÂMETRO DE 50 CM, COMPRIMENTO TOTAL ATÉ 15 M, PERFURATRIZ COM TORQUE DE 170 KN.M. AF_02/2015</v>
          </cell>
          <cell r="C647" t="str">
            <v>M</v>
          </cell>
          <cell r="D647">
            <v>108.48</v>
          </cell>
          <cell r="E647">
            <v>3.23</v>
          </cell>
          <cell r="F647">
            <v>111.71</v>
          </cell>
        </row>
        <row r="648">
          <cell r="A648">
            <v>90811</v>
          </cell>
          <cell r="B648" t="str">
            <v>ESTACA HÉLICE CONTÍNUA, DIÂMETRO DE 50 CM, COMPRIMENTO TOTAL ACIMA DE 15 M ATÉ 30 M, PERFURATRIZ COM TORQUE DE 170 KN.M. AF_02/2015</v>
          </cell>
          <cell r="C648" t="str">
            <v>M</v>
          </cell>
          <cell r="D648">
            <v>103.02</v>
          </cell>
          <cell r="E648">
            <v>2.5499999999999998</v>
          </cell>
          <cell r="F648">
            <v>105.57</v>
          </cell>
        </row>
        <row r="649">
          <cell r="A649">
            <v>90812</v>
          </cell>
          <cell r="B649" t="str">
            <v>ESTACA HÉLICE CONTÍNUA, DIÂMETRO DE 70 CM, COMPRIMENTO TOTAL ATÉ 15 M, PERFURATRIZ COM TORQUE DE 170 KN.M. AF_02/2015</v>
          </cell>
          <cell r="C649" t="str">
            <v>M</v>
          </cell>
          <cell r="D649">
            <v>186.07</v>
          </cell>
          <cell r="E649">
            <v>3.91</v>
          </cell>
          <cell r="F649">
            <v>189.98</v>
          </cell>
        </row>
        <row r="650">
          <cell r="A650">
            <v>90813</v>
          </cell>
          <cell r="B650" t="str">
            <v>ESTACA HÉLICE CONTÍNUA, DIÂMETRO DE 70 CM, COMPRIMENTO TOTAL ACIMA DE 15 M ATÉ 30 M, PERFURATRIZ COM TORQUE DE 170 KN.M. AF_02/2015</v>
          </cell>
          <cell r="C650" t="str">
            <v>M</v>
          </cell>
          <cell r="D650">
            <v>178.61</v>
          </cell>
          <cell r="E650">
            <v>2.96</v>
          </cell>
          <cell r="F650">
            <v>181.57</v>
          </cell>
        </row>
        <row r="651">
          <cell r="A651">
            <v>90814</v>
          </cell>
          <cell r="B651" t="str">
            <v>ESTACA HÉLICE CONTÍNUA, DIÂMETRO DE 80 CM, COMPRIMENTO TOTAL ATÉ 30 M, PERFURATRIZ COM TORQUE DE 170 KN.M. AF_02/2015</v>
          </cell>
          <cell r="C651" t="str">
            <v>M</v>
          </cell>
          <cell r="D651">
            <v>225.05</v>
          </cell>
          <cell r="E651">
            <v>3.4</v>
          </cell>
          <cell r="F651">
            <v>228.45</v>
          </cell>
        </row>
        <row r="652">
          <cell r="B652" t="str">
            <v>ESTACA RAIZ</v>
          </cell>
          <cell r="C652">
            <v>0</v>
          </cell>
        </row>
        <row r="653">
          <cell r="B653" t="str">
            <v>ESTACA TIPO FRANKI</v>
          </cell>
          <cell r="C653">
            <v>0</v>
          </cell>
        </row>
        <row r="654">
          <cell r="A654">
            <v>83494</v>
          </cell>
          <cell r="B654" t="str">
            <v>ESTACA TP FRANKI D=35 CM P/CARGA 55 T S/BATE ESTACA</v>
          </cell>
          <cell r="C654" t="str">
            <v>M</v>
          </cell>
          <cell r="D654">
            <v>176.08</v>
          </cell>
          <cell r="E654">
            <v>16.98</v>
          </cell>
          <cell r="F654">
            <v>193.06</v>
          </cell>
        </row>
        <row r="655">
          <cell r="A655">
            <v>83495</v>
          </cell>
          <cell r="B655" t="str">
            <v>ESTACA TP FRANKI D=40 CM P/CARGA 75T S/BATE ESTACA</v>
          </cell>
          <cell r="C655" t="str">
            <v>M</v>
          </cell>
          <cell r="D655">
            <v>204.27</v>
          </cell>
          <cell r="E655">
            <v>17.22</v>
          </cell>
          <cell r="F655">
            <v>221.49</v>
          </cell>
        </row>
        <row r="656">
          <cell r="A656">
            <v>83498</v>
          </cell>
          <cell r="B656" t="str">
            <v>ESTACA TP FRANKI D=52 CM P/CARGA 130T S/BATE ESTACA</v>
          </cell>
          <cell r="C656" t="str">
            <v>M</v>
          </cell>
          <cell r="D656">
            <v>350.34</v>
          </cell>
          <cell r="E656">
            <v>23.64</v>
          </cell>
          <cell r="F656">
            <v>373.98</v>
          </cell>
        </row>
        <row r="657">
          <cell r="A657">
            <v>83500</v>
          </cell>
          <cell r="B657" t="str">
            <v>ESTACA TP FRANKI D=60 CM P/CARGA 170T S/BATE ESTACA</v>
          </cell>
          <cell r="C657" t="str">
            <v>M</v>
          </cell>
          <cell r="D657">
            <v>426.46</v>
          </cell>
          <cell r="E657">
            <v>35.270000000000003</v>
          </cell>
          <cell r="F657">
            <v>461.73</v>
          </cell>
        </row>
        <row r="658">
          <cell r="B658" t="str">
            <v>ESTACA ESCAVADA MECANICAMENTE</v>
          </cell>
          <cell r="C658">
            <v>0</v>
          </cell>
        </row>
        <row r="659">
          <cell r="A659">
            <v>90877</v>
          </cell>
          <cell r="B659" t="str">
            <v>ESTACA ESCAVADA MECÂNICAMENTE, SEM FLUIDO ESTABILIZANTE, COM 25 CM DE DIÂMETRO, ATÉ 9 M DE COMPRIMENTO, CONCRETO LANÇADO POR CAMINHÃO BETONEIRA. AF_02/2015</v>
          </cell>
          <cell r="C659" t="str">
            <v>M</v>
          </cell>
          <cell r="D659">
            <v>26.84</v>
          </cell>
          <cell r="E659">
            <v>1.89</v>
          </cell>
          <cell r="F659">
            <v>28.73</v>
          </cell>
        </row>
        <row r="660">
          <cell r="A660">
            <v>90878</v>
          </cell>
          <cell r="B660" t="str">
            <v>ESTACA ESCAVADA MECÂNICAMENTE, SEM FLUIDO ESTABILIZANTE, COM 25 CM DE DIÂMETRO, ACIMA DE 9 M DE COMPRIMENTO, CONCRETO LANÇADO POR CAMINHÃO BETONEIRA. AF_02/2015</v>
          </cell>
          <cell r="C660" t="str">
            <v>M</v>
          </cell>
          <cell r="D660">
            <v>25.93</v>
          </cell>
          <cell r="E660">
            <v>1.7</v>
          </cell>
          <cell r="F660">
            <v>27.63</v>
          </cell>
        </row>
        <row r="661">
          <cell r="A661">
            <v>90880</v>
          </cell>
          <cell r="B661" t="str">
            <v>ESTACA ESCAVADA MECÂNICAMENTE, SEM FLUIDO ESTABILIZANTE, COM 25 CM DE DIÂMETRO, ATÉ 9 M DE COMPRIMENTO, CONCRETO LANÇADO MANUALMENTE. AF_02/2015</v>
          </cell>
          <cell r="C661" t="str">
            <v>M</v>
          </cell>
          <cell r="D661">
            <v>30.12</v>
          </cell>
          <cell r="E661">
            <v>10.63</v>
          </cell>
          <cell r="F661">
            <v>40.75</v>
          </cell>
        </row>
        <row r="662">
          <cell r="A662">
            <v>90881</v>
          </cell>
          <cell r="B662" t="str">
            <v>ESTACA ESCAVADA MECÂNICAMENTE, SEM FLUIDO ESTABILIZANTE, COM 25 CM DE DIÂMETRO, ACIMA DE 9 M DE COMPRIMENTO, CONCRETO LANÇADO MANUALMENTE. AF_02/2015</v>
          </cell>
          <cell r="C662" t="str">
            <v>M</v>
          </cell>
          <cell r="D662">
            <v>28.47</v>
          </cell>
          <cell r="E662">
            <v>8.8699999999999992</v>
          </cell>
          <cell r="F662">
            <v>37.340000000000003</v>
          </cell>
        </row>
        <row r="663">
          <cell r="A663">
            <v>90883</v>
          </cell>
          <cell r="B663" t="str">
            <v>ESTACA ESCAVADA MECÂNICAMENTE, SEM FLUIDO ESTABILIZANTE, COM 40 CM DE DIÂMETRO, ATÉ 9 M DE COMPRIMENTO, CONCRETO LANÇADO POR CAMINHÃO BETONEIRA. AF_02/2015</v>
          </cell>
          <cell r="C663" t="str">
            <v>M</v>
          </cell>
          <cell r="D663">
            <v>49.43</v>
          </cell>
          <cell r="E663">
            <v>2.13</v>
          </cell>
          <cell r="F663">
            <v>51.56</v>
          </cell>
        </row>
        <row r="664">
          <cell r="A664">
            <v>90884</v>
          </cell>
          <cell r="B664" t="str">
            <v>ESTACA ESCAVADA MECÂNICAMENTE, SEM FLUIDO ESTABILIZANTE, COM 40 CM DE DIÂMETRO, ACIMA DE 9 M ATÉ 15 M DE COMPRIMENTO, CONCRETO LANÇADO POR CAMINHÃO BETONEIRA. AF_02/2015</v>
          </cell>
          <cell r="C664" t="str">
            <v>M</v>
          </cell>
          <cell r="D664">
            <v>48.43</v>
          </cell>
          <cell r="E664">
            <v>1.82</v>
          </cell>
          <cell r="F664">
            <v>50.25</v>
          </cell>
        </row>
        <row r="665">
          <cell r="A665">
            <v>90885</v>
          </cell>
          <cell r="B665" t="str">
            <v>ESTACA ESCAVADA MECÂNICAMENTE, SEM FLUIDO ESTABILIZANTE, COM 40 CM DE DIÂMETRO, ACIMA DE 15 M DE COMPRIMENTO, CONCRETO LANÇADO POR CAMINHÃO BETONEIRA. AF_02/2015</v>
          </cell>
          <cell r="C665" t="str">
            <v>M</v>
          </cell>
          <cell r="D665">
            <v>48</v>
          </cell>
          <cell r="E665">
            <v>1.65</v>
          </cell>
          <cell r="F665">
            <v>49.65</v>
          </cell>
        </row>
        <row r="666">
          <cell r="A666">
            <v>90886</v>
          </cell>
          <cell r="B666" t="str">
            <v>ESTACA ESCAVADA MECÂNICAMENTE, SEM FLUIDO ESTABILIZANTE, COM 60 CM DE DIÂMETRO, ATÉ 9 M DE COMPRIMENTO, CONCRETO LANÇADO POR CAMINHÃO BETONEIRA. AF_02/2015</v>
          </cell>
          <cell r="C666" t="str">
            <v>M</v>
          </cell>
          <cell r="D666">
            <v>99.44</v>
          </cell>
          <cell r="E666">
            <v>2.88</v>
          </cell>
          <cell r="F666">
            <v>102.32</v>
          </cell>
        </row>
        <row r="667">
          <cell r="A667">
            <v>90887</v>
          </cell>
          <cell r="B667" t="str">
            <v>ESTACA ESCAVADA MECÂNICAMENTE, SEM FLUIDO ESTABILIZANTE, COM 60 CM DE DIÂMETRO, ACIMA DE 9 M ATÉ 15 M DE COMPRIMENTO, CONCRETO LANÇADO POR CAMINHÃO BETONEIRA. AF_02/2015</v>
          </cell>
          <cell r="C667" t="str">
            <v>M</v>
          </cell>
          <cell r="D667">
            <v>98.42</v>
          </cell>
          <cell r="E667">
            <v>2.35</v>
          </cell>
          <cell r="F667">
            <v>100.77</v>
          </cell>
        </row>
        <row r="668">
          <cell r="A668">
            <v>90888</v>
          </cell>
          <cell r="B668" t="str">
            <v>ESTACA ESCAVADA MECÂNICAMENTE, SEM FLUIDO ESTABILIZANTE, COM 60 CM DE DIÂMETRO, ACIMA DE 15 M DE COMPRIMENTO, CONCRETO LANÇADO POR CAMINHÃO BETONEIRA. AF_02/2015</v>
          </cell>
          <cell r="C668" t="str">
            <v>M</v>
          </cell>
          <cell r="D668">
            <v>98</v>
          </cell>
          <cell r="E668">
            <v>2.1</v>
          </cell>
          <cell r="F668">
            <v>100.1</v>
          </cell>
        </row>
        <row r="669">
          <cell r="A669">
            <v>90889</v>
          </cell>
          <cell r="B669" t="str">
            <v>ESTACA ESCAVADA MECÂNICAMENTE, SEM FLUIDO ESTABILIZANTE, COM 60 CM DE DIÂMETRO, ATÉ 9 M DE COMPRIMENTO, CONCRETO LANÇADO POR BOMBA LANÇA. AF_02/2015</v>
          </cell>
          <cell r="C669" t="str">
            <v>M</v>
          </cell>
          <cell r="D669">
            <v>116.63</v>
          </cell>
          <cell r="E669">
            <v>4.7699999999999996</v>
          </cell>
          <cell r="F669">
            <v>121.4</v>
          </cell>
        </row>
        <row r="670">
          <cell r="A670">
            <v>90890</v>
          </cell>
          <cell r="B670" t="str">
            <v>ESTACA ESCAVADA MECÂNICAMENTE, SEM FLUIDO ESTABILIZANTE, COM 60 CM DE DIÂMETRO, ACIMA DE 9 M ATÉ 15 M DE COMPRIMENTO, CONCRETO LANÇADO POR BOMBA LANÇA. AF_02/2015</v>
          </cell>
          <cell r="C670" t="str">
            <v>M</v>
          </cell>
          <cell r="D670">
            <v>115.29</v>
          </cell>
          <cell r="E670">
            <v>3.55</v>
          </cell>
          <cell r="F670">
            <v>118.84</v>
          </cell>
        </row>
        <row r="671">
          <cell r="A671">
            <v>90891</v>
          </cell>
          <cell r="B671" t="str">
            <v>ESTACA ESCAVADA MECÂNICAMENTE, SEM FLUIDO ESTABILIZANTE, COM 60 CM DE DIÂMETRO, ACIMA DE 15 M DE COMPRIMENTO, CONCRETO LANÇADO POR BOMBA LANÇA. AF_02/2015</v>
          </cell>
          <cell r="C671" t="str">
            <v>M</v>
          </cell>
          <cell r="D671">
            <v>114.72</v>
          </cell>
          <cell r="E671">
            <v>2.99</v>
          </cell>
          <cell r="F671">
            <v>117.71</v>
          </cell>
        </row>
        <row r="672">
          <cell r="B672" t="str">
            <v>ESTACA PRE-MOLDADA</v>
          </cell>
          <cell r="C672">
            <v>0</v>
          </cell>
        </row>
        <row r="673">
          <cell r="A673" t="str">
            <v>74122/1</v>
          </cell>
          <cell r="B673" t="str">
            <v>ESTACA PRÉ-MOLDADA CONCRETO ARMADO 20 T, INCLUSIVE CRAVAÇÃO/EMENDAS.</v>
          </cell>
          <cell r="C673" t="str">
            <v>M</v>
          </cell>
          <cell r="D673">
            <v>74.27</v>
          </cell>
          <cell r="E673">
            <v>3.86</v>
          </cell>
          <cell r="F673">
            <v>78.13</v>
          </cell>
        </row>
        <row r="674">
          <cell r="A674">
            <v>83508</v>
          </cell>
          <cell r="B674" t="str">
            <v>ESTACA PRÉ-MOLDADA CONCRETO ARMADO 25T INCL CRAVAÇÃO/EMENDAS</v>
          </cell>
          <cell r="C674" t="str">
            <v>M</v>
          </cell>
          <cell r="D674">
            <v>78.11</v>
          </cell>
          <cell r="E674">
            <v>3.86</v>
          </cell>
          <cell r="F674">
            <v>81.97</v>
          </cell>
        </row>
        <row r="675">
          <cell r="A675">
            <v>83509</v>
          </cell>
          <cell r="B675" t="str">
            <v>ESTACA PRÉ-MOLDADA CONCRETO ARMADO 32T INCL CRAVAÇÃO/EMENDAS</v>
          </cell>
          <cell r="C675" t="str">
            <v>M</v>
          </cell>
          <cell r="D675">
            <v>98.43</v>
          </cell>
          <cell r="E675">
            <v>3.86</v>
          </cell>
          <cell r="F675">
            <v>102.29</v>
          </cell>
        </row>
        <row r="676">
          <cell r="A676">
            <v>83510</v>
          </cell>
          <cell r="B676" t="str">
            <v>ESTACA PRÉ-MOLDADA CONCRETO ARMADO 38T INCL CRAVAÇÃO/EMENDAS</v>
          </cell>
          <cell r="C676" t="str">
            <v>M</v>
          </cell>
          <cell r="D676">
            <v>104.6</v>
          </cell>
          <cell r="E676">
            <v>3.86</v>
          </cell>
          <cell r="F676">
            <v>108.46</v>
          </cell>
        </row>
        <row r="677">
          <cell r="A677">
            <v>83511</v>
          </cell>
          <cell r="B677" t="str">
            <v>ESTACA PRÉ-MOLDADA CONCRETO ARMADO 50T INCL CRAVAÇÃO/EMENDAS</v>
          </cell>
          <cell r="C677" t="str">
            <v>M</v>
          </cell>
          <cell r="D677">
            <v>134.66</v>
          </cell>
          <cell r="E677">
            <v>3.86</v>
          </cell>
          <cell r="F677">
            <v>138.52000000000001</v>
          </cell>
        </row>
        <row r="678">
          <cell r="A678">
            <v>83512</v>
          </cell>
          <cell r="B678" t="str">
            <v>ESTACA PRÉ-MOLDADA CONCRETO ARMADO 62T INCL CRAVAÇÃO/EMENDAS</v>
          </cell>
          <cell r="C678" t="str">
            <v>M</v>
          </cell>
          <cell r="D678">
            <v>147.01</v>
          </cell>
          <cell r="E678">
            <v>3.86</v>
          </cell>
          <cell r="F678">
            <v>150.87</v>
          </cell>
        </row>
        <row r="679">
          <cell r="A679">
            <v>72820</v>
          </cell>
          <cell r="B679" t="str">
            <v>CORTE E PREPARO EM CABECA DE ESTACA</v>
          </cell>
          <cell r="C679" t="str">
            <v>UN</v>
          </cell>
          <cell r="D679">
            <v>12.42</v>
          </cell>
          <cell r="E679">
            <v>27.54</v>
          </cell>
          <cell r="F679">
            <v>39.96</v>
          </cell>
        </row>
        <row r="680">
          <cell r="A680">
            <v>83501</v>
          </cell>
          <cell r="B680" t="str">
            <v>ESTACA CONCRETO ARMADO CENTRÍFUGADO D=20 CM, 25 A 30T INCL CRAVAÇÃO/EMENDAS</v>
          </cell>
          <cell r="C680" t="str">
            <v>M</v>
          </cell>
          <cell r="D680">
            <v>89.3</v>
          </cell>
          <cell r="E680">
            <v>3.86</v>
          </cell>
          <cell r="F680">
            <v>93.16</v>
          </cell>
        </row>
        <row r="681">
          <cell r="A681">
            <v>83502</v>
          </cell>
          <cell r="B681" t="str">
            <v>ESTACA CONCRETO ARMADO CENTRÍFUGADO D=28 CM INCLUSIVE CRAVAÇÃO E SERVENTE</v>
          </cell>
          <cell r="C681" t="str">
            <v>M</v>
          </cell>
          <cell r="D681">
            <v>100.04</v>
          </cell>
          <cell r="E681">
            <v>3.86</v>
          </cell>
          <cell r="F681">
            <v>103.9</v>
          </cell>
        </row>
        <row r="682">
          <cell r="A682">
            <v>83503</v>
          </cell>
          <cell r="B682" t="str">
            <v>ESTACA CONCRETO ARMADO CENTRÍFUGADO D=33 CM, 60 A 75T, INCL CRAVAÇÃO/EMENDAS</v>
          </cell>
          <cell r="C682" t="str">
            <v>M</v>
          </cell>
          <cell r="D682">
            <v>154.91999999999999</v>
          </cell>
          <cell r="E682">
            <v>3.86</v>
          </cell>
          <cell r="F682">
            <v>158.78</v>
          </cell>
        </row>
        <row r="683">
          <cell r="A683">
            <v>83504</v>
          </cell>
          <cell r="B683" t="str">
            <v>ESTACA CONCRETO ARMADO CENTRÍFUGADO D=38 CM, 75 A 90 T, INCL CRAVAÇÃO/EMENDAS</v>
          </cell>
          <cell r="C683" t="str">
            <v>M</v>
          </cell>
          <cell r="D683">
            <v>189.68</v>
          </cell>
          <cell r="E683">
            <v>3.86</v>
          </cell>
          <cell r="F683">
            <v>193.54</v>
          </cell>
        </row>
        <row r="684">
          <cell r="A684">
            <v>83505</v>
          </cell>
          <cell r="B684" t="str">
            <v>ESTACA CONCRETO ARMADO CENTRÍFUGADO D=42 CM, 90 A 115T, INCL CRAVAÇÃO/EMENDAS</v>
          </cell>
          <cell r="C684" t="str">
            <v>M</v>
          </cell>
          <cell r="D684">
            <v>229.94</v>
          </cell>
          <cell r="E684">
            <v>3.86</v>
          </cell>
          <cell r="F684">
            <v>233.8</v>
          </cell>
        </row>
        <row r="685">
          <cell r="A685">
            <v>83506</v>
          </cell>
          <cell r="B685" t="str">
            <v>ESTACA CONCRETO ARMADO CENTRÍFUGADO D=60 CM INCLUSIVE CRAVAÇÃO E SERVENTE</v>
          </cell>
          <cell r="C685" t="str">
            <v>M</v>
          </cell>
          <cell r="D685">
            <v>362.8</v>
          </cell>
          <cell r="E685">
            <v>3.86</v>
          </cell>
          <cell r="F685">
            <v>366.66</v>
          </cell>
        </row>
        <row r="686">
          <cell r="B686" t="str">
            <v>ESTACA COM PERFIL DE ACO</v>
          </cell>
          <cell r="C686">
            <v>0</v>
          </cell>
        </row>
        <row r="687">
          <cell r="A687">
            <v>83513</v>
          </cell>
          <cell r="B687" t="str">
            <v>FORNECIMENTO DE PERFIL SIMPLES "I" OU "H" ATÉ 8" INCLUSIVE PERDAS</v>
          </cell>
          <cell r="C687" t="str">
            <v>KG</v>
          </cell>
          <cell r="D687">
            <v>7.94</v>
          </cell>
          <cell r="E687">
            <v>0.43</v>
          </cell>
          <cell r="F687">
            <v>8.3699999999999992</v>
          </cell>
        </row>
        <row r="688">
          <cell r="A688">
            <v>83514</v>
          </cell>
          <cell r="B688" t="str">
            <v>FORNECIMENTO DE PERFIL SIMPLES "I" OU "H" 8 A 12" INCLUSIVE PERDAS</v>
          </cell>
          <cell r="C688" t="str">
            <v>KG</v>
          </cell>
          <cell r="D688">
            <v>7.46</v>
          </cell>
          <cell r="E688">
            <v>0.14000000000000001</v>
          </cell>
          <cell r="F688">
            <v>7.6</v>
          </cell>
        </row>
        <row r="689">
          <cell r="B689" t="str">
            <v>ESTACA TIPO TUBULAO</v>
          </cell>
          <cell r="C689">
            <v>0</v>
          </cell>
        </row>
        <row r="690">
          <cell r="A690" t="str">
            <v>73761/1</v>
          </cell>
          <cell r="B690" t="str">
            <v>ARRASAMENTO DE TUBULÃO DE CONCRETO D=0,80M.</v>
          </cell>
          <cell r="C690" t="str">
            <v>UN</v>
          </cell>
          <cell r="D690">
            <v>124.93</v>
          </cell>
          <cell r="E690">
            <v>69.87</v>
          </cell>
          <cell r="F690">
            <v>194.8</v>
          </cell>
        </row>
        <row r="691">
          <cell r="A691">
            <v>73713</v>
          </cell>
          <cell r="B691" t="str">
            <v>ARRASAMENTO DE TUBULÃO DE CONCRETO D=1,00 A 1,20M. (INCLUI ENCARREGADO).</v>
          </cell>
          <cell r="C691" t="str">
            <v>UN</v>
          </cell>
          <cell r="D691">
            <v>187.41</v>
          </cell>
          <cell r="E691">
            <v>104.8</v>
          </cell>
          <cell r="F691">
            <v>292.20999999999998</v>
          </cell>
        </row>
        <row r="692">
          <cell r="A692" t="str">
            <v>73761/2</v>
          </cell>
          <cell r="B692" t="str">
            <v>ARRASAMENTO DE TUBULÃO DE CONCRETO D=1,25 A 1,40M.</v>
          </cell>
          <cell r="C692" t="str">
            <v>UN</v>
          </cell>
          <cell r="D692">
            <v>216.56</v>
          </cell>
          <cell r="E692">
            <v>121.11</v>
          </cell>
          <cell r="F692">
            <v>337.67</v>
          </cell>
        </row>
        <row r="693">
          <cell r="A693" t="str">
            <v>73761/3</v>
          </cell>
          <cell r="B693" t="str">
            <v>ARRASAMENTO DE TUBULÃO DE CONCRETO D=1,45 A 1,60M.</v>
          </cell>
          <cell r="C693" t="str">
            <v>UN</v>
          </cell>
          <cell r="D693">
            <v>249.88</v>
          </cell>
          <cell r="E693">
            <v>139.74</v>
          </cell>
          <cell r="F693">
            <v>389.62</v>
          </cell>
        </row>
        <row r="694">
          <cell r="A694" t="str">
            <v>73761/4</v>
          </cell>
          <cell r="B694" t="str">
            <v>ARRASAMENTO DE TUBULÃO DE CONCRETO D=1,65 A 2,00M.</v>
          </cell>
          <cell r="C694" t="str">
            <v>UN</v>
          </cell>
          <cell r="D694">
            <v>312.35000000000002</v>
          </cell>
          <cell r="E694">
            <v>174.68</v>
          </cell>
          <cell r="F694">
            <v>487.03</v>
          </cell>
        </row>
        <row r="695">
          <cell r="A695" t="str">
            <v>73761/5</v>
          </cell>
          <cell r="B695" t="str">
            <v>ARRASAMENTO DE TUBULÃO DE CONCRETO D=2,10 A 2,50M.</v>
          </cell>
          <cell r="C695" t="str">
            <v>UN</v>
          </cell>
          <cell r="D695">
            <v>387.31</v>
          </cell>
          <cell r="E695">
            <v>216.6</v>
          </cell>
          <cell r="F695">
            <v>603.91</v>
          </cell>
        </row>
        <row r="696">
          <cell r="A696">
            <v>79475</v>
          </cell>
          <cell r="B696" t="str">
            <v>ESCAVAÇÃO MANUAL CAMPO ABERTO P/TUBULÃO - FUSTE E/OU BASE (PARA TODAS AS PROFUNDIDADES)</v>
          </cell>
          <cell r="C696" t="str">
            <v>M3</v>
          </cell>
          <cell r="D696">
            <v>90.33</v>
          </cell>
          <cell r="E696">
            <v>241.63</v>
          </cell>
          <cell r="F696">
            <v>331.96</v>
          </cell>
        </row>
        <row r="697">
          <cell r="B697" t="str">
            <v>FORMAS</v>
          </cell>
          <cell r="C697">
            <v>0</v>
          </cell>
        </row>
        <row r="698">
          <cell r="B698" t="str">
            <v>FORMAS PARA FUNDACOES</v>
          </cell>
          <cell r="C698">
            <v>0</v>
          </cell>
        </row>
        <row r="699">
          <cell r="A699" t="str">
            <v>73820/1</v>
          </cell>
          <cell r="B699" t="str">
            <v>FORMA CURVA EM CHAPA DE MADEIRA COMPENSADA RESINADA 21 MM, PARA ESTRUTURAS DE CONCRETO.</v>
          </cell>
          <cell r="C699" t="str">
            <v>M2</v>
          </cell>
          <cell r="D699">
            <v>17.809999999999999</v>
          </cell>
          <cell r="E699">
            <v>24.26</v>
          </cell>
          <cell r="F699">
            <v>42.07</v>
          </cell>
        </row>
        <row r="700">
          <cell r="A700">
            <v>5970</v>
          </cell>
          <cell r="B700" t="str">
            <v>FORMA TÁBUA PARA CONCRETO EM FUNDAÇÃO, C/ REAPROVEITAMENTO 2X.</v>
          </cell>
          <cell r="C700" t="str">
            <v>M2</v>
          </cell>
          <cell r="D700">
            <v>25.44</v>
          </cell>
          <cell r="E700">
            <v>23.84</v>
          </cell>
          <cell r="F700">
            <v>49.28</v>
          </cell>
        </row>
        <row r="701">
          <cell r="A701">
            <v>5651</v>
          </cell>
          <cell r="B701" t="str">
            <v>FORMA TÁBUA PARA CONCRETO EM FUNDAÇÃO C/ REAPROVEITAMENTO 5X</v>
          </cell>
          <cell r="C701" t="str">
            <v>M2</v>
          </cell>
          <cell r="D701">
            <v>14.27</v>
          </cell>
          <cell r="E701">
            <v>14.55</v>
          </cell>
          <cell r="F701">
            <v>28.82</v>
          </cell>
        </row>
        <row r="702">
          <cell r="A702" t="str">
            <v>74007/1</v>
          </cell>
          <cell r="B702" t="str">
            <v>FORMA TÁBUA P/ CONCRETO EM FUNDAÇÃO C/ REAPROVEITAMENTO 10 X.</v>
          </cell>
          <cell r="C702" t="str">
            <v>M2</v>
          </cell>
          <cell r="D702">
            <v>11.18</v>
          </cell>
          <cell r="E702">
            <v>12.13</v>
          </cell>
          <cell r="F702">
            <v>23.31</v>
          </cell>
        </row>
        <row r="703">
          <cell r="A703" t="str">
            <v>74074/4</v>
          </cell>
          <cell r="B703" t="str">
            <v>FORMA TÁBUA P/CONCRETO EM FUNDAÇÃO S/REAPROVEITAMENTO</v>
          </cell>
          <cell r="C703" t="str">
            <v>M2</v>
          </cell>
          <cell r="D703">
            <v>44.15</v>
          </cell>
          <cell r="E703">
            <v>21.02</v>
          </cell>
          <cell r="F703">
            <v>65.17</v>
          </cell>
        </row>
        <row r="704">
          <cell r="A704" t="str">
            <v>74076/1</v>
          </cell>
          <cell r="B704" t="str">
            <v>FORMA TÁBUA P/ CONCRETO EM FUNDAÇÃO RADIER C/ REAPROVEITAMENTO 3X.</v>
          </cell>
          <cell r="C704" t="str">
            <v>M2</v>
          </cell>
          <cell r="D704">
            <v>18.670000000000002</v>
          </cell>
          <cell r="E704">
            <v>17.29</v>
          </cell>
          <cell r="F704">
            <v>35.96</v>
          </cell>
        </row>
        <row r="705">
          <cell r="A705" t="str">
            <v>74076/2</v>
          </cell>
          <cell r="B705" t="str">
            <v>FORMA TÁBUA P/ CONCRETO EM FUNDAÇÃO RADIER C/ REAPROVEITAMENTO 5X.</v>
          </cell>
          <cell r="C705" t="str">
            <v>M2</v>
          </cell>
          <cell r="D705">
            <v>12.56</v>
          </cell>
          <cell r="E705">
            <v>14.23</v>
          </cell>
          <cell r="F705">
            <v>26.79</v>
          </cell>
        </row>
        <row r="706">
          <cell r="A706" t="str">
            <v>74076/3</v>
          </cell>
          <cell r="B706" t="str">
            <v>FORMA TÁBUA P/ CONCRETO EM FUNDAÇÃO RADIER C/ REAPROVEITAMENTO 10X.</v>
          </cell>
          <cell r="C706" t="str">
            <v>M2</v>
          </cell>
          <cell r="D706">
            <v>7.98</v>
          </cell>
          <cell r="E706">
            <v>11.96</v>
          </cell>
          <cell r="F706">
            <v>19.940000000000001</v>
          </cell>
        </row>
        <row r="707">
          <cell r="B707" t="str">
            <v>FORMAS PARA SUPERESTRUTURA</v>
          </cell>
          <cell r="C707">
            <v>0</v>
          </cell>
        </row>
        <row r="708">
          <cell r="A708" t="str">
            <v>74007/2</v>
          </cell>
          <cell r="B708" t="str">
            <v>FORMA TÁBUAS MADEIRA 3A P/ PEÇAS CONCRETO ARM, REAPR 2X, INCL MONTAGEM E DESMONTAGEM.</v>
          </cell>
          <cell r="C708" t="str">
            <v>M2</v>
          </cell>
          <cell r="D708">
            <v>26.79</v>
          </cell>
          <cell r="E708">
            <v>23.45</v>
          </cell>
          <cell r="F708">
            <v>50.24</v>
          </cell>
        </row>
        <row r="709">
          <cell r="A709">
            <v>73653</v>
          </cell>
          <cell r="B709" t="str">
            <v>FORMAS TIPO SANDUÍCHE COM TÁBUAS, 30 APROVEITAMENTOS</v>
          </cell>
          <cell r="C709" t="str">
            <v>M2</v>
          </cell>
          <cell r="D709">
            <v>5.53</v>
          </cell>
          <cell r="E709">
            <v>9.3000000000000007</v>
          </cell>
          <cell r="F709">
            <v>14.83</v>
          </cell>
        </row>
        <row r="710">
          <cell r="A710" t="str">
            <v>73821/1</v>
          </cell>
          <cell r="B710" t="str">
            <v>FORMA CURVA EM TÁBUA 3A P/VIGA, PILAR E PAREDE.</v>
          </cell>
          <cell r="C710" t="str">
            <v>M2</v>
          </cell>
          <cell r="D710">
            <v>52.46</v>
          </cell>
          <cell r="E710">
            <v>46.54</v>
          </cell>
          <cell r="F710">
            <v>99</v>
          </cell>
        </row>
        <row r="711">
          <cell r="A711">
            <v>84214</v>
          </cell>
          <cell r="B711" t="str">
            <v>FORMA PARA ESTRUTURAS DE CONCRETO (PILAR, VIGA E LAJE) EM CHAPA DE MADEIRA COMPENSADA RESINADA, DE 1,10 X 2,20, ESPESSURA = 12 MM, 02 UTILIZAÇÕES. (FABRICAÇÃO, MONTAGEM E DESMONTAGEM)</v>
          </cell>
          <cell r="C711" t="str">
            <v>M2</v>
          </cell>
          <cell r="D711">
            <v>27.12</v>
          </cell>
          <cell r="E711">
            <v>17.98</v>
          </cell>
          <cell r="F711">
            <v>45.1</v>
          </cell>
        </row>
        <row r="712">
          <cell r="A712">
            <v>84215</v>
          </cell>
          <cell r="B712" t="str">
            <v>FORMA PARA ESTRUTURAS DE CONCRETO (PILAR, VIGA E LAJE) EM CHAPA DE MADEIRA COMPENSADA RESINADA, DE 1,10 X 2,20, ESPESSURA = 12 MM, 03 UTILIZAÇÕES. (FABRICAÇÃO, MONTAGEM E DESMONTAGEM)</v>
          </cell>
          <cell r="C712" t="str">
            <v>M2</v>
          </cell>
          <cell r="D712">
            <v>20.28</v>
          </cell>
          <cell r="E712">
            <v>14.74</v>
          </cell>
          <cell r="F712">
            <v>35.020000000000003</v>
          </cell>
        </row>
        <row r="713">
          <cell r="A713">
            <v>84216</v>
          </cell>
          <cell r="B713" t="str">
            <v>FORMA PARA ESTRUTURAS DE CONCRETO (PILAR, VIGA E LAJE) EM CHAPA DE MADEIRA COMPENSADA RESINADA, DE 1,10 X 2,20, ESPESSURA = 12 MM, 05 UTILIZAÇÕES. (FABRICAÇÃO, MONTAGEM E DESMONTAGEM)</v>
          </cell>
          <cell r="C713" t="str">
            <v>M2</v>
          </cell>
          <cell r="D713">
            <v>14.73</v>
          </cell>
          <cell r="E713">
            <v>12.15</v>
          </cell>
          <cell r="F713">
            <v>26.88</v>
          </cell>
        </row>
        <row r="714">
          <cell r="A714">
            <v>84217</v>
          </cell>
          <cell r="B714" t="str">
            <v>FORMA PARA ESTRUTURAS DE CONCRETO (PILAR, VIGA E LAJE) EM CHAPA DE MADEIRA COMPENSADA PLASTIFICADA, DE 1,10 X 2,20, ESPESSURA = 12 MM, 02 UTILIZAÇÕES. (FABRICAÇÃO, MONTAGEM E DESMONTAGEM - EXCLUSIVE ESCORAMENTO)</v>
          </cell>
          <cell r="C714" t="str">
            <v>M2</v>
          </cell>
          <cell r="D714">
            <v>29.31</v>
          </cell>
          <cell r="E714">
            <v>17.98</v>
          </cell>
          <cell r="F714">
            <v>47.29</v>
          </cell>
        </row>
        <row r="715">
          <cell r="A715">
            <v>84218</v>
          </cell>
          <cell r="B715" t="str">
            <v>FORMA PARA ESTRUTURAS DE CONCRETO (PILAR, VIGA E LAJE) EM CHAPA DE MADEIRA COMPENSADA PLASTIFICADA, DE 1,10 X 2,20, ESPESSURA = 12 MM, 03 UTILIZAÇÕES. (FABRICAÇÃO, MONTAGEM E DESMONTAGEM - EXCLUSIVE ESCORAMENTO)</v>
          </cell>
          <cell r="C715" t="str">
            <v>M2</v>
          </cell>
          <cell r="D715">
            <v>21.37</v>
          </cell>
          <cell r="E715">
            <v>14.74</v>
          </cell>
          <cell r="F715">
            <v>36.11</v>
          </cell>
        </row>
        <row r="716">
          <cell r="A716">
            <v>84219</v>
          </cell>
          <cell r="B716" t="str">
            <v>FORMA PARA ESTRUTURAS DE CONCRETO (PILAR, VIGA E LAJE) EM CHAPA DE MADEIRA COMPENSADA PLASTIFICADA, DE 1,10 X 2,20, ESPESSURA = 12 MM, 05 UTILIZAÇÕES. (FABRICAÇÃO, MONTAGEM E DESMONTAGEM - EXCLUSIVE ESCORAMENTO)</v>
          </cell>
          <cell r="C716" t="str">
            <v>M2</v>
          </cell>
          <cell r="D716">
            <v>15.05</v>
          </cell>
          <cell r="E716">
            <v>12.15</v>
          </cell>
          <cell r="F716">
            <v>27.2</v>
          </cell>
        </row>
        <row r="717">
          <cell r="A717">
            <v>84220</v>
          </cell>
          <cell r="B717" t="str">
            <v>FORMA PARA ESTRUTURAS DE CONCRETO (PILAR, VIGA E LAJE) EM CHAPA DE MADEIRA COMPENSADA PLASTIFICADA, DE 1,10 X 2,20, ESPESSURA = 12 MM, 08 UTILIZAÇÕES. (FABRICAÇÃO, MONTAGEM E DESMONTAGEM - EXCLUSIVE ESCORAMENTO)</v>
          </cell>
          <cell r="C717" t="str">
            <v>M2</v>
          </cell>
          <cell r="D717">
            <v>12.43</v>
          </cell>
          <cell r="E717">
            <v>10.62</v>
          </cell>
          <cell r="F717">
            <v>23.05</v>
          </cell>
        </row>
        <row r="718">
          <cell r="A718">
            <v>84221</v>
          </cell>
          <cell r="B718" t="str">
            <v>FORMA PARA ESTRUTURAS DE CONCRETO (PILAR, VIGA E LAJE) EM CHAPA DE MADEIRA COMPENSADA PLASTIFICADA, DE 1,10 X 2,20, ESPESSURA = 18 MM, 02 UTILIZAÇÕES. (FABRICAÇÃO, MONTAGEM E DESMONTAGEM - EXCLUSIVE ESCORAMENTO)</v>
          </cell>
          <cell r="C718" t="str">
            <v>M2</v>
          </cell>
          <cell r="D718">
            <v>39.96</v>
          </cell>
          <cell r="E718">
            <v>23.29</v>
          </cell>
          <cell r="F718">
            <v>63.25</v>
          </cell>
        </row>
        <row r="719">
          <cell r="A719">
            <v>84222</v>
          </cell>
          <cell r="B719" t="str">
            <v>FORMA PARA ESTRUTURAS DE CONCRETO (PILAR, VIGA E LAJE) EM CHAPA DE MADEIRA COMPENSADA PLASTIFICADA, DE 1,10 X 2,20, ESPESSURA = 18 MM, 03 UTILIZAÇÕES. (FABRICAÇÃO, MONTAGEM E DESMONTAGEM - EXCLUSIVE ESCORAMENTO)</v>
          </cell>
          <cell r="C719" t="str">
            <v>M2</v>
          </cell>
          <cell r="D719">
            <v>28.83</v>
          </cell>
          <cell r="E719">
            <v>19.54</v>
          </cell>
          <cell r="F719">
            <v>48.37</v>
          </cell>
        </row>
        <row r="720">
          <cell r="A720">
            <v>84223</v>
          </cell>
          <cell r="B720" t="str">
            <v>FORMA PARA ESTRUTURAS DE CONCRETO (PILAR, VIGA E LAJE) EM CHAPA DE MADEIRA COMPENSADA PLASTIFICADA, DE 1,10 X 2,20, ESPESSURA = 18 MM, 05 UTILIZAÇÕES. (FABRICAÇÃO, MONTAGEM E DESMONTAGEM - EXCLUSIVE ESCORAMENTO)</v>
          </cell>
          <cell r="C720" t="str">
            <v>M2</v>
          </cell>
          <cell r="D720">
            <v>20.13</v>
          </cell>
          <cell r="E720">
            <v>16.55</v>
          </cell>
          <cell r="F720">
            <v>36.68</v>
          </cell>
        </row>
        <row r="721">
          <cell r="A721">
            <v>84224</v>
          </cell>
          <cell r="B721" t="str">
            <v>FORMA PARA ESTRUTURAS DE CONCRETO (PILAR, VIGA E LAJE) EM CHAPA DE MADEIRA COMPENSADA PLASTIFICADA, DE 1,10 X 2,20, ESPESSURA = 18 MM, 08 UTILIZAÇÕES. (FABRICAÇÃO, MONTAGEM E DESMONTAGEM - EXCLUSIVE ESCORAMENTO)</v>
          </cell>
          <cell r="C721" t="str">
            <v>M2</v>
          </cell>
          <cell r="D721">
            <v>15.27</v>
          </cell>
          <cell r="E721">
            <v>14.88</v>
          </cell>
          <cell r="F721">
            <v>30.15</v>
          </cell>
        </row>
        <row r="722">
          <cell r="A722">
            <v>90996</v>
          </cell>
          <cell r="B722" t="str">
            <v>FORMAS MANUSEÁVEIS PARA PAREDES DE CONCRETO MOLDADAS IN LOCO, DE EDIFICAÇÕES DE MULTIPLOS PAVIMENTO, EM PLATIBANDA. AF_06/2015</v>
          </cell>
          <cell r="C722" t="str">
            <v>M2</v>
          </cell>
          <cell r="D722">
            <v>4.82</v>
          </cell>
          <cell r="E722">
            <v>5.21</v>
          </cell>
          <cell r="F722">
            <v>10.029999999999999</v>
          </cell>
        </row>
        <row r="723">
          <cell r="A723">
            <v>90997</v>
          </cell>
          <cell r="B723" t="str">
            <v>FORMAS MANUSEÁVEIS PARA PAREDES DE CONCRETO MOLDADAS IN LOCO, DE EDIFICAÇÕES DE MULTIPLOS PAVIMENTOS, EM FACES INTERNAS DE PAREDES. AF_06/2015</v>
          </cell>
          <cell r="C723" t="str">
            <v>M2</v>
          </cell>
          <cell r="D723">
            <v>5.92</v>
          </cell>
          <cell r="E723">
            <v>8.1300000000000008</v>
          </cell>
          <cell r="F723">
            <v>14.05</v>
          </cell>
        </row>
        <row r="724">
          <cell r="A724">
            <v>90998</v>
          </cell>
          <cell r="B724" t="str">
            <v>FORMAS MANUSEÁVEIS PARA PAREDES DE CONCRETO MOLDADAS IN LOCO, DE EDIFICAÇÕES DE MULTIPLOS PAVIMENTOS, EM LAJES. AF_06/2015</v>
          </cell>
          <cell r="C724" t="str">
            <v>M2</v>
          </cell>
          <cell r="D724">
            <v>6.78</v>
          </cell>
          <cell r="E724">
            <v>10.42</v>
          </cell>
          <cell r="F724">
            <v>17.2</v>
          </cell>
        </row>
        <row r="725">
          <cell r="A725">
            <v>91000</v>
          </cell>
          <cell r="B725" t="str">
            <v>FORMAS MANUSEÁVEIS PARA PAREDES DE CONCRETO MOLDADAS IN LOCO, DE EDIFICAÇÕES DE MULTIPLOS PAVIMENTOS, EM PANOS DE FACHADA COM VÃOS. AF_06/2015</v>
          </cell>
          <cell r="C725" t="str">
            <v>M2</v>
          </cell>
          <cell r="D725">
            <v>5.59</v>
          </cell>
          <cell r="E725">
            <v>7.26</v>
          </cell>
          <cell r="F725">
            <v>12.85</v>
          </cell>
        </row>
        <row r="726">
          <cell r="A726">
            <v>91002</v>
          </cell>
          <cell r="B726" t="str">
            <v>FORMAS MANUSEÁVEIS PARA PAREDES DE CONCRETO MOLDADAS IN LOCO, DE EDIFICAÇÕES DE MULTIPLOS PAVIMENTOS, EM PANOS DE FACHADA SEM VÃOS. AF_06/2015</v>
          </cell>
          <cell r="C726" t="str">
            <v>M2</v>
          </cell>
          <cell r="D726">
            <v>5.28</v>
          </cell>
          <cell r="E726">
            <v>6.45</v>
          </cell>
          <cell r="F726">
            <v>11.73</v>
          </cell>
        </row>
        <row r="727">
          <cell r="A727">
            <v>91003</v>
          </cell>
          <cell r="B727" t="str">
            <v>FORMAS MANUSEÁVEIS PARA PAREDES DE CONCRETO MOLDADAS IN LOCO, DE EDIFICAÇÕES DE MULTIPLOS PAVIMENTOS, EM PANOS DE FACHADA COM VARANDAS. AF_06/2015</v>
          </cell>
          <cell r="C727" t="str">
            <v>M2</v>
          </cell>
          <cell r="D727">
            <v>5.84</v>
          </cell>
          <cell r="E727">
            <v>7.92</v>
          </cell>
          <cell r="F727">
            <v>13.76</v>
          </cell>
        </row>
        <row r="728">
          <cell r="A728">
            <v>91004</v>
          </cell>
          <cell r="B728" t="str">
            <v>FORMAS MANUSEÁVEIS PARA PAREDES DE CONCRETO MOLDADAS IN LOCO, DE EDIFICAÇÕES DE PAVIMENTO ÚNICO, EM FACES INTERNAS DE PAREDES. AF_06/2015</v>
          </cell>
          <cell r="C728" t="str">
            <v>M2</v>
          </cell>
          <cell r="D728">
            <v>4.83</v>
          </cell>
          <cell r="E728">
            <v>6.07</v>
          </cell>
          <cell r="F728">
            <v>10.9</v>
          </cell>
        </row>
        <row r="729">
          <cell r="A729">
            <v>91005</v>
          </cell>
          <cell r="B729" t="str">
            <v>FORMAS MANUSEÁVEIS PARA PAREDES DE CONCRETO MOLDADAS IN LOCO, DE EDIFICAÇÕES DE PAVIMENTO ÚNICO, EM LAJES. AF_06/2015</v>
          </cell>
          <cell r="C729" t="str">
            <v>M2</v>
          </cell>
          <cell r="D729">
            <v>5.47</v>
          </cell>
          <cell r="E729">
            <v>7.77</v>
          </cell>
          <cell r="F729">
            <v>13.24</v>
          </cell>
        </row>
        <row r="730">
          <cell r="A730">
            <v>91006</v>
          </cell>
          <cell r="B730" t="str">
            <v>FORMAS MANUSEÁVEIS PARA PAREDES DE CONCRETO MOLDADAS IN LOCO, DE EDIFICAÇÕES DE PAVIMENTO ÚNICO, EM PANOS DE FACHADA COM VÃOS. AF_06/2015</v>
          </cell>
          <cell r="C730" t="str">
            <v>M2</v>
          </cell>
          <cell r="D730">
            <v>4.58</v>
          </cell>
          <cell r="E730">
            <v>5.42</v>
          </cell>
          <cell r="F730">
            <v>10</v>
          </cell>
        </row>
        <row r="731">
          <cell r="A731">
            <v>91007</v>
          </cell>
          <cell r="B731" t="str">
            <v>FORMAS MANUSEÁVEIS PARA PAREDES DE CONCRETO MOLDADAS IN LOCO, DE EDIFICAÇÕES DE PAVIMENTO ÚNICO, EM PANOS DE FACHADA SEM VÃOS. AF_06/2015</v>
          </cell>
          <cell r="C731" t="str">
            <v>M2</v>
          </cell>
          <cell r="D731">
            <v>4.2699999999999996</v>
          </cell>
          <cell r="E731">
            <v>4.5999999999999996</v>
          </cell>
          <cell r="F731">
            <v>8.8699999999999992</v>
          </cell>
        </row>
        <row r="732">
          <cell r="A732">
            <v>91008</v>
          </cell>
          <cell r="B732" t="str">
            <v>FORMAS MANUSEÁVEIS PARA PAREDES DE CONCRETO MOLDADAS IN LOCO, DE EDIFICAÇÕES DE PAVIMENTO ÚNICO, EM PANOS DE FACHADA COM VARANDA. AF_06/2015</v>
          </cell>
          <cell r="C732" t="str">
            <v>M2</v>
          </cell>
          <cell r="D732">
            <v>4.83</v>
          </cell>
          <cell r="E732">
            <v>6.08</v>
          </cell>
          <cell r="F732">
            <v>10.91</v>
          </cell>
        </row>
        <row r="733">
          <cell r="B733" t="str">
            <v>ESCORAMENTO DE FORMAS</v>
          </cell>
          <cell r="C733">
            <v>0</v>
          </cell>
        </row>
        <row r="734">
          <cell r="A734">
            <v>73685</v>
          </cell>
          <cell r="B734" t="str">
            <v>EXECUÇÃO DE CIMBRAMENTO PARA ESCORAMENTO DE FORMAS ELEVADAS DE MADEIRA (LAJES E VIGAS), ACIMA DE 3,30 M DE PÉ DIREITO, COM PONTALETES (8,0 X 8,0 CM) DE MADEIRA DE LEI 1A QUALIDADE E PEÇAS DE MADEIRA DE 2,5 X 10,0 CM DE 2A QUALIDADE, NÃO APARELHADA.</v>
          </cell>
          <cell r="C734" t="str">
            <v>M3</v>
          </cell>
          <cell r="D734">
            <v>15.09</v>
          </cell>
          <cell r="E734">
            <v>11.92</v>
          </cell>
          <cell r="F734">
            <v>27.01</v>
          </cell>
        </row>
        <row r="735">
          <cell r="A735" t="str">
            <v>74107/1</v>
          </cell>
          <cell r="B735" t="str">
            <v>ESCORAMENTO DE LAJE PRÉ-MOLDADA</v>
          </cell>
          <cell r="C735" t="str">
            <v>M2</v>
          </cell>
          <cell r="D735">
            <v>10.63</v>
          </cell>
          <cell r="E735">
            <v>13.97</v>
          </cell>
          <cell r="F735">
            <v>24.6</v>
          </cell>
        </row>
        <row r="736">
          <cell r="A736">
            <v>73301</v>
          </cell>
          <cell r="B736" t="str">
            <v>ESCORAMENTO FORMAS ATÉ H = 3,30M, COM MADEIRA DE 3A QUALIDADE, NÃO APARELHADA, APROVEITAMENTO TÁBUAS 3X E PRUMOS 4X.</v>
          </cell>
          <cell r="C736" t="str">
            <v>M3</v>
          </cell>
          <cell r="D736">
            <v>4.54</v>
          </cell>
          <cell r="E736">
            <v>3.95</v>
          </cell>
          <cell r="F736">
            <v>8.49</v>
          </cell>
        </row>
        <row r="737">
          <cell r="A737">
            <v>83515</v>
          </cell>
          <cell r="B737" t="str">
            <v>ESCORAMENTO FORMAS DE H=3,30 A 3,50 M, COM MADEIRA 3A QUALIDADE, NÃO APARELHADA, APROVEITAMENTO TÁBUAS 3X E PRUMOS 4X</v>
          </cell>
          <cell r="C737" t="str">
            <v>M3</v>
          </cell>
          <cell r="D737">
            <v>6.4</v>
          </cell>
          <cell r="E737">
            <v>4.3099999999999996</v>
          </cell>
          <cell r="F737">
            <v>10.71</v>
          </cell>
        </row>
        <row r="738">
          <cell r="A738">
            <v>83516</v>
          </cell>
          <cell r="B738" t="str">
            <v>ESCORAMENTO FORMAS H=3,50 A 4,00 M, COM MADEIRA DE 3A QUALIDADE, NÃO APARELHADA, APROVEITAMENTO TÁBUAS 3X E PRUMOS 4X.</v>
          </cell>
          <cell r="C738" t="str">
            <v>M3</v>
          </cell>
          <cell r="D738">
            <v>7.38</v>
          </cell>
          <cell r="E738">
            <v>4.97</v>
          </cell>
          <cell r="F738">
            <v>12.35</v>
          </cell>
        </row>
        <row r="739">
          <cell r="B739" t="str">
            <v>JUNTA DE DILATACAO</v>
          </cell>
          <cell r="C739">
            <v>0</v>
          </cell>
        </row>
        <row r="740">
          <cell r="A740">
            <v>68328</v>
          </cell>
          <cell r="B740" t="str">
            <v>JUNTA DE DILATAÇÃO COM ISOPOR 10 MM</v>
          </cell>
          <cell r="C740" t="str">
            <v>M2</v>
          </cell>
          <cell r="D740">
            <v>8.19</v>
          </cell>
          <cell r="E740">
            <v>1.3</v>
          </cell>
          <cell r="F740">
            <v>9.49</v>
          </cell>
        </row>
        <row r="741">
          <cell r="B741" t="str">
            <v>ARMADURAS</v>
          </cell>
          <cell r="C741">
            <v>0</v>
          </cell>
        </row>
        <row r="742">
          <cell r="B742" t="str">
            <v>MANUTENCAO / REPAROS - ARMADURAS</v>
          </cell>
          <cell r="C742">
            <v>0</v>
          </cell>
        </row>
        <row r="743">
          <cell r="B743" t="str">
            <v>ARMACAO CA-50</v>
          </cell>
          <cell r="C743">
            <v>0</v>
          </cell>
        </row>
        <row r="744">
          <cell r="A744" t="str">
            <v>74254/2</v>
          </cell>
          <cell r="B744" t="str">
            <v>ARMAÇÃO AÇO CA-50, DIAM. 6,3 (1/4) À 12,5MM(1/2) -FORNECIMENTO/ CORTE(PERDA DE 10%) / DOBRA / COLOCAÇÃO.</v>
          </cell>
          <cell r="C744" t="str">
            <v>KG</v>
          </cell>
          <cell r="D744">
            <v>4.67</v>
          </cell>
          <cell r="E744">
            <v>2.38</v>
          </cell>
          <cell r="F744">
            <v>7.05</v>
          </cell>
        </row>
        <row r="745">
          <cell r="A745" t="str">
            <v>74254/1</v>
          </cell>
          <cell r="B745" t="str">
            <v>ARMAÇÃO AÇO CA-50 DIAM.16,0 (5/8) À 25,0MM (1) - FORNECIMENTO/ CORTE(PERDA DE 10%) / DOBRA / COLOCAÇÃO.</v>
          </cell>
          <cell r="C745" t="str">
            <v>KG</v>
          </cell>
          <cell r="D745">
            <v>4</v>
          </cell>
          <cell r="E745">
            <v>1.66</v>
          </cell>
          <cell r="F745">
            <v>5.66</v>
          </cell>
        </row>
        <row r="746">
          <cell r="A746" t="str">
            <v>73990/1</v>
          </cell>
          <cell r="B746" t="str">
            <v>ARMAÇÃO AÇO CA-50 P/1,0M3 DE CONCRETO</v>
          </cell>
          <cell r="C746" t="str">
            <v>UN</v>
          </cell>
          <cell r="D746">
            <v>333.65</v>
          </cell>
          <cell r="E746">
            <v>162.9</v>
          </cell>
          <cell r="F746">
            <v>496.55</v>
          </cell>
        </row>
        <row r="747">
          <cell r="B747" t="str">
            <v>ARMACAO CA-60</v>
          </cell>
          <cell r="C747">
            <v>0</v>
          </cell>
        </row>
        <row r="748">
          <cell r="A748" t="str">
            <v>73942/2</v>
          </cell>
          <cell r="B748" t="str">
            <v>ARMAÇÃO DE AÇO CA-60 DIAM. 3,4 A 6,0MM.- FORNECIMENTO / CORTE (C/PERDA DE 10%) / DOBRA / COLOCAÇÃO.</v>
          </cell>
          <cell r="C748" t="str">
            <v>KG</v>
          </cell>
          <cell r="D748">
            <v>4.5599999999999996</v>
          </cell>
          <cell r="E748">
            <v>2.3199999999999998</v>
          </cell>
          <cell r="F748">
            <v>6.88</v>
          </cell>
        </row>
        <row r="749">
          <cell r="A749" t="str">
            <v>73942/1</v>
          </cell>
          <cell r="B749" t="str">
            <v>ARMAÇÃO DE AÇO CA-60 DIAM.7,0 A 8,0MM - FORNECIMENTO / CORTE (C/ PERDA DE 10%) / DOBRA / COLOCAÇÃO.</v>
          </cell>
          <cell r="C749" t="str">
            <v>KG</v>
          </cell>
          <cell r="D749">
            <v>4.42</v>
          </cell>
          <cell r="E749">
            <v>1.62</v>
          </cell>
          <cell r="F749">
            <v>6.04</v>
          </cell>
        </row>
        <row r="750">
          <cell r="B750" t="str">
            <v>ARMACAO EM TELAS</v>
          </cell>
          <cell r="C750">
            <v>0</v>
          </cell>
        </row>
        <row r="751">
          <cell r="A751" t="str">
            <v>73994/1</v>
          </cell>
          <cell r="B751" t="str">
            <v>ARMAÇÃO EM TELA DE AÇO SOLDADA NERVURADA Q-138, AÇO CA-60, 4,2MM, MALHA 10X10CM</v>
          </cell>
          <cell r="C751" t="str">
            <v>KG</v>
          </cell>
          <cell r="D751">
            <v>5.1100000000000003</v>
          </cell>
          <cell r="E751">
            <v>0.65</v>
          </cell>
          <cell r="F751">
            <v>5.76</v>
          </cell>
        </row>
        <row r="752">
          <cell r="A752">
            <v>85662</v>
          </cell>
          <cell r="B752" t="str">
            <v>ARMAÇÃO EM TELA DE AÇO SOLDADA NERVURADA Q-92, AÇO CA-60, 4,2MM, MALHA 15X15CM</v>
          </cell>
          <cell r="C752" t="str">
            <v>M2</v>
          </cell>
          <cell r="D752">
            <v>7.64</v>
          </cell>
          <cell r="E752">
            <v>0.98</v>
          </cell>
          <cell r="F752">
            <v>8.6199999999999992</v>
          </cell>
        </row>
        <row r="753">
          <cell r="B753" t="str">
            <v>ARMACAO SECUNDARIA</v>
          </cell>
          <cell r="C753">
            <v>0</v>
          </cell>
        </row>
        <row r="754">
          <cell r="A754">
            <v>88544</v>
          </cell>
          <cell r="B754" t="str">
            <v>ARMAÇÃO SECUNDARIA OU REX COMPLETA PARA DUAS LINHAS-FORNECIMENTO E INSTALAÇÃO.</v>
          </cell>
          <cell r="C754" t="str">
            <v>UN</v>
          </cell>
          <cell r="D754">
            <v>63</v>
          </cell>
          <cell r="E754">
            <v>34.9</v>
          </cell>
          <cell r="F754">
            <v>97.9</v>
          </cell>
        </row>
        <row r="755">
          <cell r="A755">
            <v>88545</v>
          </cell>
          <cell r="B755" t="str">
            <v>ARMAÇÃO SECUNDARIA OU REX COMPLETA PARA QUATRO LINHAS-FORNECIMENTO E INSTALAÇÃO.</v>
          </cell>
          <cell r="C755" t="str">
            <v>UN</v>
          </cell>
          <cell r="D755">
            <v>139.56</v>
          </cell>
          <cell r="E755">
            <v>46.54</v>
          </cell>
          <cell r="F755">
            <v>186.1</v>
          </cell>
        </row>
        <row r="756">
          <cell r="A756">
            <v>88543</v>
          </cell>
          <cell r="B756" t="str">
            <v>ARMAÇÃO SECUNDARIA OU REX COMPLETA PARA TRESLINHAS-FORNECIMENTO E INSTALAÇÃO.</v>
          </cell>
          <cell r="C756" t="str">
            <v>UN</v>
          </cell>
          <cell r="D756">
            <v>122.68</v>
          </cell>
          <cell r="E756">
            <v>41.88</v>
          </cell>
          <cell r="F756">
            <v>164.56</v>
          </cell>
        </row>
        <row r="757">
          <cell r="B757" t="str">
            <v>ARMAÇÃO PARA ALVENARIA ESTRUTURAL</v>
          </cell>
          <cell r="C757">
            <v>0</v>
          </cell>
        </row>
        <row r="758">
          <cell r="A758">
            <v>89996</v>
          </cell>
          <cell r="B758" t="str">
            <v>ARMAÇÃO VERTICAL DE ALVENARIA ESTRUTURAL; DIÂMETRO DE 10,0 MM. AF_01/2015</v>
          </cell>
          <cell r="C758" t="str">
            <v>KG</v>
          </cell>
          <cell r="D758">
            <v>3.7</v>
          </cell>
          <cell r="E758">
            <v>1.28</v>
          </cell>
          <cell r="F758">
            <v>4.9800000000000004</v>
          </cell>
        </row>
        <row r="759">
          <cell r="A759">
            <v>89997</v>
          </cell>
          <cell r="B759" t="str">
            <v>ARMAÇÃO VERTICAL DE ALVENARIA ESTRUTURAL; DIÂMETRO DE 12,5 MM. AF_01/2015</v>
          </cell>
          <cell r="C759" t="str">
            <v>KG</v>
          </cell>
          <cell r="D759">
            <v>3.37</v>
          </cell>
          <cell r="E759">
            <v>0.82</v>
          </cell>
          <cell r="F759">
            <v>4.1900000000000004</v>
          </cell>
        </row>
        <row r="760">
          <cell r="A760">
            <v>89998</v>
          </cell>
          <cell r="B760" t="str">
            <v>ARMAÇÃO DE CINTA DE ALVENARIA ESTRUTURAL; DIÂMETRO DE 10,0 MM. AF_01/2015</v>
          </cell>
          <cell r="C760" t="str">
            <v>KG</v>
          </cell>
          <cell r="D760">
            <v>3.59</v>
          </cell>
          <cell r="E760">
            <v>1</v>
          </cell>
          <cell r="F760">
            <v>4.59</v>
          </cell>
        </row>
        <row r="761">
          <cell r="A761">
            <v>89999</v>
          </cell>
          <cell r="B761" t="str">
            <v>ARMAÇÃO DE VERGA E CONTRAVERGA DE ALVENARIA ESTRUTURAL; DIÂMETRO DE 8,0 MM. AF_01/2015</v>
          </cell>
          <cell r="C761" t="str">
            <v>KG</v>
          </cell>
          <cell r="D761">
            <v>4.95</v>
          </cell>
          <cell r="E761">
            <v>3.1</v>
          </cell>
          <cell r="F761">
            <v>8.0500000000000007</v>
          </cell>
        </row>
        <row r="762">
          <cell r="A762">
            <v>90000</v>
          </cell>
          <cell r="B762" t="str">
            <v>ARMAÇÃO DE VERGA E CONTRAVERGA DE ALVENARIA ESTRUTURAL; DIÂMETRO DE 10,0 MM. AF_01/2015</v>
          </cell>
          <cell r="C762" t="str">
            <v>KG</v>
          </cell>
          <cell r="D762">
            <v>3.96</v>
          </cell>
          <cell r="E762">
            <v>1.98</v>
          </cell>
          <cell r="F762">
            <v>5.94</v>
          </cell>
        </row>
        <row r="763">
          <cell r="B763" t="str">
            <v>ARMAÇÃO PARA PAREDES DE CONCRETO</v>
          </cell>
          <cell r="C763">
            <v>0</v>
          </cell>
        </row>
        <row r="764">
          <cell r="A764">
            <v>91593</v>
          </cell>
          <cell r="B764" t="str">
            <v>ARMAÇÃO DO SISTEMA DE PAREDES DE CONCRETO, EXECUTADA EM PAREDES DE EDIFICAÇÕES DE MÚLTIPLOS PAVIMENTOS, TELA Q-138. AF_06/2015</v>
          </cell>
          <cell r="C764" t="str">
            <v>KG</v>
          </cell>
          <cell r="D764">
            <v>5.29</v>
          </cell>
          <cell r="E764">
            <v>0.49</v>
          </cell>
          <cell r="F764">
            <v>5.78</v>
          </cell>
        </row>
        <row r="765">
          <cell r="A765">
            <v>91594</v>
          </cell>
          <cell r="B765" t="str">
            <v>ARMAÇÃO DO SISTEMA DE PAREDES DE CONCRETO, EXECUTADA EM PAREDES DE EDIFICAÇÕES TÉRREAS OU DE MÚLTIPLOS PAVIMENTOS, TELA Q-92. AF_06/2015</v>
          </cell>
          <cell r="C765" t="str">
            <v>KG</v>
          </cell>
          <cell r="D765">
            <v>5.43</v>
          </cell>
          <cell r="E765">
            <v>0.74</v>
          </cell>
          <cell r="F765">
            <v>6.17</v>
          </cell>
        </row>
        <row r="766">
          <cell r="A766">
            <v>91595</v>
          </cell>
          <cell r="B766" t="str">
            <v>ARMAÇÃO DO SISTEMA DE PAREDES DE CONCRETO, EXECUTADA EM PAREDES DE EDIFICAÇÕES TÉRREAS, TELA Q-61. AF_06/2015</v>
          </cell>
          <cell r="C766" t="str">
            <v>KG</v>
          </cell>
          <cell r="D766">
            <v>5.8</v>
          </cell>
          <cell r="E766">
            <v>1.1200000000000001</v>
          </cell>
          <cell r="F766">
            <v>6.92</v>
          </cell>
        </row>
        <row r="767">
          <cell r="A767">
            <v>91596</v>
          </cell>
          <cell r="B767" t="str">
            <v>ARMAÇÃO DO SISTEMA DE PAREDES DE CONCRETO, EXECUTADA COMO ARMADURA POSITIVA DE LAJES, TELA Q-138. AF_06/2015</v>
          </cell>
          <cell r="C767" t="str">
            <v>KG</v>
          </cell>
          <cell r="D767">
            <v>5.33</v>
          </cell>
          <cell r="E767">
            <v>0.59</v>
          </cell>
          <cell r="F767">
            <v>5.92</v>
          </cell>
        </row>
        <row r="768">
          <cell r="A768">
            <v>91597</v>
          </cell>
          <cell r="B768" t="str">
            <v>ARMAÇÃO DO SISTEMA DE PAREDES DE CONCRETO, EXECUTADA COMO ARMADURA NEGATIVA DE LAJES, TELA T-196. AF_06/2015</v>
          </cell>
          <cell r="C768" t="str">
            <v>KG</v>
          </cell>
          <cell r="D768">
            <v>4.8499999999999996</v>
          </cell>
          <cell r="E768">
            <v>0.61</v>
          </cell>
          <cell r="F768">
            <v>5.46</v>
          </cell>
        </row>
        <row r="769">
          <cell r="A769">
            <v>91598</v>
          </cell>
          <cell r="B769" t="str">
            <v>ARMAÇÃO DO SISTEMA DE PAREDES DE CONCRETO, EXECUTADA COMO ARMADURA POSITIVA DE LAJES, TELA Q-113. AF_06/2015</v>
          </cell>
          <cell r="C769" t="str">
            <v>KG</v>
          </cell>
          <cell r="D769">
            <v>3.49</v>
          </cell>
          <cell r="E769">
            <v>0.72</v>
          </cell>
          <cell r="F769">
            <v>4.21</v>
          </cell>
        </row>
        <row r="770">
          <cell r="A770">
            <v>91599</v>
          </cell>
          <cell r="B770" t="str">
            <v>ARMAÇÃO DO SISTEMA DE PAREDES DE CONCRETO, EXECUTADA COMO ARMADURA NEGATIVA DE LAJES, TELA L-159. AF_06/2015</v>
          </cell>
          <cell r="C770" t="str">
            <v>KG</v>
          </cell>
          <cell r="D770">
            <v>4.93</v>
          </cell>
          <cell r="E770">
            <v>0.77</v>
          </cell>
          <cell r="F770">
            <v>5.7</v>
          </cell>
        </row>
        <row r="771">
          <cell r="A771">
            <v>91600</v>
          </cell>
          <cell r="B771" t="str">
            <v>ARMAÇÃO DO SISTEMA DE PAREDES DE CONCRETO, EXECUTADA EM PLATIBANDAS, TELA Q-92. AF_06/2015</v>
          </cell>
          <cell r="C771" t="str">
            <v>KG</v>
          </cell>
          <cell r="D771">
            <v>5.65</v>
          </cell>
          <cell r="E771">
            <v>1.17</v>
          </cell>
          <cell r="F771">
            <v>6.82</v>
          </cell>
        </row>
        <row r="772">
          <cell r="A772">
            <v>91601</v>
          </cell>
          <cell r="B772" t="str">
            <v>ARMAÇÃO DO SISTEMA DE PAREDES DE CONCRETO, EXECUTADA COMO REFORÇO EM EDIFICAÇÕES, VERGALHÃO DE 6,3 MM DE DIÂMETRO. AF_06/2015</v>
          </cell>
          <cell r="C772" t="str">
            <v>KG</v>
          </cell>
          <cell r="D772">
            <v>4.57</v>
          </cell>
          <cell r="E772">
            <v>2.0699999999999998</v>
          </cell>
          <cell r="F772">
            <v>6.64</v>
          </cell>
        </row>
        <row r="773">
          <cell r="A773">
            <v>91602</v>
          </cell>
          <cell r="B773" t="str">
            <v>ARMAÇÃO DO SISTEMA DE PAREDES DE CONCRETO, EXECUTADA COMO REFORÇO EM EDIFICAÇÕES, VERGALHÃO DE 8,0 MM DE DIÂMETRO. AF_06/2015</v>
          </cell>
          <cell r="C773" t="str">
            <v>KG</v>
          </cell>
          <cell r="D773">
            <v>4.7300000000000004</v>
          </cell>
          <cell r="E773">
            <v>1.26</v>
          </cell>
          <cell r="F773">
            <v>5.99</v>
          </cell>
        </row>
        <row r="774">
          <cell r="A774">
            <v>91603</v>
          </cell>
          <cell r="B774" t="str">
            <v>ARMAÇÃO DO SISTEMA DE PAREDES DE CONCRETO, EXECUTADA COMO REFORÇO EM EDIFICAÇÕES, VERGALHÃO DE 10,0 MM DE DIÂMETRO. AF_06/2015</v>
          </cell>
          <cell r="C774" t="str">
            <v>KG</v>
          </cell>
          <cell r="D774">
            <v>3.94</v>
          </cell>
          <cell r="E774">
            <v>0.79</v>
          </cell>
          <cell r="F774">
            <v>4.7300000000000004</v>
          </cell>
        </row>
        <row r="775">
          <cell r="B775" t="str">
            <v>PROTENDIDA</v>
          </cell>
          <cell r="C775">
            <v>0</v>
          </cell>
        </row>
        <row r="776">
          <cell r="A776" t="str">
            <v>73771/1</v>
          </cell>
          <cell r="B776" t="str">
            <v>PROTENSÃO DE TIRANTES DE BARRA DE AÇO CA-50 EXCL MATERIAIS</v>
          </cell>
          <cell r="C776" t="str">
            <v>UN</v>
          </cell>
          <cell r="D776">
            <v>5.59</v>
          </cell>
          <cell r="E776">
            <v>13.74</v>
          </cell>
          <cell r="F776">
            <v>19.329999999999998</v>
          </cell>
        </row>
        <row r="777">
          <cell r="A777" t="str">
            <v>79504/1</v>
          </cell>
          <cell r="B777" t="str">
            <v>TIRANTES P/PROTENSÃO E ANCORAGEM EM ROCHA C/ 6 FIOS AÇO DURO 8MM .</v>
          </cell>
          <cell r="C777" t="str">
            <v>M</v>
          </cell>
          <cell r="D777">
            <v>19.8</v>
          </cell>
          <cell r="E777">
            <v>16.97</v>
          </cell>
          <cell r="F777">
            <v>36.770000000000003</v>
          </cell>
        </row>
        <row r="778">
          <cell r="A778" t="str">
            <v>79504/2</v>
          </cell>
          <cell r="B778" t="str">
            <v>TIRANTES P/PROTENSÃO E ANCORAGEM EM ROCHA C/ 8 FIOS AÇO DURO 8MM .</v>
          </cell>
          <cell r="C778" t="str">
            <v>M</v>
          </cell>
          <cell r="D778">
            <v>24.52</v>
          </cell>
          <cell r="E778">
            <v>16.97</v>
          </cell>
          <cell r="F778">
            <v>41.49</v>
          </cell>
        </row>
        <row r="779">
          <cell r="A779" t="str">
            <v>79504/3</v>
          </cell>
          <cell r="B779" t="str">
            <v>TIRANTES P/PROTENSÃO E ANCORAGEM EM ROCHA C/10 FIOS AÇO DURO 8MM .</v>
          </cell>
          <cell r="C779" t="str">
            <v>M</v>
          </cell>
          <cell r="D779">
            <v>29.24</v>
          </cell>
          <cell r="E779">
            <v>16.97</v>
          </cell>
          <cell r="F779">
            <v>46.21</v>
          </cell>
        </row>
        <row r="780">
          <cell r="A780" t="str">
            <v>79504/4</v>
          </cell>
          <cell r="B780" t="str">
            <v>TIRANTES P/PROTENSÃO E ANCORAGEM EM ROCHA C/12 FIOS AÇO DURO 8MM .</v>
          </cell>
          <cell r="C780" t="str">
            <v>M</v>
          </cell>
          <cell r="D780">
            <v>33.97</v>
          </cell>
          <cell r="E780">
            <v>16.97</v>
          </cell>
          <cell r="F780">
            <v>50.94</v>
          </cell>
        </row>
        <row r="781">
          <cell r="A781" t="str">
            <v>79504/5</v>
          </cell>
          <cell r="B781" t="str">
            <v>TIRANTE PROTENDIDO P/ ANCORAGEM EM SOLO C/ 6 FIOS AÇO DURO 8MM, INCLUSIVE PROTEÇÃO ANTICORR0SIVA.</v>
          </cell>
          <cell r="C781" t="str">
            <v>M</v>
          </cell>
          <cell r="D781">
            <v>25.49</v>
          </cell>
          <cell r="E781">
            <v>21.44</v>
          </cell>
          <cell r="F781">
            <v>46.93</v>
          </cell>
        </row>
        <row r="782">
          <cell r="A782" t="str">
            <v>79504/6</v>
          </cell>
          <cell r="B782" t="str">
            <v>TIRANTES P/PROTENSÃO E ANCORAGEM EM SOLO TRECHO LIVRE C/ 8 FIOS AÇO DURO 8MM INCLUSIVE PROTEÇÃO ANTICORROSIVA.</v>
          </cell>
          <cell r="C782" t="str">
            <v>M</v>
          </cell>
          <cell r="D782">
            <v>30.21</v>
          </cell>
          <cell r="E782">
            <v>21.44</v>
          </cell>
          <cell r="F782">
            <v>51.65</v>
          </cell>
        </row>
        <row r="783">
          <cell r="A783" t="str">
            <v>79504/7</v>
          </cell>
          <cell r="B783" t="str">
            <v>TIRANTES P/PROTENSÃO E ANCORAGEM EM SOLO TRECHO LIVRE C/10 FIOS AÇO DURO 8MM INCLUSIVE PROTEÇÃO ANTICORROSIVA.</v>
          </cell>
          <cell r="C783" t="str">
            <v>M</v>
          </cell>
          <cell r="D783">
            <v>34.94</v>
          </cell>
          <cell r="E783">
            <v>21.44</v>
          </cell>
          <cell r="F783">
            <v>56.38</v>
          </cell>
        </row>
        <row r="784">
          <cell r="A784" t="str">
            <v>79504/8</v>
          </cell>
          <cell r="B784" t="str">
            <v>TIRANTES P/PROTENSÃO E ANCORAGEM EM SOLO TRECHO LIVRE C/16 FIOS AÇO DURO 8MM INCLUSIVE PROTEÇÃO ANTICORROSIVA.</v>
          </cell>
          <cell r="C784" t="str">
            <v>M</v>
          </cell>
          <cell r="D784">
            <v>49.7</v>
          </cell>
          <cell r="E784">
            <v>21.44</v>
          </cell>
          <cell r="F784">
            <v>71.14</v>
          </cell>
        </row>
        <row r="785">
          <cell r="A785" t="str">
            <v>79504/9</v>
          </cell>
          <cell r="B785" t="str">
            <v>TIRANTES P/PROTENSÃO E ANCORAGEM EM SOLO TRECHO ANCOR C/ 6 FIOS AÇO DURO 8MM , INCLUSIVE PROTEÇÃO ANTICORROSIVA.</v>
          </cell>
          <cell r="C785" t="str">
            <v>M</v>
          </cell>
          <cell r="D785">
            <v>39.58</v>
          </cell>
          <cell r="E785">
            <v>57.19</v>
          </cell>
          <cell r="F785">
            <v>96.77</v>
          </cell>
        </row>
        <row r="786">
          <cell r="A786" t="str">
            <v>79504/10</v>
          </cell>
          <cell r="B786" t="str">
            <v>TIRANTES P/PROTENSÃO E ANCORAGEM EM SOLO TRECHO ANCOR C/ 8 FIOS AÇO DURO 8MM , INCLUSIVE PROTEÇÃO ANTICORROSIVA.</v>
          </cell>
          <cell r="C786" t="str">
            <v>M</v>
          </cell>
          <cell r="D786">
            <v>44.3</v>
          </cell>
          <cell r="E786">
            <v>57.19</v>
          </cell>
          <cell r="F786">
            <v>101.49</v>
          </cell>
        </row>
        <row r="787">
          <cell r="A787" t="str">
            <v>79504/11</v>
          </cell>
          <cell r="B787" t="str">
            <v>TIRANTES P/PROTENSÃO E ANCORAGEM EM SOLO TRECHO ANCOR C/10 FIOS AÇO DURO 8MM .</v>
          </cell>
          <cell r="C787" t="str">
            <v>M</v>
          </cell>
          <cell r="D787">
            <v>49.03</v>
          </cell>
          <cell r="E787">
            <v>57.19</v>
          </cell>
          <cell r="F787">
            <v>106.22</v>
          </cell>
        </row>
        <row r="788">
          <cell r="A788" t="str">
            <v>79504/12</v>
          </cell>
          <cell r="B788" t="str">
            <v>TIRANTES P/PROTENSÃO E ANCORAGEM EM SOLO TRECHO ANCOR C/16 FIOS AÇO DURO 8MM .</v>
          </cell>
          <cell r="C788" t="str">
            <v>M</v>
          </cell>
          <cell r="D788">
            <v>63.78</v>
          </cell>
          <cell r="E788">
            <v>57.19</v>
          </cell>
          <cell r="F788">
            <v>120.97</v>
          </cell>
        </row>
        <row r="789">
          <cell r="B789" t="str">
            <v>ACOS</v>
          </cell>
          <cell r="C789">
            <v>0</v>
          </cell>
        </row>
        <row r="790">
          <cell r="B790" t="str">
            <v>CORTE E DOBRA DE ACO</v>
          </cell>
          <cell r="C790">
            <v>0</v>
          </cell>
        </row>
        <row r="791">
          <cell r="A791">
            <v>73347</v>
          </cell>
          <cell r="B791" t="str">
            <v>CORTE, DOBRAGEM, MONTAGEM E COLOCAÇÃO DE FERRAGEM NA FORMA, AÇO CA-50 (A OU B) DIAM 8 A 12,5MM</v>
          </cell>
          <cell r="C791" t="str">
            <v>KG</v>
          </cell>
          <cell r="D791">
            <v>0.94</v>
          </cell>
          <cell r="E791">
            <v>2.44</v>
          </cell>
          <cell r="F791">
            <v>3.38</v>
          </cell>
        </row>
        <row r="792">
          <cell r="A792">
            <v>73393</v>
          </cell>
          <cell r="B792" t="str">
            <v>CORTE, DOBRAGEM, MONTAGEM E COLOCAÇÃO DE FERRAGEM NA FORMA, AÇO CA-25 DIAM 6,3 A 8,0MM</v>
          </cell>
          <cell r="C792" t="str">
            <v>KG</v>
          </cell>
          <cell r="D792">
            <v>0.99</v>
          </cell>
          <cell r="E792">
            <v>2.5499999999999998</v>
          </cell>
          <cell r="F792">
            <v>3.54</v>
          </cell>
        </row>
        <row r="793">
          <cell r="A793">
            <v>73375</v>
          </cell>
          <cell r="B793" t="str">
            <v>CORTE, DOBRAGEM, MONTAGEM E COLOCAÇÃO DE FERRAGEM NA FORMA, AÇO CA-50 (A OU B) DIAM ACIM 12,5MM</v>
          </cell>
          <cell r="C793" t="str">
            <v>KG</v>
          </cell>
          <cell r="D793">
            <v>0.81</v>
          </cell>
          <cell r="E793">
            <v>2.09</v>
          </cell>
          <cell r="F793">
            <v>2.9</v>
          </cell>
        </row>
        <row r="794">
          <cell r="A794">
            <v>73525</v>
          </cell>
          <cell r="B794" t="str">
            <v>CORTE, DOBRAGEM, MONTAGEM E COLOCAÇÃO DE FERRAGEM NA FORMA, AÇO CA-60 DIAM 4,2 A 8,0MM</v>
          </cell>
          <cell r="C794" t="str">
            <v>KG</v>
          </cell>
          <cell r="D794">
            <v>0.94</v>
          </cell>
          <cell r="E794">
            <v>2.44</v>
          </cell>
          <cell r="F794">
            <v>3.38</v>
          </cell>
        </row>
        <row r="795">
          <cell r="B795" t="str">
            <v>CONCRETOS E GRAUTES</v>
          </cell>
          <cell r="C795">
            <v>0</v>
          </cell>
        </row>
        <row r="796">
          <cell r="B796" t="str">
            <v>MANUTENCAO / REPAROS - CONCRETOS</v>
          </cell>
          <cell r="C796">
            <v>0</v>
          </cell>
        </row>
        <row r="797">
          <cell r="A797">
            <v>73616</v>
          </cell>
          <cell r="B797" t="str">
            <v>DEMOLIÇÃO DE CONCRETO SIMPLES</v>
          </cell>
          <cell r="C797" t="str">
            <v>M3</v>
          </cell>
          <cell r="D797">
            <v>64.59</v>
          </cell>
          <cell r="E797">
            <v>143.22999999999999</v>
          </cell>
          <cell r="F797">
            <v>207.82</v>
          </cell>
        </row>
        <row r="798">
          <cell r="A798">
            <v>84152</v>
          </cell>
          <cell r="B798" t="str">
            <v>DEMOLIÇÃO MANUAL CONCRETO ARMADO (PILAR / VIGA / LAJE) - INCL EMPILHAÇÃO LATERAL NO CANTEIRO</v>
          </cell>
          <cell r="C798" t="str">
            <v>M3</v>
          </cell>
          <cell r="D798">
            <v>84.46</v>
          </cell>
          <cell r="E798">
            <v>187.3</v>
          </cell>
          <cell r="F798">
            <v>271.76</v>
          </cell>
        </row>
        <row r="799">
          <cell r="A799">
            <v>85364</v>
          </cell>
          <cell r="B799" t="str">
            <v>DEMOLIÇÃO MANUAL DE ESTRUTURA DE CONCRETO ARMADO</v>
          </cell>
          <cell r="C799" t="str">
            <v>M3</v>
          </cell>
          <cell r="D799">
            <v>64.59</v>
          </cell>
          <cell r="E799">
            <v>143.22999999999999</v>
          </cell>
          <cell r="F799">
            <v>207.82</v>
          </cell>
        </row>
        <row r="800">
          <cell r="A800">
            <v>85370</v>
          </cell>
          <cell r="B800" t="str">
            <v>DEMOLIÇÃO MANUAL DE LAJE PRÉ-MOLDADA COM TRANSPORTE E CARGA EM CAMINHÃO BASCULANTE</v>
          </cell>
          <cell r="C800" t="str">
            <v>M3</v>
          </cell>
          <cell r="D800">
            <v>69.33</v>
          </cell>
          <cell r="E800">
            <v>148.19</v>
          </cell>
          <cell r="F800">
            <v>217.52</v>
          </cell>
        </row>
        <row r="801">
          <cell r="A801">
            <v>84084</v>
          </cell>
          <cell r="B801" t="str">
            <v>APICOAMENTO MANUAL DE SUPERFÍCIE DE CONCRETO</v>
          </cell>
          <cell r="C801" t="str">
            <v>M2</v>
          </cell>
          <cell r="D801">
            <v>1.8</v>
          </cell>
          <cell r="E801">
            <v>3.86</v>
          </cell>
          <cell r="F801">
            <v>5.66</v>
          </cell>
        </row>
        <row r="802">
          <cell r="A802">
            <v>83730</v>
          </cell>
          <cell r="B802" t="str">
            <v>REPARO ESTRUTURAL DE ESTRUTURAS DE CONCRETO COM ARGAMASSA POLIMERICA DE ALTO DESEMPENHO, E=2 CM</v>
          </cell>
          <cell r="C802" t="str">
            <v>M2</v>
          </cell>
          <cell r="D802">
            <v>137.51</v>
          </cell>
          <cell r="E802">
            <v>18.63</v>
          </cell>
          <cell r="F802">
            <v>156.13999999999999</v>
          </cell>
        </row>
        <row r="803">
          <cell r="A803">
            <v>83736</v>
          </cell>
          <cell r="B803" t="str">
            <v>REPARO/COLAGEM DE ESTRUTURAS DE CONCRETO COM ADESIVO ESTRUTURAL A BASE DE EPÓXI, E=2 MM</v>
          </cell>
          <cell r="C803" t="str">
            <v>M2</v>
          </cell>
          <cell r="D803">
            <v>120.2</v>
          </cell>
          <cell r="E803">
            <v>24.84</v>
          </cell>
          <cell r="F803">
            <v>145.04</v>
          </cell>
        </row>
        <row r="804">
          <cell r="A804">
            <v>79471</v>
          </cell>
          <cell r="B804" t="str">
            <v>PINTURA ADESIVA P/ CONCRETO, A BASE DE RESINA EPÓXI ( SIKADUR 32 )</v>
          </cell>
          <cell r="C804" t="str">
            <v>KG</v>
          </cell>
          <cell r="D804">
            <v>41.37</v>
          </cell>
          <cell r="E804">
            <v>8.15</v>
          </cell>
          <cell r="F804">
            <v>49.52</v>
          </cell>
        </row>
        <row r="805">
          <cell r="A805">
            <v>84123</v>
          </cell>
          <cell r="B805" t="str">
            <v>LIXAMENTO MAN C/ LIXA CALAFATE DE CONCR APARENTE ANTIGO</v>
          </cell>
          <cell r="C805" t="str">
            <v>M2</v>
          </cell>
          <cell r="D805">
            <v>1.46</v>
          </cell>
          <cell r="E805">
            <v>3.7</v>
          </cell>
          <cell r="F805">
            <v>5.16</v>
          </cell>
        </row>
        <row r="806">
          <cell r="A806">
            <v>73533</v>
          </cell>
          <cell r="B806" t="str">
            <v>CONCRETO P/CAMADAS PREPARATORIAS 180KG/M3 CIMENTO SOMENTE MATERIAIS INCL 5% PERDAS.</v>
          </cell>
          <cell r="C806" t="str">
            <v>M3</v>
          </cell>
          <cell r="D806">
            <v>156.91999999999999</v>
          </cell>
          <cell r="E806">
            <v>0</v>
          </cell>
          <cell r="F806">
            <v>156.91999999999999</v>
          </cell>
        </row>
        <row r="807">
          <cell r="A807">
            <v>85233</v>
          </cell>
          <cell r="B807" t="str">
            <v>ESCADA EM CONCRETO ARMADO, FCK = 15 MPA, MOLDADA IN LOCO</v>
          </cell>
          <cell r="C807" t="str">
            <v>M3</v>
          </cell>
          <cell r="D807">
            <v>980.12</v>
          </cell>
          <cell r="E807">
            <v>596.11</v>
          </cell>
          <cell r="F807">
            <v>1576.23</v>
          </cell>
        </row>
        <row r="808">
          <cell r="B808" t="str">
            <v>NAO ESTRUTURAL PREPARO MECANICO</v>
          </cell>
          <cell r="C808">
            <v>0</v>
          </cell>
        </row>
        <row r="809">
          <cell r="A809">
            <v>5652</v>
          </cell>
          <cell r="B809" t="str">
            <v>CONCRETO NÃO ESTRUTURAL, CONSUMO 150KG/M3, PREPARO COM BETONEIRA, SEM LANÇAMENTO</v>
          </cell>
          <cell r="C809" t="str">
            <v>M3</v>
          </cell>
          <cell r="D809">
            <v>165.29</v>
          </cell>
          <cell r="E809">
            <v>57.92</v>
          </cell>
          <cell r="F809">
            <v>223.21</v>
          </cell>
        </row>
        <row r="810">
          <cell r="A810">
            <v>6042</v>
          </cell>
          <cell r="B810" t="str">
            <v>CONCRETO NÃO ESTRUTURAL, CONSUMO 210KG/M3, PREPARO COM BETONEIRA, SEM LANÇAMENTO</v>
          </cell>
          <cell r="C810" t="str">
            <v>M3</v>
          </cell>
          <cell r="D810">
            <v>200.27</v>
          </cell>
          <cell r="E810">
            <v>57.92</v>
          </cell>
          <cell r="F810">
            <v>258.19</v>
          </cell>
        </row>
        <row r="811">
          <cell r="A811" t="str">
            <v>74004/3</v>
          </cell>
          <cell r="B811" t="str">
            <v>CONCRETO GROUT, PREPARADO NO LOCAL, LANÇADO E ADENSADO</v>
          </cell>
          <cell r="C811" t="str">
            <v>M3</v>
          </cell>
          <cell r="D811">
            <v>291.77</v>
          </cell>
          <cell r="E811">
            <v>164.72</v>
          </cell>
          <cell r="F811">
            <v>456.49</v>
          </cell>
        </row>
        <row r="812">
          <cell r="A812">
            <v>73361</v>
          </cell>
          <cell r="B812" t="str">
            <v>CONCRETO CICLÓPICO FCK=10MPA 30% PEDRA DE MÃO INCLUSIVE LANÇAMENTO</v>
          </cell>
          <cell r="C812" t="str">
            <v>M3</v>
          </cell>
          <cell r="D812">
            <v>203.76</v>
          </cell>
          <cell r="E812">
            <v>134.63</v>
          </cell>
          <cell r="F812">
            <v>338.39</v>
          </cell>
        </row>
        <row r="813">
          <cell r="B813" t="str">
            <v>ESTRUTURAL PREPARO MECANICO</v>
          </cell>
          <cell r="C813">
            <v>0</v>
          </cell>
        </row>
        <row r="814">
          <cell r="A814">
            <v>73346</v>
          </cell>
          <cell r="B814" t="str">
            <v>CONCRETO ARMADO DOSADO 15 MPA INCL MAT P/ 1 M3 PREPARO CONF COMP 5845 COLOC CONF COMP 7090 14 M2 DE ÁREA MOLDADA FORMAS E ESCORAMENTO CONF COMPS 5306 E 5708 60 KG DE AÇO CA-50 INC MÃO DE OBRA P/CORTE DOBRAGEM MONTAGEM E COLOC NAS FORMAS.</v>
          </cell>
          <cell r="C814" t="str">
            <v>M3</v>
          </cell>
          <cell r="D814">
            <v>1041.29</v>
          </cell>
          <cell r="E814">
            <v>695.88</v>
          </cell>
          <cell r="F814">
            <v>1737.17</v>
          </cell>
        </row>
        <row r="815">
          <cell r="A815">
            <v>6045</v>
          </cell>
          <cell r="B815" t="str">
            <v>CONCRETO FCK=15MPA, PREPARO COM BETONEIRA, SEM LANÇAMENTO</v>
          </cell>
          <cell r="C815" t="str">
            <v>M3</v>
          </cell>
          <cell r="D815">
            <v>256.77</v>
          </cell>
          <cell r="E815">
            <v>57.92</v>
          </cell>
          <cell r="F815">
            <v>314.69</v>
          </cell>
        </row>
        <row r="816">
          <cell r="A816" t="str">
            <v>73983/1</v>
          </cell>
          <cell r="B816" t="str">
            <v>CONCRETO FCK=15MPA, VIRADO EM BETONEIRA, SEM LANÇAMENTO, COM IMPERMEABILIZANTE</v>
          </cell>
          <cell r="C816" t="str">
            <v>M3</v>
          </cell>
          <cell r="D816">
            <v>287.57</v>
          </cell>
          <cell r="E816">
            <v>57.92</v>
          </cell>
          <cell r="F816">
            <v>345.49</v>
          </cell>
        </row>
        <row r="817">
          <cell r="A817">
            <v>73406</v>
          </cell>
          <cell r="B817" t="str">
            <v>CONCRETO FCK=15MPA (1:2,5:3) , INCLUIDO PREPARO MECÂNICO, LANÇAMENTO E ADENSAMENTO.</v>
          </cell>
          <cell r="C817" t="str">
            <v>M3</v>
          </cell>
          <cell r="D817">
            <v>292.79000000000002</v>
          </cell>
          <cell r="E817">
            <v>141.43</v>
          </cell>
          <cell r="F817">
            <v>434.22</v>
          </cell>
        </row>
        <row r="818">
          <cell r="A818" t="str">
            <v>73972/2</v>
          </cell>
          <cell r="B818" t="str">
            <v>CONCRETO FCK=20MPA, VIRADO EM BETONEIRA, SEM LANÇAMENTO</v>
          </cell>
          <cell r="C818" t="str">
            <v>M3</v>
          </cell>
          <cell r="D818">
            <v>265.19</v>
          </cell>
          <cell r="E818">
            <v>51.12</v>
          </cell>
          <cell r="F818">
            <v>316.31</v>
          </cell>
        </row>
        <row r="819">
          <cell r="A819" t="str">
            <v>73972/1</v>
          </cell>
          <cell r="B819" t="str">
            <v>CONCRETO FCK=25MPA, VIRADO EM BETONEIRA, SEM LANÇAMENTO</v>
          </cell>
          <cell r="C819" t="str">
            <v>M3</v>
          </cell>
          <cell r="D819">
            <v>287.63</v>
          </cell>
          <cell r="E819">
            <v>52.48</v>
          </cell>
          <cell r="F819">
            <v>340.11</v>
          </cell>
        </row>
        <row r="820">
          <cell r="B820" t="str">
            <v>ESTRUTURAL USINADO</v>
          </cell>
          <cell r="C820">
            <v>0</v>
          </cell>
        </row>
        <row r="821">
          <cell r="A821" t="str">
            <v>74138/1</v>
          </cell>
          <cell r="B821" t="str">
            <v>CONCRETO USINADO BOMBEADO FCK=15MPA, INCLUSIVE LANÇAMENTO E ADENSAMENTO</v>
          </cell>
          <cell r="C821" t="str">
            <v>M3</v>
          </cell>
          <cell r="D821">
            <v>242.98</v>
          </cell>
          <cell r="E821">
            <v>39.97</v>
          </cell>
          <cell r="F821">
            <v>282.95</v>
          </cell>
        </row>
        <row r="822">
          <cell r="A822" t="str">
            <v>74138/2</v>
          </cell>
          <cell r="B822" t="str">
            <v>CONCRETO USINADO BOMBEADO FCK=20MPA, INCLUSIVE LANÇAMENTO E ADENSAMENTO</v>
          </cell>
          <cell r="C822" t="str">
            <v>M3</v>
          </cell>
          <cell r="D822">
            <v>278.17</v>
          </cell>
          <cell r="E822">
            <v>39.97</v>
          </cell>
          <cell r="F822">
            <v>318.14</v>
          </cell>
        </row>
        <row r="823">
          <cell r="A823" t="str">
            <v>74138/3</v>
          </cell>
          <cell r="B823" t="str">
            <v>CONCRETO USINADO BOMBEADO FCK=25MPA, INCLUSIVE LANÇAMENTO E ADENSAMENTO</v>
          </cell>
          <cell r="C823" t="str">
            <v>M3</v>
          </cell>
          <cell r="D823">
            <v>289.23</v>
          </cell>
          <cell r="E823">
            <v>39.97</v>
          </cell>
          <cell r="F823">
            <v>329.2</v>
          </cell>
        </row>
        <row r="824">
          <cell r="A824" t="str">
            <v>74138/4</v>
          </cell>
          <cell r="B824" t="str">
            <v>CONCRETO USINADO BOMBEADO FCK=30MPA, INCLUSIVE LANÇAMENTO E ADENSAMENTO</v>
          </cell>
          <cell r="C824" t="str">
            <v>M3</v>
          </cell>
          <cell r="D824">
            <v>298.44</v>
          </cell>
          <cell r="E824">
            <v>39.97</v>
          </cell>
          <cell r="F824">
            <v>338.41</v>
          </cell>
        </row>
        <row r="825">
          <cell r="A825" t="str">
            <v>74138/5</v>
          </cell>
          <cell r="B825" t="str">
            <v>CONCRETO USINADO BOMBEADO FCK=35MPA, INCLUSIVE LANÇAMENTO E ADENSAMENTO</v>
          </cell>
          <cell r="C825" t="str">
            <v>M3</v>
          </cell>
          <cell r="D825">
            <v>308.57</v>
          </cell>
          <cell r="E825">
            <v>39.97</v>
          </cell>
          <cell r="F825">
            <v>348.54</v>
          </cell>
        </row>
        <row r="826">
          <cell r="B826" t="str">
            <v>CONCRETAGENS</v>
          </cell>
          <cell r="C826">
            <v>0</v>
          </cell>
        </row>
        <row r="827">
          <cell r="A827">
            <v>90853</v>
          </cell>
          <cell r="B827" t="str">
            <v>CONCRETAGEM DE LAJES EM EDIFICAÇÕES UNIFAMILIARES FEITAS COM SISTEMA DE FÔRMAS MANUSEÁVEIS COM CONCRETO USINADO BOMBEÁVEL, FCK 20 MPA, LANÇADO COM BOMBA LANÇA - LANÇAMENTO, ADENSAMENTO E ACABAMENTO. AF_06/2015</v>
          </cell>
          <cell r="C827" t="str">
            <v>M3</v>
          </cell>
          <cell r="D827">
            <v>293.95</v>
          </cell>
          <cell r="E827">
            <v>17.89</v>
          </cell>
          <cell r="F827">
            <v>311.83999999999997</v>
          </cell>
        </row>
        <row r="828">
          <cell r="A828">
            <v>90854</v>
          </cell>
          <cell r="B828" t="str">
            <v>CONCRETAGEM DE PAREDES EM EDIFICAÇÕES UNIFAMILIARES FEITAS COM SISTEMA DE FÔRMAS MANUSEÁVEIS COM CONCRETO USINADO BOMBEÁVEL, FCK 20 MPA, LANÇADO COM BOMBA LANÇA - LANÇAMENTO, ADENSAMENTO E ACABAMENTO. AF_06/2015</v>
          </cell>
          <cell r="C828" t="str">
            <v>M3</v>
          </cell>
          <cell r="D828">
            <v>285.61</v>
          </cell>
          <cell r="E828">
            <v>16.41</v>
          </cell>
          <cell r="F828">
            <v>302.02</v>
          </cell>
        </row>
        <row r="829">
          <cell r="A829">
            <v>90855</v>
          </cell>
          <cell r="B829" t="str">
            <v>CONCRETAGEM DE PLATIBANDA EM EDIFICAÇÕES UNIFAMILIARES FEITAS COM SISTEMA DE FÔRMAS MANUSEÁVEIS COM CONCRETO USINADO BOMBEÁVEL, FCK 20 MPA, LANÇADO COM BOMBA LANÇA - LANÇAMENTO, ADENSAMENTO E ACABAMENTO. AF_06/2015</v>
          </cell>
          <cell r="C829" t="str">
            <v>M3</v>
          </cell>
          <cell r="D829">
            <v>307.36</v>
          </cell>
          <cell r="E829">
            <v>25.55</v>
          </cell>
          <cell r="F829">
            <v>332.91</v>
          </cell>
        </row>
        <row r="830">
          <cell r="A830">
            <v>90856</v>
          </cell>
          <cell r="B830" t="str">
            <v>CONCRETAGEM DE LAJES EM EDIFICAÇÕES MULTIFAMILIARES FEITAS COM SISTEMA DE FÔRMAS MANUSEÁVEIS COM CONCRETO USINADO BOMBEÁVEL, FCK 20 MPA, LANÇADO COM BOMBA LANÇA - LANÇAMENTO, ADENSAMENTO E ACABAMENTO. AF_06/2015</v>
          </cell>
          <cell r="C830" t="str">
            <v>M3</v>
          </cell>
          <cell r="D830">
            <v>294.89999999999998</v>
          </cell>
          <cell r="E830">
            <v>20.22</v>
          </cell>
          <cell r="F830">
            <v>315.12</v>
          </cell>
        </row>
        <row r="831">
          <cell r="A831">
            <v>90857</v>
          </cell>
          <cell r="B831" t="str">
            <v>CONCRETAGEM DE PAREDES EM EDIFICAÇÕES MULTIFAMILIARES FEITAS COM SISTEMA DE FÔRMAS MANUSEÁVEIS COM CONCRETO USINADO BOMBEÁVEL, FCK 20 MPA, LANÇADO COM BOMBA LANÇA - LANÇAMENTO, ADENSAMENTO E ACABAMENTO. AF_06/2015</v>
          </cell>
          <cell r="C831" t="str">
            <v>M3</v>
          </cell>
          <cell r="D831">
            <v>286.23</v>
          </cell>
          <cell r="E831">
            <v>17.96</v>
          </cell>
          <cell r="F831">
            <v>304.19</v>
          </cell>
        </row>
        <row r="832">
          <cell r="A832">
            <v>90858</v>
          </cell>
          <cell r="B832" t="str">
            <v>CONCRETAGEM DE PLATIBANDA EM EDIFICAÇÕES MULTIFAMILIARES FEITAS COM SISTEMA DE FÔRMAS MANUSEÁVEIS COM CONCRETO USINADO BOMBEÁVEL, FCK 20 MPA, LANÇADO COM BOMBA LANÇA - LANÇAMENTO, ADENSAMENTO E ACABAMENTO. AF_06/2015</v>
          </cell>
          <cell r="C832" t="str">
            <v>M3</v>
          </cell>
          <cell r="D832">
            <v>311.66000000000003</v>
          </cell>
          <cell r="E832">
            <v>36.270000000000003</v>
          </cell>
          <cell r="F832">
            <v>347.93</v>
          </cell>
        </row>
        <row r="833">
          <cell r="A833">
            <v>90859</v>
          </cell>
          <cell r="B833" t="str">
            <v>CONCRETAGEM DE PLATIBANDA EM EDIFICAÇÕES UNIFAMILIARES FEITAS COM SISTEMA DE FÔRMAS MANUSEÁVEIS COM CONCRETO USINADO AUTOADENSÁVEL, FCK 20 MPA, LANÇADO COM BOMBA LANÇA - LANÇAMENTO E ACABAMENTO. AF_06/2015</v>
          </cell>
          <cell r="C833" t="str">
            <v>M3</v>
          </cell>
          <cell r="D833">
            <v>287.66000000000003</v>
          </cell>
          <cell r="E833">
            <v>13.42</v>
          </cell>
          <cell r="F833">
            <v>301.08</v>
          </cell>
        </row>
        <row r="834">
          <cell r="A834">
            <v>90860</v>
          </cell>
          <cell r="B834" t="str">
            <v>CONCRETAGEM DE PLATIBANDA EM EDIFICAÇÕES MULTIFAMILIARES FEITAS COM SISTEMA DE FÔRMAS MANUSEÁVEIS COM CONCRETO USINADO AUTOADENSÁVEL, FCK 20 MPA, LANÇADO COM BOMBA LANÇA - LANÇAMENTO E ACABAMENTO. AF_06/2015</v>
          </cell>
          <cell r="C834" t="str">
            <v>M3</v>
          </cell>
          <cell r="D834">
            <v>288.92</v>
          </cell>
          <cell r="E834">
            <v>16.670000000000002</v>
          </cell>
          <cell r="F834">
            <v>305.58999999999997</v>
          </cell>
        </row>
        <row r="835">
          <cell r="A835">
            <v>90861</v>
          </cell>
          <cell r="B835" t="str">
            <v>CONCRETAGEM DE EDIFICAÇÕES (PAREDES E LAJES) FEITAS COM SISTEMA DE FÔRMAS MANUSEÁVEIS COM CONCRETO USINADO BOMBEÁVEL, FCK 20 MPA, LANÇADO COM BOMBA LANÇA - LANÇAMENTO, ADENSAMENTO E ACABAMENTO. AF_06/2015</v>
          </cell>
          <cell r="C835" t="str">
            <v>M3</v>
          </cell>
          <cell r="D835">
            <v>288.92</v>
          </cell>
          <cell r="E835">
            <v>18.21</v>
          </cell>
          <cell r="F835">
            <v>307.13</v>
          </cell>
        </row>
        <row r="836">
          <cell r="A836">
            <v>90862</v>
          </cell>
          <cell r="B836" t="str">
            <v>CONCRETAGEM DE EDIFICAÇÕES (PAREDES E LAJES) FEITAS COM SISTEMA DE FÔRMAS MANUSEÁVEIS COM CONCRETO USINADO AUTOADENSÁVEL, FCK 20 MPA, LANÇADO COM BOMBA LANÇA - LANÇAMENTO E ACABAMENTO. AF_06/2015</v>
          </cell>
          <cell r="C836" t="str">
            <v>M3</v>
          </cell>
          <cell r="D836">
            <v>271.8</v>
          </cell>
          <cell r="E836">
            <v>10.52</v>
          </cell>
          <cell r="F836">
            <v>282.32</v>
          </cell>
        </row>
        <row r="837">
          <cell r="B837" t="str">
            <v>PREPARO, LANCAMENTO E ADENSAMENTO</v>
          </cell>
          <cell r="C837">
            <v>0</v>
          </cell>
        </row>
        <row r="838">
          <cell r="A838" t="str">
            <v>74157/3</v>
          </cell>
          <cell r="B838" t="str">
            <v>LANÇAMENTO/APLICAÇÃO MANUAL DE CONCRETO EM ESTRUTURAS</v>
          </cell>
          <cell r="C838" t="str">
            <v>M3</v>
          </cell>
          <cell r="D838">
            <v>28.09</v>
          </cell>
          <cell r="E838">
            <v>65.94</v>
          </cell>
          <cell r="F838">
            <v>94.03</v>
          </cell>
        </row>
        <row r="839">
          <cell r="A839" t="str">
            <v>74157/4</v>
          </cell>
          <cell r="B839" t="str">
            <v>LANÇAMENTO/APLICAÇÃO MANUAL DE CONCRETO EM FUNDAÇÕES</v>
          </cell>
          <cell r="C839" t="str">
            <v>M3</v>
          </cell>
          <cell r="D839">
            <v>28.09</v>
          </cell>
          <cell r="E839">
            <v>65.94</v>
          </cell>
          <cell r="F839">
            <v>94.03</v>
          </cell>
        </row>
        <row r="840">
          <cell r="B840" t="str">
            <v>GRAUTES</v>
          </cell>
          <cell r="C840">
            <v>0</v>
          </cell>
        </row>
        <row r="841">
          <cell r="A841">
            <v>90278</v>
          </cell>
          <cell r="B841" t="str">
            <v>GRAUTE FGK=15 MPA; TRAÇO 1:0,04:2,0:2,4 (CIMENTO/ CAL/ AREIA GROSSA/ BRITA 0)  PREPARO MECÂNICO COM BETONEIRA 400 L. AF_02/2015</v>
          </cell>
          <cell r="C841" t="str">
            <v>M3</v>
          </cell>
          <cell r="D841">
            <v>231.22</v>
          </cell>
          <cell r="E841">
            <v>33.770000000000003</v>
          </cell>
          <cell r="F841">
            <v>264.99</v>
          </cell>
        </row>
        <row r="842">
          <cell r="A842">
            <v>90279</v>
          </cell>
          <cell r="B842" t="str">
            <v>GRAUTE FGK=20 MPA; TRAÇO 1:0,04:1,6:1,9 (CIMENTO/ CAL/ AREIA GROSSA/ BRITA 0)  PREPARO MECÂNICO COM BETONEIRA 400 L. AF_02/2015</v>
          </cell>
          <cell r="C842" t="str">
            <v>M3</v>
          </cell>
          <cell r="D842">
            <v>254.03</v>
          </cell>
          <cell r="E842">
            <v>30.37</v>
          </cell>
          <cell r="F842">
            <v>284.39999999999998</v>
          </cell>
        </row>
        <row r="843">
          <cell r="A843">
            <v>90280</v>
          </cell>
          <cell r="B843" t="str">
            <v>GRAUTE FGK=25 MPA; TRAÇO 1:0,02:1,2:1,5 (CIMENTO/ CAL/ AREIA GROSSA/ BRITA 0)  PREPARO MECÂNICO COM BETONEIRA 400 L. AF_02/2015</v>
          </cell>
          <cell r="C843" t="str">
            <v>M3</v>
          </cell>
          <cell r="D843">
            <v>289.29000000000002</v>
          </cell>
          <cell r="E843">
            <v>33.130000000000003</v>
          </cell>
          <cell r="F843">
            <v>322.42</v>
          </cell>
        </row>
        <row r="844">
          <cell r="A844">
            <v>90281</v>
          </cell>
          <cell r="B844" t="str">
            <v>GRAUTE FGK=30 MPA; TRAÇO 1:0,02:0,8:1,1 (CIMENTO/ CAL/ AREIA GROSSA/ BRITA 0)  PREPARO MECÂNICO COM BETONEIRA 400 L. AF_02/2015</v>
          </cell>
          <cell r="C844" t="str">
            <v>M3</v>
          </cell>
          <cell r="D844">
            <v>341.96</v>
          </cell>
          <cell r="E844">
            <v>31.75</v>
          </cell>
          <cell r="F844">
            <v>373.71</v>
          </cell>
        </row>
        <row r="845">
          <cell r="A845">
            <v>90282</v>
          </cell>
          <cell r="B845" t="str">
            <v>GRAUTE FGK=15 MPA; TRAÇO 1:2,0:2,4 (CIMENTO/ AREIA GROSSA/ BRITA 0/ ADITIVO)  PREPARO MECÂNICO COM BETONEIRA 400 L. AF_02/2015</v>
          </cell>
          <cell r="C845" t="str">
            <v>M3</v>
          </cell>
          <cell r="D845">
            <v>236.62</v>
          </cell>
          <cell r="E845">
            <v>34.93</v>
          </cell>
          <cell r="F845">
            <v>271.55</v>
          </cell>
        </row>
        <row r="846">
          <cell r="A846">
            <v>90283</v>
          </cell>
          <cell r="B846" t="str">
            <v>GRAUTE FGK=20 MPA; TRAÇO 1:1,6:1,9 (CIMENTO/ AREIA GROSSA/ BRITA 0/ ADITIVO)  PREPARO MECÂNICO COM BETONEIRA 400 L. AF_02/2015</v>
          </cell>
          <cell r="C846" t="str">
            <v>M3</v>
          </cell>
          <cell r="D846">
            <v>261.10000000000002</v>
          </cell>
          <cell r="E846">
            <v>31.43</v>
          </cell>
          <cell r="F846">
            <v>292.52999999999997</v>
          </cell>
        </row>
        <row r="847">
          <cell r="A847">
            <v>90284</v>
          </cell>
          <cell r="B847" t="str">
            <v>GRAUTE FGK=25 MPA; TRAÇO 1:1,2:1,5 (CIMENTO/ AREIA GROSSA/ BRITA 0/ ADITIVO)  PREPARO MECÂNICO COM BETONEIRA 400 L. AF_02/2015</v>
          </cell>
          <cell r="C847" t="str">
            <v>M3</v>
          </cell>
          <cell r="D847">
            <v>296.63</v>
          </cell>
          <cell r="E847">
            <v>34.19</v>
          </cell>
          <cell r="F847">
            <v>330.82</v>
          </cell>
        </row>
        <row r="848">
          <cell r="A848">
            <v>90285</v>
          </cell>
          <cell r="B848" t="str">
            <v>GRAUTE FGK=30 MPA; TRAÇO 1:0,8:1,1 (CIMENTO/ AREIA GROSSA/ BRITA 0/ ADITIVO)  PREPARO MECÂNICO COM BETONEIRA 400 L. AF_02/2015</v>
          </cell>
          <cell r="C848" t="str">
            <v>M3</v>
          </cell>
          <cell r="D848">
            <v>352.57</v>
          </cell>
          <cell r="E848">
            <v>32.700000000000003</v>
          </cell>
          <cell r="F848">
            <v>385.27</v>
          </cell>
        </row>
        <row r="849">
          <cell r="B849" t="str">
            <v>GRAUTEAMENTOS</v>
          </cell>
          <cell r="C849">
            <v>0</v>
          </cell>
        </row>
        <row r="850">
          <cell r="A850">
            <v>89993</v>
          </cell>
          <cell r="B850" t="str">
            <v>GRAUTEAMENTO VERTICAL EM ALVENARIA ESTRUTURAL. AF_01/2015</v>
          </cell>
          <cell r="C850" t="str">
            <v>M3</v>
          </cell>
          <cell r="D850">
            <v>368.05</v>
          </cell>
          <cell r="E850">
            <v>202.3</v>
          </cell>
          <cell r="F850">
            <v>570.35</v>
          </cell>
        </row>
        <row r="851">
          <cell r="A851">
            <v>89994</v>
          </cell>
          <cell r="B851" t="str">
            <v>GRAUTEAMENTO DE CINTA INTERMEDIÁRIA OU DE CONTRAVERGA EM ALVENARIA ESTRUTURAL. AF_01/2015</v>
          </cell>
          <cell r="C851" t="str">
            <v>M3</v>
          </cell>
          <cell r="D851">
            <v>342.08</v>
          </cell>
          <cell r="E851">
            <v>133.36000000000001</v>
          </cell>
          <cell r="F851">
            <v>475.44</v>
          </cell>
        </row>
        <row r="852">
          <cell r="A852">
            <v>89995</v>
          </cell>
          <cell r="B852" t="str">
            <v>GRAUTEAMENTO DE CINTA SUPERIOR OU DE VERGA EM ALVENARIA ESTRUTURAL. AF_01/2015</v>
          </cell>
          <cell r="C852" t="str">
            <v>M3</v>
          </cell>
          <cell r="D852">
            <v>361.41</v>
          </cell>
          <cell r="E852">
            <v>184.67</v>
          </cell>
          <cell r="F852">
            <v>546.08000000000004</v>
          </cell>
        </row>
        <row r="853">
          <cell r="B853" t="str">
            <v>LASTROS</v>
          </cell>
          <cell r="C853">
            <v>0</v>
          </cell>
        </row>
        <row r="854">
          <cell r="B854" t="str">
            <v>AGREGADO</v>
          </cell>
          <cell r="C854">
            <v>0</v>
          </cell>
        </row>
        <row r="855">
          <cell r="A855" t="str">
            <v>74164/4</v>
          </cell>
          <cell r="B855" t="str">
            <v>LASTRO DE BRITA</v>
          </cell>
          <cell r="C855" t="str">
            <v>M3</v>
          </cell>
          <cell r="D855">
            <v>46.3</v>
          </cell>
          <cell r="E855">
            <v>19.3</v>
          </cell>
          <cell r="F855">
            <v>65.599999999999994</v>
          </cell>
        </row>
        <row r="856">
          <cell r="A856">
            <v>73692</v>
          </cell>
          <cell r="B856" t="str">
            <v>LASTRO DE AREIA MÉDIA</v>
          </cell>
          <cell r="C856" t="str">
            <v>M3</v>
          </cell>
          <cell r="D856">
            <v>71.13</v>
          </cell>
          <cell r="E856">
            <v>19.3</v>
          </cell>
          <cell r="F856">
            <v>90.43</v>
          </cell>
        </row>
        <row r="857">
          <cell r="B857" t="str">
            <v>CONCRETO SIMPLES</v>
          </cell>
          <cell r="C857">
            <v>0</v>
          </cell>
        </row>
        <row r="858">
          <cell r="A858" t="str">
            <v>74115/1</v>
          </cell>
          <cell r="B858" t="str">
            <v>EXECUÇÃO DE LASTRO EM CONCRETO (1:2,5:6), PREPARO MANUAL</v>
          </cell>
          <cell r="C858" t="str">
            <v>M3</v>
          </cell>
          <cell r="D858">
            <v>209.88</v>
          </cell>
          <cell r="E858">
            <v>123.81</v>
          </cell>
          <cell r="F858">
            <v>333.69</v>
          </cell>
        </row>
        <row r="859">
          <cell r="A859" t="str">
            <v>73907/6</v>
          </cell>
          <cell r="B859" t="str">
            <v>LASTRO DE CONCRETO, ESPESSURA 3CM, PREPARO MECÂNICO</v>
          </cell>
          <cell r="C859" t="str">
            <v>M2</v>
          </cell>
          <cell r="D859">
            <v>8.32</v>
          </cell>
          <cell r="E859">
            <v>9.9700000000000006</v>
          </cell>
          <cell r="F859">
            <v>18.29</v>
          </cell>
        </row>
        <row r="860">
          <cell r="A860">
            <v>83532</v>
          </cell>
          <cell r="B860" t="str">
            <v>LASTRO DE CONCRETO, PREPARO MECÂNICO</v>
          </cell>
          <cell r="C860" t="str">
            <v>M3</v>
          </cell>
          <cell r="D860">
            <v>201.42</v>
          </cell>
          <cell r="E860">
            <v>143.12</v>
          </cell>
          <cell r="F860">
            <v>344.54</v>
          </cell>
        </row>
        <row r="861">
          <cell r="B861" t="str">
            <v>LASTRO COM ADITIVO IMPERMEABILIZANTE</v>
          </cell>
          <cell r="C861">
            <v>0</v>
          </cell>
        </row>
        <row r="862">
          <cell r="A862">
            <v>83534</v>
          </cell>
          <cell r="B862" t="str">
            <v>LASTRO DE CONCRETO, PREPARO MECÂNICO, INCLUSO ADITIVO IMPERMEABILIZANTE</v>
          </cell>
          <cell r="C862" t="str">
            <v>M3</v>
          </cell>
          <cell r="D862">
            <v>281.62</v>
          </cell>
          <cell r="E862">
            <v>143.12</v>
          </cell>
          <cell r="F862">
            <v>424.74</v>
          </cell>
        </row>
        <row r="863">
          <cell r="A863" t="str">
            <v>74048/7</v>
          </cell>
          <cell r="B863" t="str">
            <v>LASTRO DE CONCRETO, ESPESSURA 3 CM, PREPARO MECÂNICO, INCLUSO ADITIVO IMPERMEABILIZANTE</v>
          </cell>
          <cell r="C863" t="str">
            <v>M2</v>
          </cell>
          <cell r="D863">
            <v>10.73</v>
          </cell>
          <cell r="E863">
            <v>9.9700000000000006</v>
          </cell>
          <cell r="F863">
            <v>20.7</v>
          </cell>
        </row>
        <row r="864">
          <cell r="B864" t="str">
            <v>LAJES</v>
          </cell>
          <cell r="C864">
            <v>0</v>
          </cell>
        </row>
        <row r="865">
          <cell r="B865" t="str">
            <v>MANUTENCAO / REPAROS - LAJES</v>
          </cell>
          <cell r="C865">
            <v>0</v>
          </cell>
        </row>
        <row r="866">
          <cell r="A866">
            <v>84152</v>
          </cell>
          <cell r="B866" t="str">
            <v>DEMOLIÇÃO MANUAL CONCRETO ARMADO (PILAR / VIGA / LAJE) - INCL EMPILHAÇÃO LATERAL NO CANTEIRO</v>
          </cell>
          <cell r="C866" t="str">
            <v>M3</v>
          </cell>
          <cell r="D866">
            <v>84.46</v>
          </cell>
          <cell r="E866">
            <v>187.3</v>
          </cell>
          <cell r="F866">
            <v>271.76</v>
          </cell>
        </row>
        <row r="867">
          <cell r="B867" t="str">
            <v>LAJES PRE-MOLDADAS</v>
          </cell>
          <cell r="C867">
            <v>0</v>
          </cell>
        </row>
        <row r="868">
          <cell r="A868" t="str">
            <v>74141/2</v>
          </cell>
          <cell r="B868" t="str">
            <v>LAJE PRÉ-MOLD BETA 12 P/3,5KN/M2 VÃO 4,1M INCL VIGOTAS TIJOLOS ARMADURA NEGATIVA CAPEAMENTO 3CM CONCRETO 15MPA ESCORAMENTO MATERIAIS E MÃO DE OBRA.</v>
          </cell>
          <cell r="C868" t="str">
            <v>M2</v>
          </cell>
          <cell r="D868">
            <v>60.75</v>
          </cell>
          <cell r="E868">
            <v>21.14</v>
          </cell>
          <cell r="F868">
            <v>81.89</v>
          </cell>
        </row>
        <row r="869">
          <cell r="A869" t="str">
            <v>74141/3</v>
          </cell>
          <cell r="B869" t="str">
            <v>LAJE PRÉ-MOLD BETA 16 P/3,5KN/M2 VÃO 5,2M INCL VIGOTAS TIJOLOS ARMADURA NEGATIVA CAPEAMENTO 3CM CONCRETO 15MPA ESCORAMENTO MATERIAL E MÃO DE OBRA.</v>
          </cell>
          <cell r="C869" t="str">
            <v>M2</v>
          </cell>
          <cell r="D869">
            <v>67.41</v>
          </cell>
          <cell r="E869">
            <v>24.36</v>
          </cell>
          <cell r="F869">
            <v>91.77</v>
          </cell>
        </row>
        <row r="870">
          <cell r="A870" t="str">
            <v>74141/4</v>
          </cell>
          <cell r="B870" t="str">
            <v>LAJE PRÉ-MOLD BETA 20 P/3,5KN/M2 VÃO 6,2M INCL VIGOTAS TIJOLOS ARMADURA NEGATIVA CAPEAMENTO 3CM CONCRETO 15MPA ESCORAMENTO MATERIAL E MÃO DE OBRA.</v>
          </cell>
          <cell r="C870" t="str">
            <v>M2</v>
          </cell>
          <cell r="D870">
            <v>91.43</v>
          </cell>
          <cell r="E870">
            <v>26.52</v>
          </cell>
          <cell r="F870">
            <v>117.95</v>
          </cell>
        </row>
        <row r="871">
          <cell r="A871" t="str">
            <v>74141/1</v>
          </cell>
          <cell r="B871" t="str">
            <v>LAJE PRÉ-MOLD BETA 11 P/1KN/M2 VÃOS 4,40M/INCL VIGOTAS TIJOLOS ARMADURA NEGATIVA CAPEAMENTO 3CM CONCRETO 20MPA ESCORAMENTO MATERIAL E MÃO DE OBRA.</v>
          </cell>
          <cell r="C871" t="str">
            <v>M2</v>
          </cell>
          <cell r="D871">
            <v>53.38</v>
          </cell>
          <cell r="E871">
            <v>18.09</v>
          </cell>
          <cell r="F871">
            <v>71.47</v>
          </cell>
        </row>
        <row r="872">
          <cell r="A872" t="str">
            <v>74202/1</v>
          </cell>
          <cell r="B872" t="str">
            <v>LAJE PRÉ-MOLDADA P/FORRO, SOBRECARGA 100KG/M2, VÃOS ATÉ 3,50M/E=8CM, C/LAJOTAS E CAP.C/CONC FCK=20MPA, 3CM, INTER-EIXO 38CM, C/ESCORAMENTO (REAPR.3X) E FERRAGEM NEGATIVA</v>
          </cell>
          <cell r="C872" t="str">
            <v>M2</v>
          </cell>
          <cell r="D872">
            <v>45.46</v>
          </cell>
          <cell r="E872">
            <v>15.92</v>
          </cell>
          <cell r="F872">
            <v>61.38</v>
          </cell>
        </row>
        <row r="873">
          <cell r="A873" t="str">
            <v>74202/2</v>
          </cell>
          <cell r="B873" t="str">
            <v>LAJE PRÉ-MOLDADA P/PISO, SOBRECARGA 200KG/M2, VÃOS ATÉ 3,50M/E=8CM, C/LAJOTAS E CAP.C/CONC FCK=20MPA, 4CM, INTER-EIXO 38CM, C/ESCORAMENTO (REAPR.3X) E FERRAGEM NEGATIVA</v>
          </cell>
          <cell r="C873" t="str">
            <v>M2</v>
          </cell>
          <cell r="D873">
            <v>50.91</v>
          </cell>
          <cell r="E873">
            <v>18.55</v>
          </cell>
          <cell r="F873">
            <v>69.459999999999994</v>
          </cell>
        </row>
        <row r="874">
          <cell r="B874" t="str">
            <v>ACABAMENTO DE LAJE</v>
          </cell>
          <cell r="C874">
            <v>0</v>
          </cell>
        </row>
        <row r="875">
          <cell r="B875" t="str">
            <v>ELEMENTOS DIVERSOS</v>
          </cell>
          <cell r="C875">
            <v>0</v>
          </cell>
        </row>
        <row r="876">
          <cell r="B876" t="str">
            <v>MANUTENCAO / REPAROS - ELEMENTOS DIVERSOS</v>
          </cell>
          <cell r="C876">
            <v>0</v>
          </cell>
        </row>
        <row r="877">
          <cell r="A877">
            <v>72216</v>
          </cell>
          <cell r="B877" t="str">
            <v>DEMOLIÇÃO DE VERGAS, CINTAS E PILARETES DE CONCRETO</v>
          </cell>
          <cell r="C877" t="str">
            <v>M3</v>
          </cell>
          <cell r="D877">
            <v>58.72</v>
          </cell>
          <cell r="E877">
            <v>125.5</v>
          </cell>
          <cell r="F877">
            <v>184.22</v>
          </cell>
        </row>
        <row r="878">
          <cell r="B878" t="str">
            <v>ELEMENTOS ESTRUTURAIS PRÉ-MOLDADOS</v>
          </cell>
          <cell r="C878">
            <v>0</v>
          </cell>
        </row>
        <row r="879">
          <cell r="B879" t="str">
            <v>CINTA, VERGA E CONTRAVERGA</v>
          </cell>
          <cell r="C879">
            <v>0</v>
          </cell>
        </row>
        <row r="880">
          <cell r="A880" t="str">
            <v>74200/1</v>
          </cell>
          <cell r="B880" t="str">
            <v>VERGA 10X10CM EM CONCRETO PRÉ-MOLDADO FCK=20MPA (PREPARO COM BETONEIRA) AÇO CA60, BITOLA FINA, INCLUSIVE FORMAS TÁBUA 3A.</v>
          </cell>
          <cell r="C880" t="str">
            <v>M</v>
          </cell>
          <cell r="D880">
            <v>8.92</v>
          </cell>
          <cell r="E880">
            <v>4.8099999999999996</v>
          </cell>
          <cell r="F880">
            <v>13.73</v>
          </cell>
        </row>
        <row r="881">
          <cell r="A881">
            <v>83901</v>
          </cell>
          <cell r="B881" t="str">
            <v>VERGAS 10X10 CM, PRÉ-MOLDADAS C/ CONCRETO FCK=15 MPA (PREPARO MECÂNICO), AÇO CA-50 COM FORMAS TÁBUA DE PINHO 3A</v>
          </cell>
          <cell r="C881" t="str">
            <v>M</v>
          </cell>
          <cell r="D881">
            <v>9.01</v>
          </cell>
          <cell r="E881">
            <v>5.42</v>
          </cell>
          <cell r="F881">
            <v>14.43</v>
          </cell>
        </row>
        <row r="882">
          <cell r="A882">
            <v>68049</v>
          </cell>
          <cell r="B882" t="str">
            <v>CINTA E CONTRAVERGA EM TIJOLO CERÂMICO MACIÇO 5X10X20CM 1/2 VEZ</v>
          </cell>
          <cell r="C882" t="str">
            <v>M2</v>
          </cell>
          <cell r="D882">
            <v>54.59</v>
          </cell>
          <cell r="E882">
            <v>41.99</v>
          </cell>
          <cell r="F882">
            <v>96.58</v>
          </cell>
        </row>
        <row r="883">
          <cell r="B883" t="str">
            <v>ELEMENTOS ESTRUTURAIS DIVERSOS EM MADEIRA</v>
          </cell>
          <cell r="C883">
            <v>0</v>
          </cell>
        </row>
        <row r="884">
          <cell r="A884" t="str">
            <v>74144/2</v>
          </cell>
          <cell r="B884" t="str">
            <v>SUPORTE APOIO CAIXA D ÁGUA BARROTES MADEIRA DE 1</v>
          </cell>
          <cell r="C884" t="str">
            <v>UN</v>
          </cell>
          <cell r="D884">
            <v>17.29</v>
          </cell>
          <cell r="E884">
            <v>0</v>
          </cell>
          <cell r="F884">
            <v>17.29</v>
          </cell>
        </row>
        <row r="885">
          <cell r="B885" t="str">
            <v>APARELHOS DE APOIO NEOPRENE</v>
          </cell>
          <cell r="C885">
            <v>0</v>
          </cell>
        </row>
        <row r="886">
          <cell r="A886">
            <v>84153</v>
          </cell>
          <cell r="B886" t="str">
            <v>APARELHO DE APOIO NEOPRENE NÃO FRETADO (1,4KG/DM3)</v>
          </cell>
          <cell r="C886" t="str">
            <v>KG</v>
          </cell>
          <cell r="D886">
            <v>34.11</v>
          </cell>
          <cell r="E886">
            <v>1.5</v>
          </cell>
          <cell r="F886">
            <v>35.61</v>
          </cell>
        </row>
        <row r="887">
          <cell r="A887">
            <v>84154</v>
          </cell>
          <cell r="B887" t="str">
            <v>APARELHO APOIO NEOPRENE FRETADO</v>
          </cell>
          <cell r="C887" t="str">
            <v>DM3</v>
          </cell>
          <cell r="D887">
            <v>107.05</v>
          </cell>
          <cell r="E887">
            <v>1.5</v>
          </cell>
          <cell r="F887">
            <v>108.55</v>
          </cell>
        </row>
        <row r="888">
          <cell r="B888" t="str">
            <v>ALVENARIA</v>
          </cell>
          <cell r="C888">
            <v>0</v>
          </cell>
        </row>
        <row r="889">
          <cell r="B889" t="str">
            <v>MANUTENCAO / REPAROS - ALVENARIA</v>
          </cell>
          <cell r="C889">
            <v>0</v>
          </cell>
        </row>
        <row r="890">
          <cell r="A890">
            <v>72214</v>
          </cell>
          <cell r="B890" t="str">
            <v>DEMOLIÇÃO DE ALVENARIA ESTRUTURAL DE BLOCOS VAZADOS DE CONCRETO</v>
          </cell>
          <cell r="C890" t="str">
            <v>M3</v>
          </cell>
          <cell r="D890">
            <v>18.059999999999999</v>
          </cell>
          <cell r="E890">
            <v>38.61</v>
          </cell>
          <cell r="F890">
            <v>56.67</v>
          </cell>
        </row>
        <row r="891">
          <cell r="A891">
            <v>72215</v>
          </cell>
          <cell r="B891" t="str">
            <v>DEMOLIÇÃO DE ALVENARIA DE ELEMENTOS CERÂMICOS VAZADOS</v>
          </cell>
          <cell r="C891" t="str">
            <v>M3</v>
          </cell>
          <cell r="D891">
            <v>11.29</v>
          </cell>
          <cell r="E891">
            <v>24.13</v>
          </cell>
          <cell r="F891">
            <v>35.42</v>
          </cell>
        </row>
        <row r="892">
          <cell r="A892" t="str">
            <v>73899/1</v>
          </cell>
          <cell r="B892" t="str">
            <v>DEMOLIÇÃO DE ALVENARIA DE TIJOLOS MACIÇOS S/REAPROVEITAMENTO</v>
          </cell>
          <cell r="C892" t="str">
            <v>M3</v>
          </cell>
          <cell r="D892">
            <v>19.87</v>
          </cell>
          <cell r="E892">
            <v>44.07</v>
          </cell>
          <cell r="F892">
            <v>63.94</v>
          </cell>
        </row>
        <row r="893">
          <cell r="A893" t="str">
            <v>73899/2</v>
          </cell>
          <cell r="B893" t="str">
            <v>DEMOLIÇÃO DE ALVENARIA DE TIJOLOS FURADOS S/REAPROVEITAMENTO</v>
          </cell>
          <cell r="C893" t="str">
            <v>M3</v>
          </cell>
          <cell r="D893">
            <v>24.84</v>
          </cell>
          <cell r="E893">
            <v>55.09</v>
          </cell>
          <cell r="F893">
            <v>79.930000000000007</v>
          </cell>
        </row>
        <row r="894">
          <cell r="A894">
            <v>72219</v>
          </cell>
          <cell r="B894" t="str">
            <v>DEMOLIÇÃO DE ALVENARIA DE BLOCOS DE PEDRA NATURAL</v>
          </cell>
          <cell r="C894" t="str">
            <v>M3</v>
          </cell>
          <cell r="D894">
            <v>29.36</v>
          </cell>
          <cell r="E894">
            <v>62.75</v>
          </cell>
          <cell r="F894">
            <v>92.11</v>
          </cell>
        </row>
        <row r="895">
          <cell r="A895">
            <v>72220</v>
          </cell>
          <cell r="B895" t="str">
            <v>RETIRADA DE ALVENARIA DE TIJOLOS DE VIDRO</v>
          </cell>
          <cell r="C895" t="str">
            <v>M2</v>
          </cell>
          <cell r="D895">
            <v>4.51</v>
          </cell>
          <cell r="E895">
            <v>9.65</v>
          </cell>
          <cell r="F895">
            <v>14.16</v>
          </cell>
        </row>
        <row r="896">
          <cell r="B896" t="str">
            <v>TIJOLOS MACICOS</v>
          </cell>
          <cell r="C896">
            <v>0</v>
          </cell>
        </row>
        <row r="897">
          <cell r="A897">
            <v>6110</v>
          </cell>
          <cell r="B897" t="str">
            <v>ALVENARIA DE EMBASAMENTO EM TIJOLOS CERÂMICOS MACIÇOS 5X10X20CM, ASSENTADO COM ARGAMASSA TRAÇO 1:2:8 (CIMENTO, CAL E AREIA)</v>
          </cell>
          <cell r="C897" t="str">
            <v>M3</v>
          </cell>
          <cell r="D897">
            <v>331.29</v>
          </cell>
          <cell r="E897">
            <v>177.8</v>
          </cell>
          <cell r="F897">
            <v>509.09</v>
          </cell>
        </row>
        <row r="898">
          <cell r="A898">
            <v>72131</v>
          </cell>
          <cell r="B898" t="str">
            <v>ALVENARIA EM TIJOLO CERÂMICO MACIÇO 5X10X20CM 1 VEZ (ESPESSURA 20CM), ASSENTADO COM ARGAMASSA TRAÇO 1:2:8 (CIMENTO, CAL E AREIA)</v>
          </cell>
          <cell r="C898" t="str">
            <v>M2</v>
          </cell>
          <cell r="D898">
            <v>60.55</v>
          </cell>
          <cell r="E898">
            <v>39.369999999999997</v>
          </cell>
          <cell r="F898">
            <v>99.92</v>
          </cell>
        </row>
        <row r="899">
          <cell r="A899">
            <v>72133</v>
          </cell>
          <cell r="B899" t="str">
            <v>ALVENARIA EM TIJOLO CERÂMICO MACIÇO 5X10X20CM 1 1/2 VEZ (ESPESSURA 30CM), ASSENTADO COM ARGAMASSA TRAÇO 1:2:8 (CIMENTO, CAL E AREIA)</v>
          </cell>
          <cell r="C899" t="str">
            <v>M2</v>
          </cell>
          <cell r="D899">
            <v>102.41</v>
          </cell>
          <cell r="E899">
            <v>76.040000000000006</v>
          </cell>
          <cell r="F899">
            <v>178.45</v>
          </cell>
        </row>
        <row r="900">
          <cell r="A900">
            <v>72132</v>
          </cell>
          <cell r="B900" t="str">
            <v>ALVENARIA EM TIJOLO CERÂMICO MACIÇO 5X10X20CM 1/2 VEZ (ESPESSURA 10CM), ASSENTADO COM ARGAMASSA TRAÇO 1:2:8 (CIMENTO, CAL E AREIA)</v>
          </cell>
          <cell r="C900" t="str">
            <v>M2</v>
          </cell>
          <cell r="D900">
            <v>30.34</v>
          </cell>
          <cell r="E900">
            <v>21.53</v>
          </cell>
          <cell r="F900">
            <v>51.87</v>
          </cell>
        </row>
        <row r="901">
          <cell r="B901" t="str">
            <v>TIJOLOS FURADOS</v>
          </cell>
          <cell r="C901">
            <v>0</v>
          </cell>
        </row>
        <row r="902">
          <cell r="A902">
            <v>89168</v>
          </cell>
          <cell r="B902" t="str">
            <v>(COMPOSIÇÃO REPRESENTATIVA) DO SERVIÇO DE ALVENARIA DE VEDAÇÃO DE BLOCOS VAZADOS DE CERÂMICA DE 9X19X19CM (ESPESSURA 9CM), PARA EDIFICAÇÃO HABITACIONAL UNIFAMILIAR (CASA) E EDIFICAÇÃO PÚBLICA PADRÃO. AF_11/2014</v>
          </cell>
          <cell r="C902" t="str">
            <v>M2</v>
          </cell>
          <cell r="D902">
            <v>25.77</v>
          </cell>
          <cell r="E902">
            <v>31</v>
          </cell>
          <cell r="F902">
            <v>56.77</v>
          </cell>
        </row>
        <row r="903">
          <cell r="A903">
            <v>89043</v>
          </cell>
          <cell r="B903" t="str">
            <v>(COMPOSIÇÃO REPRESENTATIVA) DO SERVIÇO DE ALVENARIA DE VEDAÇÃO DE BLOCOS VAZADOS DE CERÂMICA DE 9X19X19CM (ESPESSURA 9CM), PARA EDIFICAÇÃO HABITACIONAL MULTIFAMILIAR (PRÉDIO). AF_11/2014</v>
          </cell>
          <cell r="C903" t="str">
            <v>M2</v>
          </cell>
          <cell r="D903">
            <v>25.23</v>
          </cell>
          <cell r="E903">
            <v>29.84</v>
          </cell>
          <cell r="F903">
            <v>55.07</v>
          </cell>
        </row>
        <row r="904">
          <cell r="A904">
            <v>89977</v>
          </cell>
          <cell r="B904" t="str">
            <v>(COMPOSIÇÃO REPRESENTATIVA) DO SERVIÇO DE ALVENARIA DE VEDAÇÃO DE BLOCOS VAZADOS DE CERÂMICA DE 14X9X19CM (ESPESSURA 14CM), PARA EDIFICAÇÃO HABITACIONAL UNIFAMILIAR (CASA) E EDIFICAÇÃO PÚBLICA PADRÃO. AF_12/2014</v>
          </cell>
          <cell r="C904" t="str">
            <v>M2</v>
          </cell>
          <cell r="D904">
            <v>45.27</v>
          </cell>
          <cell r="E904">
            <v>63.08</v>
          </cell>
          <cell r="F904">
            <v>108.35</v>
          </cell>
        </row>
        <row r="905">
          <cell r="A905">
            <v>87495</v>
          </cell>
          <cell r="B905" t="str">
            <v>ALVENARIA DE VEDAÇÃO DE BLOCOS CERÂMICOS FURADOS NA HORIZONTAL DE 9X19X19CM (ESPESSURA 9CM) DE PAREDES COM ÁREA LÍQUIDA MENOR QUE 6M² SEM VÃOS E ARGAMASSA DE ASSENTAMENTO COM PREPARO EM BETONEIRA. AF_06/2014</v>
          </cell>
          <cell r="C905" t="str">
            <v>M2</v>
          </cell>
          <cell r="D905">
            <v>26.28</v>
          </cell>
          <cell r="E905">
            <v>31.69</v>
          </cell>
          <cell r="F905">
            <v>57.97</v>
          </cell>
        </row>
        <row r="906">
          <cell r="A906">
            <v>87496</v>
          </cell>
          <cell r="B906" t="str">
            <v>ALVENARIA DE VEDAÇÃO DE BLOCOS CERÂMICOS FURADOS NA HORIZONTAL DE 9X19X19CM (ESPESSURA 9CM) DE PAREDES COM ÁREA LÍQUIDA MENOR QUE 6M² SEM VÃOS E ARGAMASSA DE ASSENTAMENTO COM PREPARO MANUAL. AF_06/2014</v>
          </cell>
          <cell r="C906" t="str">
            <v>M2</v>
          </cell>
          <cell r="D906">
            <v>26.53</v>
          </cell>
          <cell r="E906">
            <v>32.270000000000003</v>
          </cell>
          <cell r="F906">
            <v>58.8</v>
          </cell>
        </row>
        <row r="907">
          <cell r="A907">
            <v>87499</v>
          </cell>
          <cell r="B907" t="str">
            <v>ALVENARIA DE VEDAÇÃO DE BLOCOS CERÂMICOS FURADOS NA HORIZONTAL DE 9X14X19CM (ESPESSURA 9CM) DE PAREDES COM ÁREA LÍQUIDA MENOR QUE 6M² SEM VÃOS E ARGAMASSA DE ASSENTAMENTO COM PREPARO EM BETONEIRA. AF_06/2014</v>
          </cell>
          <cell r="C907" t="str">
            <v>M2</v>
          </cell>
          <cell r="D907">
            <v>33.19</v>
          </cell>
          <cell r="E907">
            <v>50.75</v>
          </cell>
          <cell r="F907">
            <v>83.94</v>
          </cell>
        </row>
        <row r="908">
          <cell r="A908">
            <v>87500</v>
          </cell>
          <cell r="B908" t="str">
            <v>ALVENARIA DE VEDAÇÃO DE BLOCOS CERÂMICOS FURADOS NA HORIZONTAL DE 9X14X19CM (ESPESSURA 9CM) DE PAREDES COM ÁREA LÍQUIDA MENOR QUE 6M² SEM VÃOS E ARGAMASSA DE ASSENTAMENTO COM PREPARO MANUAL. AF_06/2014</v>
          </cell>
          <cell r="C908" t="str">
            <v>M2</v>
          </cell>
          <cell r="D908">
            <v>33.450000000000003</v>
          </cell>
          <cell r="E908">
            <v>51.38</v>
          </cell>
          <cell r="F908">
            <v>84.83</v>
          </cell>
        </row>
        <row r="909">
          <cell r="A909">
            <v>87501</v>
          </cell>
          <cell r="B909" t="str">
            <v>ALVENARIA DE VEDAÇÃO DE BLOCOS CERÂMICOS FURADOS NA HORIZONTAL DE 14X9X19CM (ESPESSURA 14CM) DE PAREDES COM ÁREA LÍQUIDA MENOR QUE 6M² SEM VÃOS E ARGAMASSA DE ASSENTAMENTO COM PREPARO EM BETONEIRA. AF_06/2014</v>
          </cell>
          <cell r="C909" t="str">
            <v>M2</v>
          </cell>
          <cell r="D909">
            <v>46.52</v>
          </cell>
          <cell r="E909">
            <v>63.64</v>
          </cell>
          <cell r="F909">
            <v>110.16</v>
          </cell>
        </row>
        <row r="910">
          <cell r="A910">
            <v>87502</v>
          </cell>
          <cell r="B910" t="str">
            <v>ALVENARIA DE VEDAÇÃO DE BLOCOS CERÂMICOS FURADOS NA HORIZONTAL DE 14X9X19CM (ESPESSURA 14CM) DE PAREDES COM ÁREA LÍQUIDA MENOR QUE 6M² SEM VÃOS E ARGAMASSA DE ASSENTAMENTO COM PREPARO MANUAL. AF_06/2014</v>
          </cell>
          <cell r="C910" t="str">
            <v>M2</v>
          </cell>
          <cell r="D910">
            <v>46.86</v>
          </cell>
          <cell r="E910">
            <v>64.44</v>
          </cell>
          <cell r="F910">
            <v>111.3</v>
          </cell>
        </row>
        <row r="911">
          <cell r="A911">
            <v>87503</v>
          </cell>
          <cell r="B911" t="str">
            <v>ALVENARIA DE VEDAÇÃO DE BLOCOS CERÂMICOS FURADOS NA HORIZONTAL DE 9X19X19CM (ESPESSURA 9CM) DE PAREDES COM ÁREA LÍQUIDA MAIOR OU IGUAL A 6M² SEM VÃOS E ARGAMASSA DE ASSENTAMENTO COM PREPARO EM BETONEIRA. AF_06/2014</v>
          </cell>
          <cell r="C911" t="str">
            <v>M2</v>
          </cell>
          <cell r="D911">
            <v>23.46</v>
          </cell>
          <cell r="E911">
            <v>25.78</v>
          </cell>
          <cell r="F911">
            <v>49.24</v>
          </cell>
        </row>
        <row r="912">
          <cell r="A912">
            <v>87504</v>
          </cell>
          <cell r="B912" t="str">
            <v>ALVENARIA DE VEDAÇÃO DE BLOCOS CERÂMICOS FURADOS NA HORIZONTAL DE 9X19X19CM (ESPESSURA 9CM) DE PAREDES COM ÁREA LÍQUIDA MAIOR OU IGUAL A 6M² SEM VÃOS E ARGAMASSA DE ASSENTAMENTO COM PREPARO MANUAL. AF_06/2014</v>
          </cell>
          <cell r="C912" t="str">
            <v>M2</v>
          </cell>
          <cell r="D912">
            <v>23.7</v>
          </cell>
          <cell r="E912">
            <v>26.37</v>
          </cell>
          <cell r="F912">
            <v>50.07</v>
          </cell>
        </row>
        <row r="913">
          <cell r="A913">
            <v>87507</v>
          </cell>
          <cell r="B913" t="str">
            <v>ALVENARIA DE VEDAÇÃO DE BLOCOS CERÂMICOS FURADOS NA HORIZONTAL DE 9X14X19CM (ESPESSURA 9CM) DE PAREDES COM ÁREA LÍQUIDA MAIOR OU IGUAL A 6M² SEM VÃOS E ARGAMASSA DE ASSENTAMENTO COM PREPARO EM BETONEIRA. AF_06/2014</v>
          </cell>
          <cell r="C913" t="str">
            <v>M2</v>
          </cell>
          <cell r="D913">
            <v>30.17</v>
          </cell>
          <cell r="E913">
            <v>45.03</v>
          </cell>
          <cell r="F913">
            <v>75.2</v>
          </cell>
        </row>
        <row r="914">
          <cell r="A914">
            <v>87508</v>
          </cell>
          <cell r="B914" t="str">
            <v>ALVENARIA DE VEDAÇÃO DE BLOCOS CERÂMICOS FURADOS NA HORIZONTAL DE 9X14X19CM (ESPESSURA 9CM) DE PAREDES COM ÁREA LÍQUIDA MAIOR OU IGUAL A 6M² SEM VÃOS E ARGAMASSA DE ASSENTAMENTO COM PREPARO MANUAL. AF_06/2014</v>
          </cell>
          <cell r="C914" t="str">
            <v>M2</v>
          </cell>
          <cell r="D914">
            <v>30.44</v>
          </cell>
          <cell r="E914">
            <v>45.66</v>
          </cell>
          <cell r="F914">
            <v>76.099999999999994</v>
          </cell>
        </row>
        <row r="915">
          <cell r="A915">
            <v>87509</v>
          </cell>
          <cell r="B915" t="str">
            <v>ALVENARIA DE VEDAÇÃO DE BLOCOS CERÂMICOS FURADOS NA HORIZONTAL DE 14X9X19CM (ESPESSURA 14CM) DE PAREDES COM ÁREA LÍQUIDA MAIOR OU IGUAL A 6M² SEM VÃOS E ARGAMASSA DE ASSENTAMENTO COM PREPARO EM BETONEIRA. AF_06/2014</v>
          </cell>
          <cell r="C915" t="str">
            <v>M2</v>
          </cell>
          <cell r="D915">
            <v>42.18</v>
          </cell>
          <cell r="E915">
            <v>57.91</v>
          </cell>
          <cell r="F915">
            <v>100.09</v>
          </cell>
        </row>
        <row r="916">
          <cell r="A916">
            <v>87510</v>
          </cell>
          <cell r="B916" t="str">
            <v>ALVENARIA DE VEDAÇÃO DE BLOCOS CERÂMICOS FURADOS NA HORIZONTAL DE 14X9X19CM (ESPESSURA 14CM) DE PAREDES COM ÁREA LÍQUIDA MAIOR OU IGUAL A 6M² SEM VÃOS E ARGAMASSA DE ASSENTAMENTO COM PREPARO MANUAL. AF_06/2014</v>
          </cell>
          <cell r="C916" t="str">
            <v>M2</v>
          </cell>
          <cell r="D916">
            <v>42.53</v>
          </cell>
          <cell r="E916">
            <v>58.71</v>
          </cell>
          <cell r="F916">
            <v>101.24</v>
          </cell>
        </row>
        <row r="917">
          <cell r="A917">
            <v>87511</v>
          </cell>
          <cell r="B917" t="str">
            <v>ALVENARIA DE VEDAÇÃO DE BLOCOS CERÂMICOS FURADOS NA HORIZONTAL DE 9X19X19CM (ESPESSURA 9CM) DE PAREDES COM ÁREA LÍQUIDA MENOR QUE 6M² COM VÃOS E ARGAMASSA DE ASSENTAMENTO COM PREPARO EM BETONEIRA. AF_06/2014</v>
          </cell>
          <cell r="C917" t="str">
            <v>M2</v>
          </cell>
          <cell r="D917">
            <v>28.39</v>
          </cell>
          <cell r="E917">
            <v>37.049999999999997</v>
          </cell>
          <cell r="F917">
            <v>65.44</v>
          </cell>
        </row>
        <row r="918">
          <cell r="A918">
            <v>87512</v>
          </cell>
          <cell r="B918" t="str">
            <v>ALVENARIA DE VEDAÇÃO DE BLOCOS CERÂMICOS FURADOS NA HORIZONTAL DE 9X19X19CM (ESPESSURA 9CM) DE PAREDES COM ÁREA LÍQUIDA MENOR QUE 6M² COM VÃOS E ARGAMASSA DE ASSENTAMENTO COM PREPARO MANUAL. AF_06/2014</v>
          </cell>
          <cell r="C918" t="str">
            <v>M2</v>
          </cell>
          <cell r="D918">
            <v>28.64</v>
          </cell>
          <cell r="E918">
            <v>37.630000000000003</v>
          </cell>
          <cell r="F918">
            <v>66.27</v>
          </cell>
        </row>
        <row r="919">
          <cell r="A919">
            <v>87515</v>
          </cell>
          <cell r="B919" t="str">
            <v>ALVENARIA DE VEDAÇÃO DE BLOCOS CERÂMICOS FURADOS NA HORIZONTAL DE 9X14X19CM (ESPESSURA 9CM) DE PAREDES COM ÁREA LÍQUIDA MENOR QUE 6M² COM VÃOS E ARGAMASSA DE ASSENTAMENTO COM PREPARO EM BETONEIRA. AF_06/2014</v>
          </cell>
          <cell r="C919" t="str">
            <v>M2</v>
          </cell>
          <cell r="D919">
            <v>35.29</v>
          </cell>
          <cell r="E919">
            <v>56.11</v>
          </cell>
          <cell r="F919">
            <v>91.4</v>
          </cell>
        </row>
        <row r="920">
          <cell r="A920">
            <v>87516</v>
          </cell>
          <cell r="B920" t="str">
            <v>ALVENARIA DE VEDAÇÃO DE BLOCOS CERÂMICOS FURADOS NA HORIZONTAL DE 9X14X19CM (ESPESSURA 9CM) DE PAREDES COM ÁREA LÍQUIDA MENOR QUE 6M² COM VÃOS E ARGAMASSA DE ASSENTAMENTO COM PREPARO MANUAL. AF_06/2014</v>
          </cell>
          <cell r="C920" t="str">
            <v>M2</v>
          </cell>
          <cell r="D920">
            <v>35.56</v>
          </cell>
          <cell r="E920">
            <v>56.73</v>
          </cell>
          <cell r="F920">
            <v>92.29</v>
          </cell>
        </row>
        <row r="921">
          <cell r="A921">
            <v>87517</v>
          </cell>
          <cell r="B921" t="str">
            <v>ALVENARIA DE VEDAÇÃO DE BLOCOS CERÂMICOS FURADOS NA HORIZONTAL DE 14X9X19CM (ESPESSURA 14CM) DE PAREDES COM ÁREA LÍQUIDA MENOR QUE 6M² COM VÃOS E ARGAMASSA DE ASSENTAMENTO COM PREPARO EM BETONEIRA. AF_06/2014</v>
          </cell>
          <cell r="C921" t="str">
            <v>M2</v>
          </cell>
          <cell r="D921">
            <v>48.76</v>
          </cell>
          <cell r="E921">
            <v>69.180000000000007</v>
          </cell>
          <cell r="F921">
            <v>117.94</v>
          </cell>
        </row>
        <row r="922">
          <cell r="A922">
            <v>87518</v>
          </cell>
          <cell r="B922" t="str">
            <v>ALVENARIA DE VEDAÇÃO DE BLOCOS CERÂMICOS FURADOS NA HORIZONTAL DE 14X9X19CM (ESPESSURA 14CM) DE PAREDES COM ÁREA LÍQUIDA MENOR QUE 6M² COM VÃOS E ARGAMASSA DE ASSENTAMENTO COM PREPARO MANUAL. AF_06/2014</v>
          </cell>
          <cell r="C922" t="str">
            <v>M2</v>
          </cell>
          <cell r="D922">
            <v>49.11</v>
          </cell>
          <cell r="E922">
            <v>69.98</v>
          </cell>
          <cell r="F922">
            <v>119.09</v>
          </cell>
        </row>
        <row r="923">
          <cell r="A923">
            <v>87519</v>
          </cell>
          <cell r="B923" t="str">
            <v>ALVENARIA DE VEDAÇÃO DE BLOCOS CERÂMICOS FURADOS NA HORIZONTAL DE 9X19X19CM (ESPESSURA 9CM) DE PAREDES COM ÁREA LÍQUIDA MAIOR OU IGUAL A 6M² COM VÃOS E ARGAMASSA DE ASSENTAMENTO COM PREPARO EM BETONEIRA. AF_06/2014</v>
          </cell>
          <cell r="C923" t="str">
            <v>M2</v>
          </cell>
          <cell r="D923">
            <v>24.83</v>
          </cell>
          <cell r="E923">
            <v>29.11</v>
          </cell>
          <cell r="F923">
            <v>53.94</v>
          </cell>
        </row>
        <row r="924">
          <cell r="A924">
            <v>87520</v>
          </cell>
          <cell r="B924" t="str">
            <v>ALVENARIA DE VEDAÇÃO DE BLOCOS CERÂMICOS FURADOS NA HORIZONTAL DE 9X19X19CM (ESPESSURA 9CM) DE PAREDES COM ÁREA LÍQUIDA MAIOR OU IGUAL A 6M² COM VÃOS E ARGAMASSA DE ASSENTAMENTO COM PREPARO MANUAL. AF_06/2014</v>
          </cell>
          <cell r="C924" t="str">
            <v>M2</v>
          </cell>
          <cell r="D924">
            <v>25.07</v>
          </cell>
          <cell r="E924">
            <v>29.69</v>
          </cell>
          <cell r="F924">
            <v>54.76</v>
          </cell>
        </row>
        <row r="925">
          <cell r="A925">
            <v>87523</v>
          </cell>
          <cell r="B925" t="str">
            <v>ALVENARIA DE VEDAÇÃO DE BLOCOS CERÂMICOS FURADOS NA HORIZONTAL DE 9X14X19CM (ESPESSURA 9CM) DE PAREDES COM ÁREA LÍQUIDA MAIOR OU IGUAL A 6M² COM VÃOS E ARGAMASSA DE ASSENTAMENTO COM PREPARO EM BETONEIRA. AF_06/2014</v>
          </cell>
          <cell r="C925" t="str">
            <v>M2</v>
          </cell>
          <cell r="D925">
            <v>31.46</v>
          </cell>
          <cell r="E925">
            <v>48.17</v>
          </cell>
          <cell r="F925">
            <v>79.63</v>
          </cell>
        </row>
        <row r="926">
          <cell r="A926">
            <v>87524</v>
          </cell>
          <cell r="B926" t="str">
            <v>ALVENARIA DE VEDAÇÃO DE BLOCOS CERÂMICOS FURADOS NA HORIZONTAL DE 9X14X19CM (ESPESSURA 9CM) DE PAREDES COM ÁREA LÍQUIDA MAIOR OU IGUAL A 6M² COM VÃOS E ARGAMASSA DE ASSENTAMENTO COM PREPARO MANUAL. AF_06/2014</v>
          </cell>
          <cell r="C926" t="str">
            <v>M2</v>
          </cell>
          <cell r="D926">
            <v>31.73</v>
          </cell>
          <cell r="E926">
            <v>48.79</v>
          </cell>
          <cell r="F926">
            <v>80.52</v>
          </cell>
        </row>
        <row r="927">
          <cell r="A927">
            <v>87525</v>
          </cell>
          <cell r="B927" t="str">
            <v>ALVENARIA DE VEDAÇÃO DE BLOCOS CERÂMICOS FURADOS NA HORIZONTAL DE 14X9X19CM (ESPESSURA 14CM) DE PAREDES COM ÁREA LÍQUIDA MAIOR OU IGUAL A 6M² COM VÃOS E ARGAMASSA DE ASSENTAMENTO COM PREPARO EM BETONEIRA. AF_06/2014</v>
          </cell>
          <cell r="C927" t="str">
            <v>M2</v>
          </cell>
          <cell r="D927">
            <v>43.62</v>
          </cell>
          <cell r="E927">
            <v>61.24</v>
          </cell>
          <cell r="F927">
            <v>104.86</v>
          </cell>
        </row>
        <row r="928">
          <cell r="A928">
            <v>87526</v>
          </cell>
          <cell r="B928" t="str">
            <v>ALVENARIA DE VEDAÇÃO DE BLOCOS CERÂMICOS FURADOS NA HORIZONTAL DE 14X9X19CM (ESPESSURA 14CM) DE PAREDES COM ÁREA LÍQUIDA MAIOR OU IGUAL A 6M² COM VÃOS E ARGAMASSA DE ASSENTAMENTO COM PREPARO MANUAL. AF_06/2014</v>
          </cell>
          <cell r="C928" t="str">
            <v>M2</v>
          </cell>
          <cell r="D928">
            <v>43.96</v>
          </cell>
          <cell r="E928">
            <v>62.04</v>
          </cell>
          <cell r="F928">
            <v>106</v>
          </cell>
        </row>
        <row r="929">
          <cell r="A929" t="str">
            <v>73935/2</v>
          </cell>
          <cell r="B929" t="str">
            <v>ALVENARIA EM TIJOLO CERÂMICO FURADO 9X19X19CM, 1 VEZ (ESPESSURA 19 CM), ASSENTADO EM ARGAMASSA TRAÇO 1:4 (CIMENTO E AREIA MÉDIA NÃO PENEIRADA), PREPARO MANUAL, JUNTA1 CM</v>
          </cell>
          <cell r="C929" t="str">
            <v>M2</v>
          </cell>
          <cell r="D929">
            <v>35.49</v>
          </cell>
          <cell r="E929">
            <v>25.57</v>
          </cell>
          <cell r="F929">
            <v>61.06</v>
          </cell>
        </row>
        <row r="930">
          <cell r="B930" t="str">
            <v>BLOCO DE CONCRETO VEDACAO</v>
          </cell>
          <cell r="C930">
            <v>0</v>
          </cell>
        </row>
        <row r="931">
          <cell r="A931">
            <v>89169</v>
          </cell>
          <cell r="B931" t="str">
            <v>(COMPOSIÇÃO REPRESENTATIVA) DO SERVIÇO DE ALVENARIA DE VEDAÇÃO DE BLOCOS VAZADOS DE CONCRETO DE 9X19X39CM (ESPESSURA 9CM), PARA EDIFICAÇÃO HABITACIONAL UNIFAMILIAR (CASA) E EDIFICAÇÃO PÚBLICA PADRÃO. AF_11/2014</v>
          </cell>
          <cell r="C931" t="str">
            <v>M2</v>
          </cell>
          <cell r="D931">
            <v>34</v>
          </cell>
          <cell r="E931">
            <v>14.33</v>
          </cell>
          <cell r="F931">
            <v>48.33</v>
          </cell>
        </row>
        <row r="932">
          <cell r="A932">
            <v>89044</v>
          </cell>
          <cell r="B932" t="str">
            <v>(COMPOSIÇÃO REPRESENTATIVA) DO SERVIÇO DE ALVENARIA DE VEDAÇÃO DE BLOCOS VAZADOS DE CONCRETO DE 9X19X39CM (ESPESSURA 9CM), PARA EDIFICAÇÃO HABITACIONAL MULTIFAMILIAR (PRÉDIO). AF_11/2014</v>
          </cell>
          <cell r="C932" t="str">
            <v>M2</v>
          </cell>
          <cell r="D932">
            <v>33.729999999999997</v>
          </cell>
          <cell r="E932">
            <v>13.91</v>
          </cell>
          <cell r="F932">
            <v>47.64</v>
          </cell>
        </row>
        <row r="933">
          <cell r="A933">
            <v>89978</v>
          </cell>
          <cell r="B933" t="str">
            <v>(COMPOSIÇÃO REPRESENTATIVA) DO SERVIÇO DE ALVENARIA DE VEDAÇÃO DE BLOCOS VAZADOS DE CONCRETO DE 14X19X39CM (ESPESSURA 14CM), PARA EDIFICAÇÃO HABITACIONAL UNIFAMILIAR (CASA) E EDIFICAÇÃO PÚBLICA PADRÃO. AF_12/2014</v>
          </cell>
          <cell r="C933" t="str">
            <v>M2</v>
          </cell>
          <cell r="D933">
            <v>43.55</v>
          </cell>
          <cell r="E933">
            <v>19.39</v>
          </cell>
          <cell r="F933">
            <v>62.94</v>
          </cell>
        </row>
        <row r="934">
          <cell r="A934">
            <v>87447</v>
          </cell>
          <cell r="B934" t="str">
            <v>ALVENARIA DE VEDAÇÃO DE BLOCOS VAZADOS DE CONCRETO DE 9X19X39CM (ESPESSURA 9CM) DE PAREDES COM ÁREA LÍQUIDA MENOR QUE 6M² SEM VÃOS E ARGAMASSA DE ASSENTAMENTO COM PREPARO EM BETONEIRA. AF_06/2014</v>
          </cell>
          <cell r="C934" t="str">
            <v>M2</v>
          </cell>
          <cell r="D934">
            <v>34.01</v>
          </cell>
          <cell r="E934">
            <v>13.73</v>
          </cell>
          <cell r="F934">
            <v>47.74</v>
          </cell>
        </row>
        <row r="935">
          <cell r="A935">
            <v>87448</v>
          </cell>
          <cell r="B935" t="str">
            <v>ALVENARIA DE VEDAÇÃO DE BLOCOS VAZADOS DE CONCRETO DE 9X19X39CM (ESPESSURA 9CM) DE PAREDES COM ÁREA LÍQUIDA MENOR QUE 6M² SEM VÃOS E ARGAMASSA DE ASSENTAMENTO COM PREPARO MANUAL. AF_06/2014</v>
          </cell>
          <cell r="C935" t="str">
            <v>M2</v>
          </cell>
          <cell r="D935">
            <v>34.03</v>
          </cell>
          <cell r="E935">
            <v>14.17</v>
          </cell>
          <cell r="F935">
            <v>48.2</v>
          </cell>
        </row>
        <row r="936">
          <cell r="A936">
            <v>87449</v>
          </cell>
          <cell r="B936" t="str">
            <v>ALVENARIA DE VEDAÇÃO DE BLOCOS VAZADOS DE CONCRETO DE 14X19X39CM (ESPESSURA 14CM) DE PAREDES COM ÁREA LÍQUIDA MENOR QUE 6M² SEM VÃOS E ARGAMASSA DE ASSENTAMENTO COM PREPARO EM BETONEIRA. AF_06/2014</v>
          </cell>
          <cell r="C936" t="str">
            <v>M2</v>
          </cell>
          <cell r="D936">
            <v>43.88</v>
          </cell>
          <cell r="E936">
            <v>18.79</v>
          </cell>
          <cell r="F936">
            <v>62.67</v>
          </cell>
        </row>
        <row r="937">
          <cell r="A937">
            <v>87450</v>
          </cell>
          <cell r="B937" t="str">
            <v>ALVENARIA DE VEDAÇÃO DE BLOCOS VAZADOS DE CONCRETO DE 14X19X39CM (ESPESSURA 14CM) DE PAREDES COM ÁREA LÍQUIDA MENOR QUE 6M² SEM VÃOS E ARGAMASSA DE ASSENTAMENTO COM PREPARO MANUAL. AF_06/2014</v>
          </cell>
          <cell r="C937" t="str">
            <v>M2</v>
          </cell>
          <cell r="D937">
            <v>44.14</v>
          </cell>
          <cell r="E937">
            <v>19.399999999999999</v>
          </cell>
          <cell r="F937">
            <v>63.54</v>
          </cell>
        </row>
        <row r="938">
          <cell r="A938">
            <v>87451</v>
          </cell>
          <cell r="B938" t="str">
            <v>ALVENARIA DE VEDAÇÃO DE BLOCOS VAZADOS DE CONCRETO DE 19X19X39CM (ESPESSURA 19CM) DE PAREDES COM ÁREA LÍQUIDA MENOR QUE 6M² SEM VÃOS E ARGAMASSA DE ASSENTAMENTO COM PREPARO EM BETONEIRA. AF_06/2014</v>
          </cell>
          <cell r="C938" t="str">
            <v>M2</v>
          </cell>
          <cell r="D938">
            <v>54.55</v>
          </cell>
          <cell r="E938">
            <v>22.09</v>
          </cell>
          <cell r="F938">
            <v>76.64</v>
          </cell>
        </row>
        <row r="939">
          <cell r="A939">
            <v>87452</v>
          </cell>
          <cell r="B939" t="str">
            <v>ALVENARIA DE VEDAÇÃO DE BLOCOS VAZADOS DE CONCRETO DE 19X19X39CM (ESPESSURA 19CM) DE PAREDES COM ÁREA LÍQUIDA MENOR QUE 6M² SEM VÃOS E ARGAMASSA DE ASSENTAMENTO COM PREPARO MANUAL. AF_06/2014</v>
          </cell>
          <cell r="C939" t="str">
            <v>M2</v>
          </cell>
          <cell r="D939">
            <v>55.01</v>
          </cell>
          <cell r="E939">
            <v>22.09</v>
          </cell>
          <cell r="F939">
            <v>77.099999999999994</v>
          </cell>
        </row>
        <row r="940">
          <cell r="A940">
            <v>87453</v>
          </cell>
          <cell r="B940" t="str">
            <v>ALVENARIA DE VEDAÇÃO DE BLOCOS VAZADOS DE CONCRETO DE 9X19X39CM (ESPESSURA 9CM) DE PAREDES COM ÁREA LÍQUIDA MAIOR OU IGUAL A 6M² SEM VÃOS E ARGAMASSA DE ASSENTAMENTO COM PREPARO EM BETONEIRA. AF_06/2014</v>
          </cell>
          <cell r="C940" t="str">
            <v>M2</v>
          </cell>
          <cell r="D940">
            <v>32.68</v>
          </cell>
          <cell r="E940">
            <v>11.89</v>
          </cell>
          <cell r="F940">
            <v>44.57</v>
          </cell>
        </row>
        <row r="941">
          <cell r="A941">
            <v>87454</v>
          </cell>
          <cell r="B941" t="str">
            <v>ALVENARIA DE VEDAÇÃO DE BLOCOS VAZADOS DE CONCRETO DE 9X19X39CM (ESPESSURA 9CM) DE PAREDES COM ÁREA LÍQUIDA MAIOR OU IGUAL A 6M² SEM VÃOS E ARGAMASSA DE ASSENTAMENTO COM PREPARO MANUAL. AF_06/2014</v>
          </cell>
          <cell r="C941" t="str">
            <v>M2</v>
          </cell>
          <cell r="D941">
            <v>32.9</v>
          </cell>
          <cell r="E941">
            <v>12.41</v>
          </cell>
          <cell r="F941">
            <v>45.31</v>
          </cell>
        </row>
        <row r="942">
          <cell r="A942">
            <v>87455</v>
          </cell>
          <cell r="B942" t="str">
            <v>ALVENARIA DE VEDAÇÃO DE BLOCOS VAZADOS DE CONCRETO DE 14X19X39CM (ESPESSURA 14CM) DE PAREDES COM ÁREA LÍQUIDA MAIOR OU IGUAL A 6M² SEM VÃOS E ARGAMASSA DE ASSENTAMENTO COM PREPARO EM BETONEIRA. AF_06/2014</v>
          </cell>
          <cell r="C942" t="str">
            <v>M2</v>
          </cell>
          <cell r="D942">
            <v>41.66</v>
          </cell>
          <cell r="E942">
            <v>16.95</v>
          </cell>
          <cell r="F942">
            <v>58.61</v>
          </cell>
        </row>
        <row r="943">
          <cell r="A943">
            <v>87456</v>
          </cell>
          <cell r="B943" t="str">
            <v>ALVENARIA DE VEDAÇÃO DE BLOCOS VAZADOS DE CONCRETO DE 14X19X39CM (ESPESSURA 14CM) DE PAREDES COM ÁREA LÍQUIDA MAIOR OU IGUAL A 6M² SEM VÃOS E ARGAMASSA DE ASSENTAMENTO COM PREPARO MANUAL. AF_06/2014</v>
          </cell>
          <cell r="C943" t="str">
            <v>M2</v>
          </cell>
          <cell r="D943">
            <v>42.28</v>
          </cell>
          <cell r="E943">
            <v>17.559999999999999</v>
          </cell>
          <cell r="F943">
            <v>59.84</v>
          </cell>
        </row>
        <row r="944">
          <cell r="A944">
            <v>87457</v>
          </cell>
          <cell r="B944" t="str">
            <v>ALVENARIA DE VEDAÇÃO DE BLOCOS VAZADOS DE CONCRETO DE 19X19X39CM (ESPESSURA 19CM) DE PAREDES COM ÁREA LÍQUIDA MAIOR OU IGUAL A 6M² SEM VÃOS E ARGAMASSA DE ASSENTAMENTO COM PREPARO EM BETONEIRA. AF_06/2014</v>
          </cell>
          <cell r="C944" t="str">
            <v>M2</v>
          </cell>
          <cell r="D944">
            <v>52.4</v>
          </cell>
          <cell r="E944">
            <v>19.48</v>
          </cell>
          <cell r="F944">
            <v>71.88</v>
          </cell>
        </row>
        <row r="945">
          <cell r="A945">
            <v>87458</v>
          </cell>
          <cell r="B945" t="str">
            <v>ALVENARIA DE VEDAÇÃO DE BLOCOS VAZADOS DE CONCRETO DE 19X19X39CM (ESPESSURA 19CM) DE PAREDES COM ÁREA LÍQUIDA MAIOR OU IGUAL A 6M² SEM VÃOS E ARGAMASSA DE ASSENTAMENTO COM PREPARO MANUAL. AF_06/2014</v>
          </cell>
          <cell r="C945" t="str">
            <v>M2</v>
          </cell>
          <cell r="D945">
            <v>52.72</v>
          </cell>
          <cell r="E945">
            <v>20.239999999999998</v>
          </cell>
          <cell r="F945">
            <v>72.959999999999994</v>
          </cell>
        </row>
        <row r="946">
          <cell r="A946">
            <v>87459</v>
          </cell>
          <cell r="B946" t="str">
            <v>ALVENARIA DE VEDAÇÃO DE BLOCOS VAZADOS DE CONCRETO DE 9X19X39CM (ESPESSURA 9CM) DE PAREDES COM ÁREA LÍQUIDA MENOR QUE 6M² COM VÃOS E ARGAMASSA DE ASSENTAMENTO COM PREPARO EM BETONEIRA. AF_06/2014</v>
          </cell>
          <cell r="C946" t="str">
            <v>M2</v>
          </cell>
          <cell r="D946">
            <v>35.56</v>
          </cell>
          <cell r="E946">
            <v>17.43</v>
          </cell>
          <cell r="F946">
            <v>52.99</v>
          </cell>
        </row>
        <row r="947">
          <cell r="A947">
            <v>87460</v>
          </cell>
          <cell r="B947" t="str">
            <v>ALVENARIA DE VEDAÇÃO DE BLOCOS VAZADOS DE CONCRETO DE 9X19X39CM (ESPESSURA 9CM) DE PAREDES COM ÁREA LÍQUIDA MENOR QUE 6M² COM VÃOS E ARGAMASSA DE ASSENTAMENTO COM PREPARO MANUAL. AF_06/2014</v>
          </cell>
          <cell r="C947" t="str">
            <v>M2</v>
          </cell>
          <cell r="D947">
            <v>35.78</v>
          </cell>
          <cell r="E947">
            <v>17.95</v>
          </cell>
          <cell r="F947">
            <v>53.73</v>
          </cell>
        </row>
        <row r="948">
          <cell r="A948">
            <v>87461</v>
          </cell>
          <cell r="B948" t="str">
            <v>ALVENARIA DE VEDAÇÃO DE BLOCOS VAZADOS DE CONCRETO DE 14X19X39CM (ESPESSURA 14CM) DE PAREDES COM ÁREA LÍQUIDA MENOR QUE 6M² COM VÃOS E ARGAMASSA DE ASSENTAMENTO COM PREPARO EM BETONEIRA. AF_06/2014</v>
          </cell>
          <cell r="C948" t="str">
            <v>M2</v>
          </cell>
          <cell r="D948">
            <v>45.47</v>
          </cell>
          <cell r="E948">
            <v>22.49</v>
          </cell>
          <cell r="F948">
            <v>67.959999999999994</v>
          </cell>
        </row>
        <row r="949">
          <cell r="A949">
            <v>87462</v>
          </cell>
          <cell r="B949" t="str">
            <v>ALVENARIA DE VEDAÇÃO DE BLOCOS VAZADOS DE CONCRETO DE 14X19X39CM (ESPESSURA 14CM) DE PAREDES COM ÁREA LÍQUIDA MENOR QUE 6M² COM VÃOS E ARGAMASSA DE ASSENTAMENTO COM PREPARO MANUAL. AF_06/2014</v>
          </cell>
          <cell r="C949" t="str">
            <v>M2</v>
          </cell>
          <cell r="D949">
            <v>45.73</v>
          </cell>
          <cell r="E949">
            <v>23.1</v>
          </cell>
          <cell r="F949">
            <v>68.83</v>
          </cell>
        </row>
        <row r="950">
          <cell r="A950">
            <v>87463</v>
          </cell>
          <cell r="B950" t="str">
            <v>ALVENARIA DE VEDAÇÃO DE BLOCOS VAZADOS DE CONCRETO DE 19X19X39CM (ESPESSURA 19CM) DE PAREDES COM ÁREA LÍQUIDA MENOR QUE 6M² COM VÃOS E ARGAMASSA DE ASSENTAMENTO COM PREPARO EM BETONEIRA. AF_06/2014</v>
          </cell>
          <cell r="C950" t="str">
            <v>M2</v>
          </cell>
          <cell r="D950">
            <v>56.34</v>
          </cell>
          <cell r="E950">
            <v>25.02</v>
          </cell>
          <cell r="F950">
            <v>81.36</v>
          </cell>
        </row>
        <row r="951">
          <cell r="A951">
            <v>87464</v>
          </cell>
          <cell r="B951" t="str">
            <v>ALVENARIA DE VEDAÇÃO DE BLOCOS VAZADOS DE CONCRETO DE 19X19X39CM (ESPESSURA 19CM) DE PAREDES COM ÁREA LÍQUIDA MENOR QUE 6M² COM VÃOS E ARGAMASSA DE ASSENTAMENTO COM PREPARO MANUAL. AF_06/2014</v>
          </cell>
          <cell r="C951" t="str">
            <v>M2</v>
          </cell>
          <cell r="D951">
            <v>56.67</v>
          </cell>
          <cell r="E951">
            <v>25.78</v>
          </cell>
          <cell r="F951">
            <v>82.45</v>
          </cell>
        </row>
        <row r="952">
          <cell r="A952">
            <v>87465</v>
          </cell>
          <cell r="B952" t="str">
            <v>ALVENARIA DE VEDAÇÃO DE BLOCOS VAZADOS DE CONCRETO DE 9X19X39CM (ESPESSURA 9CM) DE PAREDES COM ÁREA LÍQUIDA MAIOR OU IGUAL A 6M² COM VÃOS E ARGAMASSA DE ASSENTAMENTO COM PREPARO EM BETONEIRA. AF_06/2014</v>
          </cell>
          <cell r="C952" t="str">
            <v>M2</v>
          </cell>
          <cell r="D952">
            <v>33.619999999999997</v>
          </cell>
          <cell r="E952">
            <v>13.92</v>
          </cell>
          <cell r="F952">
            <v>47.54</v>
          </cell>
        </row>
        <row r="953">
          <cell r="A953">
            <v>87466</v>
          </cell>
          <cell r="B953" t="str">
            <v>ALVENARIA DE VEDAÇÃO DE BLOCOS VAZADOS DE CONCRETO DE 9X19X39CM (ESPESSURA 9CM) DE PAREDES COM ÁREA LÍQUIDA MAIOR OU IGUAL A 6M² COM VÃOS E ARGAMASSA DE ASSENTAMENTO COM PREPARO MANUAL. AF_06/2014</v>
          </cell>
          <cell r="C953" t="str">
            <v>M2</v>
          </cell>
          <cell r="D953">
            <v>33.840000000000003</v>
          </cell>
          <cell r="E953">
            <v>14.44</v>
          </cell>
          <cell r="F953">
            <v>48.28</v>
          </cell>
        </row>
        <row r="954">
          <cell r="A954">
            <v>87467</v>
          </cell>
          <cell r="B954" t="str">
            <v>ALVENARIA DE VEDAÇÃO DE BLOCOS VAZADOS DE CONCRETO DE 14X19X39CM (ESPESSURA 14CM) DE PAREDES COM ÁREA LÍQUIDA MAIOR OU IGUAL A 6M² COM VÃOS E ARGAMASSA DE ASSENTAMENTO COM PREPARO EM BETONEIRA. AF_06/2014</v>
          </cell>
          <cell r="C954" t="str">
            <v>M2</v>
          </cell>
          <cell r="D954">
            <v>43.02</v>
          </cell>
          <cell r="E954">
            <v>18.98</v>
          </cell>
          <cell r="F954">
            <v>62</v>
          </cell>
        </row>
        <row r="955">
          <cell r="A955">
            <v>87468</v>
          </cell>
          <cell r="B955" t="str">
            <v>ALVENARIA DE VEDAÇÃO DE BLOCOS VAZADOS DE CONCRETO DE 14X19X39CM (ESPESSURA 14CM) DE PAREDES COM ÁREA LÍQUIDA MAIOR OU IGUAL A 6M² COM VÃOS E ARGAMASSA DE ASSENTAMENTO COM PREPARO MANUAL. AF_06/2014</v>
          </cell>
          <cell r="C955" t="str">
            <v>M2</v>
          </cell>
          <cell r="D955">
            <v>43.28</v>
          </cell>
          <cell r="E955">
            <v>19.59</v>
          </cell>
          <cell r="F955">
            <v>62.87</v>
          </cell>
        </row>
        <row r="956">
          <cell r="A956">
            <v>87469</v>
          </cell>
          <cell r="B956" t="str">
            <v>ALVENARIA DE VEDAÇÃO DE BLOCOS VAZADOS DE CONCRETO DE 19X19X39CM (ESPESSURA 19CM) DE PAREDES COM ÁREA LÍQUIDA MAIOR OU IGUAL A 6M² COM VÃOS E ARGAMASSA DE ASSENTAMENTO COM PREPARO EM BETONEIRA. AF_06/2014</v>
          </cell>
          <cell r="C956" t="str">
            <v>M2</v>
          </cell>
          <cell r="D956">
            <v>53.91</v>
          </cell>
          <cell r="E956">
            <v>21.51</v>
          </cell>
          <cell r="F956">
            <v>75.42</v>
          </cell>
        </row>
        <row r="957">
          <cell r="A957">
            <v>87470</v>
          </cell>
          <cell r="B957" t="str">
            <v>ALVENARIA DE VEDAÇÃO DE BLOCOS VAZADOS DE CONCRETO DE 19X19X39CM (ESPESSURA 19CM) DE PAREDES COM ÁREA LÍQUIDA MAIOR OU IGUAL A 6M² COM VÃOS E ARGAMASSA DE ASSENTAMENTO COM PREPARO MANUAL. AF_06/2014</v>
          </cell>
          <cell r="C957" t="str">
            <v>M2</v>
          </cell>
          <cell r="D957">
            <v>54.24</v>
          </cell>
          <cell r="E957">
            <v>22.28</v>
          </cell>
          <cell r="F957">
            <v>76.52</v>
          </cell>
        </row>
        <row r="958">
          <cell r="A958">
            <v>87471</v>
          </cell>
          <cell r="B958" t="str">
            <v>ALVENARIA DE VEDAÇÃO DE BLOCOS CERÂMICOS FURADOS NA VERTICAL DE 9X19X39CM (ESPESSURA 9CM) DE PAREDES COM ÁREA LÍQUIDA MENOR QUE 6M² SEM VÃOS E ARGAMASSA DE ASSENTAMENTO COM PREPARO EM BETONEIRA. AF_06/2014</v>
          </cell>
          <cell r="C958" t="str">
            <v>M2</v>
          </cell>
          <cell r="D958">
            <v>20.85</v>
          </cell>
          <cell r="E958">
            <v>11.41</v>
          </cell>
          <cell r="F958">
            <v>32.26</v>
          </cell>
        </row>
        <row r="959">
          <cell r="A959">
            <v>87472</v>
          </cell>
          <cell r="B959" t="str">
            <v>ALVENARIA DE VEDAÇÃO DE BLOCOS CERÂMICOS FURADOS NA VERTICAL DE 9X19X39CM (ESPESSURA 9CM) DE PAREDES COM ÁREA LÍQUIDA MENOR QUE 6M² SEM VÃOS E ARGAMASSA DE ASSENTAMENTO COM PREPARO MANUAL. AF_06/2014</v>
          </cell>
          <cell r="C959" t="str">
            <v>M2</v>
          </cell>
          <cell r="D959">
            <v>21.12</v>
          </cell>
          <cell r="E959">
            <v>12.03</v>
          </cell>
          <cell r="F959">
            <v>33.15</v>
          </cell>
        </row>
        <row r="960">
          <cell r="A960">
            <v>87473</v>
          </cell>
          <cell r="B960" t="str">
            <v>ALVENARIA DE VEDAÇÃO DE BLOCOS CERÂMICOS FURADOS NA VERTICAL DE 14X19X39CM (ESPESSURA 14CM) DE PAREDES COM ÁREA LÍQUIDA MENOR QUE 6M² SEM VÃOS E ARGAMASSA DE ASSENTAMENTO COM PREPARO EM BETONEIRA. AF_06/2014</v>
          </cell>
          <cell r="C960" t="str">
            <v>M2</v>
          </cell>
          <cell r="D960">
            <v>28.46</v>
          </cell>
          <cell r="E960">
            <v>16.47</v>
          </cell>
          <cell r="F960">
            <v>44.93</v>
          </cell>
        </row>
        <row r="961">
          <cell r="A961">
            <v>87474</v>
          </cell>
          <cell r="B961" t="str">
            <v>ALVENARIA DE VEDAÇÃO DE BLOCOS CERÂMICOS FURADOS NA VERTICAL DE 14X19X39CM (ESPESSURA 14CM) DE PAREDES COM ÁREA LÍQUIDA MENOR QUE 6M² SEM VÃOS E ARGAMASSA DE ASSENTAMENTO COM PREPARO MANUAL. AF_06/2014</v>
          </cell>
          <cell r="C961" t="str">
            <v>M2</v>
          </cell>
          <cell r="D961">
            <v>28.77</v>
          </cell>
          <cell r="E961">
            <v>17.170000000000002</v>
          </cell>
          <cell r="F961">
            <v>45.94</v>
          </cell>
        </row>
        <row r="962">
          <cell r="A962">
            <v>87475</v>
          </cell>
          <cell r="B962" t="str">
            <v>ALVENARIA DE VEDAÇÃO DE BLOCOS CERÂMICOS FURADOS NA VERTICAL DE 19X19X39CM (ESPESSURA 19CM) DE PAREDES COM ÁREA LÍQUIDA MENOR QUE 6M² SEM VÃOS E ARGAMASSA DE ASSENTAMENTO COM PREPARO EM BETONEIRA. AF_06/2014</v>
          </cell>
          <cell r="C962" t="str">
            <v>M2</v>
          </cell>
          <cell r="D962">
            <v>33.65</v>
          </cell>
          <cell r="E962">
            <v>18.97</v>
          </cell>
          <cell r="F962">
            <v>52.62</v>
          </cell>
        </row>
        <row r="963">
          <cell r="A963">
            <v>87476</v>
          </cell>
          <cell r="B963" t="str">
            <v>ALVENARIA DE VEDAÇÃO DE BLOCOS CERÂMICOS FURADOS NA VERTICAL DE 19X19X39CM (ESPESSURA 19CM) DE PAREDES COM ÁREA LÍQUIDA MENOR QUE 6M² SEM VÃOS E ARGAMASSA DE ASSENTAMENTO COM PREPARO MANUAL. AF_06/2014</v>
          </cell>
          <cell r="C963" t="str">
            <v>M2</v>
          </cell>
          <cell r="D963">
            <v>34.01</v>
          </cell>
          <cell r="E963">
            <v>19.79</v>
          </cell>
          <cell r="F963">
            <v>53.8</v>
          </cell>
        </row>
        <row r="964">
          <cell r="A964">
            <v>87477</v>
          </cell>
          <cell r="B964" t="str">
            <v>ALVENARIA DE VEDAÇÃO DE BLOCOS CERÂMICOS FURADOS NA VERTICAL DE 9X19X39CM (ESPESSURA 9CM) DE PAREDES COM ÁREA LÍQUIDA MAIOR OU IGUAL A 6M² SEM VÃOS E ARGAMASSA DE ASSENTAMENTO COM PREPARO EM BETONEIRA. AF_06/2014</v>
          </cell>
          <cell r="C964" t="str">
            <v>M2</v>
          </cell>
          <cell r="D964">
            <v>19.46</v>
          </cell>
          <cell r="E964">
            <v>9.3800000000000008</v>
          </cell>
          <cell r="F964">
            <v>28.84</v>
          </cell>
        </row>
        <row r="965">
          <cell r="A965">
            <v>87478</v>
          </cell>
          <cell r="B965" t="str">
            <v>ALVENARIA DE VEDAÇÃO DE BLOCOS CERÂMICOS FURADOS NA VERTICAL DE 9X19X39CM (ESPESSURA 9CM) DE PAREDES COM ÁREA LÍQUIDA MAIOR OU IGUAL A 6M² SEM VÃOS E ARGAMASSA DE ASSENTAMENTO COM PREPARO MANUAL. AF_06/2014</v>
          </cell>
          <cell r="C965" t="str">
            <v>M2</v>
          </cell>
          <cell r="D965">
            <v>19.72</v>
          </cell>
          <cell r="E965">
            <v>10</v>
          </cell>
          <cell r="F965">
            <v>29.72</v>
          </cell>
        </row>
        <row r="966">
          <cell r="A966">
            <v>87479</v>
          </cell>
          <cell r="B966" t="str">
            <v>ALVENARIA DE VEDAÇÃO DE BLOCOS CERÂMICOS FURADOS NA VERTICAL DE 14X19X39CM (ESPESSURA 14CM) DE PAREDES COM ÁREA LÍQUIDA MAIOR OU IGUAL A 6M² SEM VÃOS E ARGAMASSA DE ASSENTAMENTO COM PREPARO EM BETONEIRA. AF_06/2014</v>
          </cell>
          <cell r="C966" t="str">
            <v>M2</v>
          </cell>
          <cell r="D966">
            <v>26.56</v>
          </cell>
          <cell r="E966">
            <v>14.44</v>
          </cell>
          <cell r="F966">
            <v>41</v>
          </cell>
        </row>
        <row r="967">
          <cell r="A967">
            <v>87480</v>
          </cell>
          <cell r="B967" t="str">
            <v>ALVENARIA DE VEDAÇÃO DE BLOCOS CERÂMICOS FURADOS NA VERTICAL DE 14X19X39CM (ESPESSURA 14CM) DE PAREDES COM ÁREA LÍQUIDA MAIOR OU IGUAL A 6M² SEM VÃOS E ARGAMASSA DE ASSENTAMENTO COM PREPARO MANUAL. AF_06/2014</v>
          </cell>
          <cell r="C967" t="str">
            <v>M2</v>
          </cell>
          <cell r="D967">
            <v>26.86</v>
          </cell>
          <cell r="E967">
            <v>15.14</v>
          </cell>
          <cell r="F967">
            <v>42</v>
          </cell>
        </row>
        <row r="968">
          <cell r="A968">
            <v>87481</v>
          </cell>
          <cell r="B968" t="str">
            <v>ALVENARIA DE VEDAÇÃO DE BLOCOS CERÂMICOS FURADOS NA VERTICAL DE 19X19X39CM (ESPESSURA 19CM) DE PAREDES COM ÁREA LÍQUIDA MAIOR OU IGUAL A 6M² SEM VÃOS E ARGAMASSA DE ASSENTAMENTO COM PREPARO EM BETONEIRA. AF_06/2014</v>
          </cell>
          <cell r="C968" t="str">
            <v>M2</v>
          </cell>
          <cell r="D968">
            <v>31.76</v>
          </cell>
          <cell r="E968">
            <v>16.940000000000001</v>
          </cell>
          <cell r="F968">
            <v>48.7</v>
          </cell>
        </row>
        <row r="969">
          <cell r="A969">
            <v>87482</v>
          </cell>
          <cell r="B969" t="str">
            <v>ALVENARIA DE VEDAÇÃO DE BLOCOS CERÂMICOS FURADOS NA VERTICAL DE 19X19X39CM (ESPESSURA 19CM) DE PAREDES COM ÁREA LÍQUIDA MAIOR OU IGUAL A 6M² SEM VÃOS E ARGAMASSA DE ASSENTAMENTO COM PREPARO MANUAL. AF_06/2014</v>
          </cell>
          <cell r="C969" t="str">
            <v>M2</v>
          </cell>
          <cell r="D969">
            <v>32.119999999999997</v>
          </cell>
          <cell r="E969">
            <v>17.760000000000002</v>
          </cell>
          <cell r="F969">
            <v>49.88</v>
          </cell>
        </row>
        <row r="970">
          <cell r="A970">
            <v>87483</v>
          </cell>
          <cell r="B970" t="str">
            <v>ALVENARIA DE VEDAÇÃO DE BLOCOS CERÂMICOS FURADOS NA VERTICAL DE 9X19X39CM (ESPESSURA 9CM) DE PAREDES COM ÁREA LÍQUIDA MENOR QUE 6M² COM VÃOS E ARGAMASSA DE ASSENTAMENTO COM PREPARO EM BETONEIRA. AF_06/2014</v>
          </cell>
          <cell r="C970" t="str">
            <v>M2</v>
          </cell>
          <cell r="D970">
            <v>22.45</v>
          </cell>
          <cell r="E970">
            <v>15.11</v>
          </cell>
          <cell r="F970">
            <v>37.56</v>
          </cell>
        </row>
        <row r="971">
          <cell r="A971">
            <v>87484</v>
          </cell>
          <cell r="B971" t="str">
            <v>ALVENARIA DE VEDAÇÃO DE BLOCOS CERÂMICOS FURADOS NA VERTICAL DE 9X19X39CM (ESPESSURA 9CM) DE PAREDES COM ÁREA LÍQUIDA MENOR QUE 6M² COM VÃOS E ARGAMASSA DE ASSENTAMENTO COM PREPARO MANUAL. AF_06/2014</v>
          </cell>
          <cell r="C971" t="str">
            <v>M2</v>
          </cell>
          <cell r="D971">
            <v>22.72</v>
          </cell>
          <cell r="E971">
            <v>15.72</v>
          </cell>
          <cell r="F971">
            <v>38.44</v>
          </cell>
        </row>
        <row r="972">
          <cell r="A972">
            <v>87485</v>
          </cell>
          <cell r="B972" t="str">
            <v>ALVENARIA DE VEDAÇÃO DE BLOCOS CERÂMICOS FURADOS NA VERTICAL DE 14X19X39CM (ESPESSURA 14CM) DE PAREDES COM ÁREA LÍQUIDA MENOR QUE 6M² COM VÃOS E ARGAMASSA DE ASSENTAMENTO COM PREPARO EM BETONEIRA. AF_06/2014</v>
          </cell>
          <cell r="C972" t="str">
            <v>M2</v>
          </cell>
          <cell r="D972">
            <v>30.14</v>
          </cell>
          <cell r="E972">
            <v>20.16</v>
          </cell>
          <cell r="F972">
            <v>50.3</v>
          </cell>
        </row>
        <row r="973">
          <cell r="A973">
            <v>87487</v>
          </cell>
          <cell r="B973" t="str">
            <v>ALVENARIA DE VEDAÇÃO DE BLOCOS CERÂMICOS FURADOS NA VERTICAL DE 19X19X39CM (ESPESSURA 19CM) DE PAREDES COM ÁREA LÍQUIDA MENOR QUE 6M² COM VÃOS E ARGAMASSA DE ASSENTAMENTO COM PREPARO EM BETONEIRA. AF_06/2014</v>
          </cell>
          <cell r="C973" t="str">
            <v>M2</v>
          </cell>
          <cell r="D973">
            <v>35.340000000000003</v>
          </cell>
          <cell r="E973">
            <v>22.48</v>
          </cell>
          <cell r="F973">
            <v>57.82</v>
          </cell>
        </row>
        <row r="974">
          <cell r="A974">
            <v>87488</v>
          </cell>
          <cell r="B974" t="str">
            <v>ALVENARIA DE VEDAÇÃO DE BLOCOS CERÂMICOS FURADOS NA VERTICAL DE 19X19X39CM (ESPESSURA 19CM) DE PAREDES COM ÁREA LÍQUIDA MENOR QUE 6M² COM VÃOS E ARGAMASSA DE ASSENTAMENTO COM PREPARO MANUAL. AF_06/2014</v>
          </cell>
          <cell r="C974" t="str">
            <v>M2</v>
          </cell>
          <cell r="D974">
            <v>35.69</v>
          </cell>
          <cell r="E974">
            <v>23.3</v>
          </cell>
          <cell r="F974">
            <v>58.99</v>
          </cell>
        </row>
        <row r="975">
          <cell r="A975">
            <v>87489</v>
          </cell>
          <cell r="B975" t="str">
            <v>ALVENARIA DE VEDAÇÃO DE BLOCOS CERÂMICOS FURADOS NA VERTICAL DE 9X19X39CM (ESPESSURA 9CM) DE PAREDES COM ÁREA LÍQUIDA MAIOR OU IGUAL A 6M² COM VÃOS E ARGAMASSA DE ASSENTAMENTO COM PREPARO EM BETONEIRA. AF_06/2014</v>
          </cell>
          <cell r="C975" t="str">
            <v>M2</v>
          </cell>
          <cell r="D975">
            <v>20.440000000000001</v>
          </cell>
          <cell r="E975">
            <v>11.41</v>
          </cell>
          <cell r="F975">
            <v>31.85</v>
          </cell>
        </row>
        <row r="976">
          <cell r="A976">
            <v>87490</v>
          </cell>
          <cell r="B976" t="str">
            <v>ALVENARIA DE VEDAÇÃO DE BLOCOS CERÂMICOS FURADOS NA VERTICAL DE 9X19X39CM (ESPESSURA 9CM) DE PAREDES COM ÁREA LÍQUIDA MAIOR OU IGUAL A 6M² COM VÃOS E ARGAMASSA DE ASSENTAMENTO COM PREPARO MANUAL. AF_06/2014</v>
          </cell>
          <cell r="C976" t="str">
            <v>M2</v>
          </cell>
          <cell r="D976">
            <v>20.71</v>
          </cell>
          <cell r="E976">
            <v>12.03</v>
          </cell>
          <cell r="F976">
            <v>32.74</v>
          </cell>
        </row>
        <row r="977">
          <cell r="A977">
            <v>87491</v>
          </cell>
          <cell r="B977" t="str">
            <v>ALVENARIA DE VEDAÇÃO DE BLOCOS CERÂMICOS FURADOS NA VERTICAL DE 14X19X39CM (ESPESSURA 14CM) DE PAREDES COM ÁREA LÍQUIDA MAIOR OU IGUAL A 6M² COM VÃOS E ARGAMASSA DE ASSENTAMENTO COM PREPARO EM BETONEIRA. AF_06/2014</v>
          </cell>
          <cell r="C977" t="str">
            <v>M2</v>
          </cell>
          <cell r="D977">
            <v>27.63</v>
          </cell>
          <cell r="E977">
            <v>16.47</v>
          </cell>
          <cell r="F977">
            <v>44.1</v>
          </cell>
        </row>
        <row r="978">
          <cell r="A978">
            <v>87492</v>
          </cell>
          <cell r="B978" t="str">
            <v>ALVENARIA DE VEDAÇÃO DE BLOCOS CERÂMICOS FURADOS NA VERTICAL DE 14X19X39CM (ESPESSURA 14CM) DE PAREDES COM ÁREA LÍQUIDA MAIOR OU IGUAL A 6M² COM VÃOS E ARGAMASSA DE ASSENTAMENTO COM PREPARO MANUAL. AF_06/2014</v>
          </cell>
          <cell r="C978" t="str">
            <v>M2</v>
          </cell>
          <cell r="D978">
            <v>27.93</v>
          </cell>
          <cell r="E978">
            <v>17.170000000000002</v>
          </cell>
          <cell r="F978">
            <v>45.1</v>
          </cell>
        </row>
        <row r="979">
          <cell r="A979">
            <v>87493</v>
          </cell>
          <cell r="B979" t="str">
            <v>ALVENARIA DE VEDAÇÃO DE BLOCOS CERÂMICOS FURADOS NA VERTICAL DE 19X19X39CM (ESPESSURA 19CM) DE PAREDES COM ÁREA LÍQUIDA MAIOR OU IGUAL A 6M² COM VÃOS E ARGAMASSA DE ASSENTAMENTO COM PREPARO EM BETONEIRA. AF_06/2014</v>
          </cell>
          <cell r="C979" t="str">
            <v>M2</v>
          </cell>
          <cell r="D979">
            <v>32.909999999999997</v>
          </cell>
          <cell r="E979">
            <v>18.97</v>
          </cell>
          <cell r="F979">
            <v>51.88</v>
          </cell>
        </row>
        <row r="980">
          <cell r="A980">
            <v>87494</v>
          </cell>
          <cell r="B980" t="str">
            <v>ALVENARIA DE VEDAÇÃO DE BLOCOS CERÂMICOS FURADOS NA VERTICAL DE 19X19X39CM (ESPESSURA 19CM) DE PAREDES COM ÁREA LÍQUIDA MAIOR OU IGUAL A 6M² COM VÃOS E ARGAMASSA DE ASSENTAMENTO COM PREPARO MANUAL. AF_06/2014</v>
          </cell>
          <cell r="C980" t="str">
            <v>M2</v>
          </cell>
          <cell r="D980">
            <v>33.26</v>
          </cell>
          <cell r="E980">
            <v>19.79</v>
          </cell>
          <cell r="F980">
            <v>53.05</v>
          </cell>
        </row>
        <row r="981">
          <cell r="A981">
            <v>90112</v>
          </cell>
          <cell r="B981" t="str">
            <v>ALVENARIA DE VEDAÇÃO DE BLOCOS CERÂMICOS FURADOS NA VERTICAL DE 14X19X39CM (ESPESSURA 14CM) DE PAREDES COM ÁREA LÍQUIDA MENOR QUE 6M2 COM VÃOS E ARGAMASSA DE ASSENTAMENTO COM PREPARO MANUAL. AF_06/2014</v>
          </cell>
          <cell r="C981" t="str">
            <v>M2</v>
          </cell>
          <cell r="D981">
            <v>30.45</v>
          </cell>
          <cell r="E981">
            <v>20.86</v>
          </cell>
          <cell r="F981">
            <v>51.31</v>
          </cell>
        </row>
        <row r="982">
          <cell r="B982" t="str">
            <v>BLOCO DE CONCRETO ESTRUTURAL</v>
          </cell>
          <cell r="C982">
            <v>0</v>
          </cell>
        </row>
        <row r="983">
          <cell r="A983">
            <v>89453</v>
          </cell>
          <cell r="B983" t="str">
            <v>ALVENARIA DE BLOCOS DE CONCRETO ESTRUTURAL 14X19X39 CM, (ESPESSURA 14 CM), FBK = 4,5 MPA, PARA PAREDES COM ÁREA LÍQUIDA MENOR QUE 6M², SEM VÃOS, UTILIZANDO PALHETA. AF_12/2014</v>
          </cell>
          <cell r="C983" t="str">
            <v>M2</v>
          </cell>
          <cell r="D983">
            <v>46.43</v>
          </cell>
          <cell r="E983">
            <v>10.75</v>
          </cell>
          <cell r="F983">
            <v>57.18</v>
          </cell>
        </row>
        <row r="984">
          <cell r="A984">
            <v>89454</v>
          </cell>
          <cell r="B984" t="str">
            <v>ALVENARIA DE BLOCOS DE CONCRETO ESTRUTURAL 14X19X39 CM, (ESPESSURA 14 CM), FBK = 4,5 MPA, PARA PAREDES COM ÁREA LÍQUIDA MAIOR OU IGUAL A 6M², SEM VÃOS, UTILIZANDO PALHETA. AF_12/2014</v>
          </cell>
          <cell r="C984" t="str">
            <v>M2</v>
          </cell>
          <cell r="D984">
            <v>44.99</v>
          </cell>
          <cell r="E984">
            <v>10.15</v>
          </cell>
          <cell r="F984">
            <v>55.14</v>
          </cell>
        </row>
        <row r="985">
          <cell r="A985">
            <v>89455</v>
          </cell>
          <cell r="B985" t="str">
            <v>ALVENARIA DE BLOCOS DE CONCRETO ESTRUTURAL 14X19X39 CM, (ESPESSURA 14 CM) FBK = 14,0 MPA, PARA PAREDES COM ÁREA LÍQUIDA MENOR QUE 6M², SEM VÃOS, UTILIZANDO PALHETA. AF_12/2014</v>
          </cell>
          <cell r="C985" t="str">
            <v>M2</v>
          </cell>
          <cell r="D985">
            <v>58.51</v>
          </cell>
          <cell r="E985">
            <v>12.95</v>
          </cell>
          <cell r="F985">
            <v>71.459999999999994</v>
          </cell>
        </row>
        <row r="986">
          <cell r="A986">
            <v>89456</v>
          </cell>
          <cell r="B986" t="str">
            <v>ALVENARIA DE BLOCOS DE CONCRETO ESTRUTURAL 14X19X39 CM, (ESPESSURA 14 CM) FBK = 14,0 MPA, PARA PAREDES COM ÁREA LÍQUIDA MAIOR OU IGUAL A 6M², SEM VÃOS, UTILIZANDO PALHETA. AF_12/2014</v>
          </cell>
          <cell r="C986" t="str">
            <v>M2</v>
          </cell>
          <cell r="D986">
            <v>56.82</v>
          </cell>
          <cell r="E986">
            <v>12.12</v>
          </cell>
          <cell r="F986">
            <v>68.94</v>
          </cell>
        </row>
        <row r="987">
          <cell r="A987">
            <v>89457</v>
          </cell>
          <cell r="B987" t="str">
            <v>ALVENARIA DE BLOCOS DE CONCRETO ESTRUTURAL 14X19X39 CM, (ESPESSURA 14 CM), FBK = 4,5 MPA, PARA PAREDES COM ÁREA LÍQUIDA MENOR QUE 6M², COM VÃOS, UTILIZANDO PALHETA. AF_12/2014</v>
          </cell>
          <cell r="C987" t="str">
            <v>M2</v>
          </cell>
          <cell r="D987">
            <v>47.83</v>
          </cell>
          <cell r="E987">
            <v>12.42</v>
          </cell>
          <cell r="F987">
            <v>60.25</v>
          </cell>
        </row>
        <row r="988">
          <cell r="A988">
            <v>89458</v>
          </cell>
          <cell r="B988" t="str">
            <v>ALVENARIA DE BLOCOS DE CONCRETO ESTRUTURAL 14X19X39 CM, (ESPESSURA 14 CM), FBK = 4,5 MPA, PARA PAREDES COM ÁREA LÍQUIDA MAIOR OU IGUAL A 6M², COM VÃOS, UTILIZANDO PALHETA. AF_12/2014</v>
          </cell>
          <cell r="C988" t="str">
            <v>M2</v>
          </cell>
          <cell r="D988">
            <v>45.68</v>
          </cell>
          <cell r="E988">
            <v>11.12</v>
          </cell>
          <cell r="F988">
            <v>56.8</v>
          </cell>
        </row>
        <row r="989">
          <cell r="A989">
            <v>89459</v>
          </cell>
          <cell r="B989" t="str">
            <v>ALVENARIA DE BLOCOS DE CONCRETO ESTRUTURAL 14X19X39 CM, (ESPESSURA 14 CM) FBK = 14,0 MPA, PARA PAREDES COM ÁREA LÍQUIDA MENOR QUE 6M², COM VÃOS, UTILIZANDO PALHETA. AF_12/2014</v>
          </cell>
          <cell r="C989" t="str">
            <v>M2</v>
          </cell>
          <cell r="D989">
            <v>60.97</v>
          </cell>
          <cell r="E989">
            <v>14.86</v>
          </cell>
          <cell r="F989">
            <v>75.83</v>
          </cell>
        </row>
        <row r="990">
          <cell r="A990">
            <v>89460</v>
          </cell>
          <cell r="B990" t="str">
            <v>ALVENARIA DE BLOCOS DE CONCRETO ESTRUTURAL 14X19X39 CM, (ESPESSURA 14 CM) FBK = 14,0 MPA, PARA PAREDES COM ÁREA LÍQUIDA MAIOR OU IGUAL A 6M², COM VÃOS, UTILIZANDO PALHETA. AF_12/2014</v>
          </cell>
          <cell r="C990" t="str">
            <v>M2</v>
          </cell>
          <cell r="D990">
            <v>58.21</v>
          </cell>
          <cell r="E990">
            <v>13.32</v>
          </cell>
          <cell r="F990">
            <v>71.53</v>
          </cell>
        </row>
        <row r="991">
          <cell r="A991">
            <v>89462</v>
          </cell>
          <cell r="B991" t="str">
            <v>ALVENARIA DE BLOCOS DE CONCRETO ESTRUTURAL 14X19X29 CM, (ESPESSURA 14 CM), FBK = 4,5 MPA, PARA PAREDES COM ÁREA LÍQUIDA MENOR QUE 6M², SEM VÃOS, UTILIZANDO PALHETA. AF_12/2014</v>
          </cell>
          <cell r="C991" t="str">
            <v>M2</v>
          </cell>
          <cell r="D991">
            <v>50.75</v>
          </cell>
          <cell r="E991">
            <v>13.08</v>
          </cell>
          <cell r="F991">
            <v>63.83</v>
          </cell>
        </row>
        <row r="992">
          <cell r="A992">
            <v>89463</v>
          </cell>
          <cell r="B992" t="str">
            <v>ALVENARIA DE BLOCOS DE CONCRETO ESTRUTURAL 14X19X29 CM, (ESPESSURA 14 CM), FBK = 4,5 MPA, PARA PAREDES COM ÁREA LÍQUIDA MAIOR OU IGUAL A 6M², SEM VÃOS, UTILIZANDO PALHETA. AF_12/2014</v>
          </cell>
          <cell r="C992" t="str">
            <v>M2</v>
          </cell>
          <cell r="D992">
            <v>49.39</v>
          </cell>
          <cell r="E992">
            <v>12.48</v>
          </cell>
          <cell r="F992">
            <v>61.87</v>
          </cell>
        </row>
        <row r="993">
          <cell r="A993">
            <v>89464</v>
          </cell>
          <cell r="B993" t="str">
            <v>ALVENARIA DE BLOCOS DE CONCRETO ESTRUTURAL 14X19X29 CM, (ESPESSURA 14 CM) FBK = 14,0 MPA, PARA PAREDES COM ÁREA LÍQUIDA MENOR QUE 6M², SEM VÃOS, UTILIZANDO PALHETA. AF_12/2014</v>
          </cell>
          <cell r="C993" t="str">
            <v>M2</v>
          </cell>
          <cell r="D993">
            <v>74.599999999999994</v>
          </cell>
          <cell r="E993">
            <v>15.28</v>
          </cell>
          <cell r="F993">
            <v>89.88</v>
          </cell>
        </row>
        <row r="994">
          <cell r="A994">
            <v>89465</v>
          </cell>
          <cell r="B994" t="str">
            <v>ALVENARIA DE BLOCOS DE CONCRETO ESTRUTURAL 14X19X29 CM, (ESPESSURA 14 CM) FBK = 14,0 MPA, PARA PAREDES COM ÁREA LÍQUIDA MAIOR OU IGUAL A 6M², SEM VÃOS, UTILIZANDO PALHETA. AF_12/2014</v>
          </cell>
          <cell r="C994" t="str">
            <v>M2</v>
          </cell>
          <cell r="D994">
            <v>73.010000000000005</v>
          </cell>
          <cell r="E994">
            <v>14.54</v>
          </cell>
          <cell r="F994">
            <v>87.55</v>
          </cell>
        </row>
        <row r="995">
          <cell r="A995">
            <v>89466</v>
          </cell>
          <cell r="B995" t="str">
            <v>ALVENARIA DE BLOCOS DE CONCRETO ESTRUTURAL 14X19X29 CM, (ESPESSURA 14 CM), FBK = 4,5 MPA, PARA PAREDES COM ÁREA LÍQUIDA MENOR QUE 6M², COM VÃOS, UTILIZANDO PALHETA. AF_12/2014</v>
          </cell>
          <cell r="C995" t="str">
            <v>M2</v>
          </cell>
          <cell r="D995">
            <v>52.27</v>
          </cell>
          <cell r="E995">
            <v>15.22</v>
          </cell>
          <cell r="F995">
            <v>67.489999999999995</v>
          </cell>
        </row>
        <row r="996">
          <cell r="A996">
            <v>89467</v>
          </cell>
          <cell r="B996" t="str">
            <v>ALVENARIA DE BLOCOS DE CONCRETO ESTRUTURAL 14X19X29 CM, (ESPESSURA 14 CM), FBK = 4,5 MPA, PARA PAREDES COM ÁREA LÍQUIDA MAIOR OU IGUAL A 6M², COM VÃOS, UTILIZANDO PALHETA. AF_12/2014</v>
          </cell>
          <cell r="C996" t="str">
            <v>M2</v>
          </cell>
          <cell r="D996">
            <v>50.14</v>
          </cell>
          <cell r="E996">
            <v>13.68</v>
          </cell>
          <cell r="F996">
            <v>63.82</v>
          </cell>
        </row>
        <row r="997">
          <cell r="A997">
            <v>89468</v>
          </cell>
          <cell r="B997" t="str">
            <v>ALVENARIA DE BLOCOS DE CONCRETO ESTRUTURAL 14X19X29 CM, (ESPESSURA 14 CM) FBK = 14,0 MPA, PARA PAREDES COM ÁREA LÍQUIDA MENOR QUE 6M², COM VÃOS, UTILIZANDO PALHETA. AF_12/2014</v>
          </cell>
          <cell r="C997" t="str">
            <v>M2</v>
          </cell>
          <cell r="D997">
            <v>76.03</v>
          </cell>
          <cell r="E997">
            <v>17.64</v>
          </cell>
          <cell r="F997">
            <v>93.67</v>
          </cell>
        </row>
        <row r="998">
          <cell r="A998">
            <v>89469</v>
          </cell>
          <cell r="B998" t="str">
            <v>ALVENARIA DE BLOCOS DE CONCRETO ESTRUTURAL 14X19X29 CM, (ESPESSURA 14 CM) FBK = 14,0 MPA, PARA PAREDES COM ÁREA LÍQUIDA MAIOR OU IGUAL A 6M², COM VÃOS, UTILIZANDO PALHETA. AF_12/2014</v>
          </cell>
          <cell r="C998" t="str">
            <v>M2</v>
          </cell>
          <cell r="D998">
            <v>73.53</v>
          </cell>
          <cell r="E998">
            <v>15.97</v>
          </cell>
          <cell r="F998">
            <v>89.5</v>
          </cell>
        </row>
        <row r="999">
          <cell r="A999">
            <v>89470</v>
          </cell>
          <cell r="B999" t="str">
            <v>ALVENARIA DE BLOCOS DE CONCRETO ESTRUTURAL 14X19X39 CM, (ESPESSURA 14 CM), FBK = 4,5 MPA, PARA PAREDES COM ÁREA LÍQUIDA MENOR QUE 6M², SEM VÃOS, UTILIZANDO COLHER DE PEDREIRO. AF_12/2014</v>
          </cell>
          <cell r="C999" t="str">
            <v>M2</v>
          </cell>
          <cell r="D999">
            <v>50.14</v>
          </cell>
          <cell r="E999">
            <v>17.25</v>
          </cell>
          <cell r="F999">
            <v>67.39</v>
          </cell>
        </row>
        <row r="1000">
          <cell r="A1000">
            <v>89471</v>
          </cell>
          <cell r="B1000" t="str">
            <v>ALVENARIA DE BLOCOS DE CONCRETO ESTRUTURAL 14X19X39 CM, (ESPESSURA 14 CM), FBK = 4,5 MPA, PARA PAREDES COM ÁREA LÍQUIDA MAIOR OU IGUAL A 6M², SEM VÃOS, UTILIZANDO COLHER DE PEDREIRO. AF_12/2014</v>
          </cell>
          <cell r="C1000" t="str">
            <v>M2</v>
          </cell>
          <cell r="D1000">
            <v>48.7</v>
          </cell>
          <cell r="E1000">
            <v>16.649999999999999</v>
          </cell>
          <cell r="F1000">
            <v>65.349999999999994</v>
          </cell>
        </row>
        <row r="1001">
          <cell r="A1001">
            <v>89472</v>
          </cell>
          <cell r="B1001" t="str">
            <v>ALVENARIA DE BLOCOS DE CONCRETO ESTRUTURAL 14X19X39 CM, (ESPESSURA 14 CM) FBK = 14,0 MPA, PARA PAREDES COM ÁREA LÍQUIDA MENOR QUE 6M², SEM VÃOS, UTILIZANDO COLHER DE PEDREIRO. AF_12/2014</v>
          </cell>
          <cell r="C1001" t="str">
            <v>M2</v>
          </cell>
          <cell r="D1001">
            <v>62.37</v>
          </cell>
          <cell r="E1001">
            <v>19.28</v>
          </cell>
          <cell r="F1001">
            <v>81.650000000000006</v>
          </cell>
        </row>
        <row r="1002">
          <cell r="A1002">
            <v>89473</v>
          </cell>
          <cell r="B1002" t="str">
            <v>ALVENARIA DE BLOCOS DE CONCRETO ESTRUTURAL 14X19X39 CM, (ESPESSURA 14 CM) FBK = 14,0 MPA, PARA PAREDES COM ÁREA LÍQUIDA MAIOR OU IGUAL A 6M², SEM VÃOS, UTILIZANDO COLHER DE PEDREIRO. AF_12/2014</v>
          </cell>
          <cell r="C1002" t="str">
            <v>M2</v>
          </cell>
          <cell r="D1002">
            <v>60.72</v>
          </cell>
          <cell r="E1002">
            <v>18.579999999999998</v>
          </cell>
          <cell r="F1002">
            <v>79.3</v>
          </cell>
        </row>
        <row r="1003">
          <cell r="A1003">
            <v>89474</v>
          </cell>
          <cell r="B1003" t="str">
            <v>ALVENARIA DE BLOCOS DE CONCRETO ESTRUTURAL 14X19X39 CM, (ESPESSURA 14 CM), FBK = 4,5 MPA, PARA PAREDES COM ÁREA LÍQUIDA MENOR QUE 6M², COM VÃOS, UTILIZANDO COLHER DE PEDREIRO. AF_12/2014</v>
          </cell>
          <cell r="C1003" t="str">
            <v>M2</v>
          </cell>
          <cell r="D1003">
            <v>52.35</v>
          </cell>
          <cell r="E1003">
            <v>21.06</v>
          </cell>
          <cell r="F1003">
            <v>73.41</v>
          </cell>
        </row>
        <row r="1004">
          <cell r="A1004">
            <v>89475</v>
          </cell>
          <cell r="B1004" t="str">
            <v>ALVENARIA DE BLOCOS DE CONCRETO ESTRUTURAL 14X19X39 CM, (ESPESSURA 14 CM), FBK = 4,5 MPA, PARA PAREDES COM ÁREA LÍQUIDA MAIOR OU IGUAL A 6M², COM VÃOS, UTILIZANDO COLHER DE PEDREIRO. AF_12/2014</v>
          </cell>
          <cell r="C1004" t="str">
            <v>M2</v>
          </cell>
          <cell r="D1004">
            <v>49.84</v>
          </cell>
          <cell r="E1004">
            <v>18.79</v>
          </cell>
          <cell r="F1004">
            <v>68.63</v>
          </cell>
        </row>
        <row r="1005">
          <cell r="A1005">
            <v>89476</v>
          </cell>
          <cell r="B1005" t="str">
            <v>ALVENARIA DE BLOCOS DE CONCRETO ESTRUTURAL 14X19X39 CM, (ESPESSURA 14 CM) FBK = 14,0 MPA, PARA PAREDES COM ÁREA LÍQUIDA MENOR QUE 6M², COM VÃOS, UTILIZANDO COLHER DE PEDREIRO. AF_12/2014</v>
          </cell>
          <cell r="C1005" t="str">
            <v>M2</v>
          </cell>
          <cell r="D1005">
            <v>65.69</v>
          </cell>
          <cell r="E1005">
            <v>23.46</v>
          </cell>
          <cell r="F1005">
            <v>89.15</v>
          </cell>
        </row>
        <row r="1006">
          <cell r="A1006">
            <v>89477</v>
          </cell>
          <cell r="B1006" t="str">
            <v>ALVENARIA DE BLOCOS DE CONCRETO ESTRUTURAL 14X19X39 CM, (ESPESSURA 14 CM) FBK = 14,0 MPA, PARA PAREDES COM ÁREA LÍQUIDA MAIOR OU IGUAL A 6M², COM VÃOS, UTILIZANDO COLHER DE PEDREIRO. AF_12/2014</v>
          </cell>
          <cell r="C1006" t="str">
            <v>M2</v>
          </cell>
          <cell r="D1006">
            <v>62.61</v>
          </cell>
          <cell r="E1006">
            <v>21.09</v>
          </cell>
          <cell r="F1006">
            <v>83.7</v>
          </cell>
        </row>
        <row r="1007">
          <cell r="A1007">
            <v>89478</v>
          </cell>
          <cell r="B1007" t="str">
            <v>ALVENARIA DE BLOCOS DE CONCRETO ESTRUTURAL 14X19X29 CM, (ESPESSURA 14 CM), FBK = 4,5 MPA, PARA PAREDES COM ÁREA LÍQUIDA MENOR QUE 6M², SEM VÃOS, UTILIZANDO COLHER DE PEDREIRO. AF_12/2014</v>
          </cell>
          <cell r="C1007" t="str">
            <v>M2</v>
          </cell>
          <cell r="D1007">
            <v>54.59</v>
          </cell>
          <cell r="E1007">
            <v>19.61</v>
          </cell>
          <cell r="F1007">
            <v>74.2</v>
          </cell>
        </row>
        <row r="1008">
          <cell r="A1008">
            <v>89479</v>
          </cell>
          <cell r="B1008" t="str">
            <v>ALVENARIA DE BLOCOS DE CONCRETO ESTRUTURAL 14X19X29 CM, (ESPESSURA 14 CM), FBK = 4,5 MPA, PARA PAREDES COM ÁREA LÍQUIDA MAIOR OU IGUAL A 6M², SEM VÃOS, UTILIZANDO COLHER DE PEDREIRO. AF_12/2014</v>
          </cell>
          <cell r="C1008" t="str">
            <v>M2</v>
          </cell>
          <cell r="D1008">
            <v>53.23</v>
          </cell>
          <cell r="E1008">
            <v>19.010000000000002</v>
          </cell>
          <cell r="F1008">
            <v>72.239999999999995</v>
          </cell>
        </row>
        <row r="1009">
          <cell r="A1009">
            <v>89480</v>
          </cell>
          <cell r="B1009" t="str">
            <v>ALVENARIA DE BLOCOS DE CONCRETO ESTRUTURAL 14X19X29 CM, (ESPESSURA 14 CM) FBK = 14,0 MPA, PARA PAREDES COM ÁREA LÍQUIDA MENOR QUE 6M², SEM VÃOS, UTILIZANDO COLHER DE PEDREIRO. AF_12/2014</v>
          </cell>
          <cell r="C1009" t="str">
            <v>M2</v>
          </cell>
          <cell r="D1009">
            <v>78.63</v>
          </cell>
          <cell r="E1009">
            <v>21.63</v>
          </cell>
          <cell r="F1009">
            <v>100.26</v>
          </cell>
        </row>
        <row r="1010">
          <cell r="A1010">
            <v>89483</v>
          </cell>
          <cell r="B1010" t="str">
            <v>ALVENARIA DE BLOCOS DE CONCRETO ESTRUTURAL 14X19X29 CM, (ESPESSURA 14 CM) FBK = 14,0 MPA, PARA PAREDES COM ÁREA LÍQUIDA MAIOR OU IGUAL A 6M², SEM VÃOS, UTILIZANDO COLHER DE PEDREIRO. AF_12/2014</v>
          </cell>
          <cell r="C1010" t="str">
            <v>M2</v>
          </cell>
          <cell r="D1010">
            <v>77.069999999999993</v>
          </cell>
          <cell r="E1010">
            <v>21.03</v>
          </cell>
          <cell r="F1010">
            <v>98.1</v>
          </cell>
        </row>
        <row r="1011">
          <cell r="A1011">
            <v>89484</v>
          </cell>
          <cell r="B1011" t="str">
            <v>ALVENARIA DE BLOCOS DE CONCRETO ESTRUTURAL 14X19X29 CM, (ESPESSURA 14 CM), FBK = 4,5 MPA, PARA PAREDES COM ÁREA LÍQUIDA MENOR QUE 6M², COM VÃOS, UTILIZANDO COLHER DE PEDREIRO. AF_12/2014</v>
          </cell>
          <cell r="C1011" t="str">
            <v>M2</v>
          </cell>
          <cell r="D1011">
            <v>56.92</v>
          </cell>
          <cell r="E1011">
            <v>23.89</v>
          </cell>
          <cell r="F1011">
            <v>80.81</v>
          </cell>
        </row>
        <row r="1012">
          <cell r="A1012">
            <v>89486</v>
          </cell>
          <cell r="B1012" t="str">
            <v>ALVENARIA DE BLOCOS DE CONCRETO ESTRUTURAL 14X19X29 CM, (ESPESSURA 14 CM), FBK = 4,5 MPA, PARA PAREDES COM ÁREA LÍQUIDA MAIOR OU IGUAL A 6M², COM VÃOS, UTILIZANDO COLHER DE PEDREIRO. AF_12/2014</v>
          </cell>
          <cell r="C1012" t="str">
            <v>M2</v>
          </cell>
          <cell r="D1012">
            <v>54.48</v>
          </cell>
          <cell r="E1012">
            <v>21.52</v>
          </cell>
          <cell r="F1012">
            <v>76</v>
          </cell>
        </row>
        <row r="1013">
          <cell r="A1013">
            <v>89487</v>
          </cell>
          <cell r="B1013" t="str">
            <v>ALVENARIA DE BLOCOS DE CONCRETO ESTRUTURAL 14X19X29 CM, (ESPESSURA 14 CM) FBK = 14,0 MPA, PARA PAREDES COM ÁREA LÍQUIDA MENOR QUE 6M², COM VÃOS, UTILIZANDO COLHER DE PEDREIRO. AF_12/2014</v>
          </cell>
          <cell r="C1013" t="str">
            <v>M2</v>
          </cell>
          <cell r="D1013">
            <v>80.91</v>
          </cell>
          <cell r="E1013">
            <v>26.27</v>
          </cell>
          <cell r="F1013">
            <v>107.18</v>
          </cell>
        </row>
        <row r="1014">
          <cell r="A1014">
            <v>89488</v>
          </cell>
          <cell r="B1014" t="str">
            <v>ALVENARIA DE BLOCOS DE CONCRETO ESTRUTURAL 14X19X29 CM, (ESPESSURA 14 CM) FBK = 14,0 MPA, PARA PAREDES COM ÁREA LÍQUIDA MAIOR OU IGUAL A 6M², COM VÃOS, UTILIZANDO COLHER DE PEDREIRO. AF_12/2014</v>
          </cell>
          <cell r="C1014" t="str">
            <v>M2</v>
          </cell>
          <cell r="D1014">
            <v>78.09</v>
          </cell>
          <cell r="E1014">
            <v>23.76</v>
          </cell>
          <cell r="F1014">
            <v>101.85</v>
          </cell>
        </row>
        <row r="1015">
          <cell r="B1015" t="str">
            <v>BLOCO CERAMICO ESTRUTURAL</v>
          </cell>
          <cell r="C1015">
            <v>0</v>
          </cell>
        </row>
        <row r="1016">
          <cell r="A1016">
            <v>89282</v>
          </cell>
          <cell r="B1016" t="str">
            <v>ALVENARIA ESTRUTURAL DE BLOCOS CERÂMICOS 14X19X39, (ESPESSURA DE 14 CM), PARA PAREDES COM ÁREA LÍQUIDA MENOR QUE 6M², SEM VÃOS, UTILIZANDO PALHETA E ARGAMASSA DE ASSENTAMENTO COM PREPARO EM BETONEIRA. AF_12/2014</v>
          </cell>
          <cell r="C1016" t="str">
            <v>M2</v>
          </cell>
          <cell r="D1016">
            <v>28.33</v>
          </cell>
          <cell r="E1016">
            <v>12.32</v>
          </cell>
          <cell r="F1016">
            <v>40.65</v>
          </cell>
        </row>
        <row r="1017">
          <cell r="A1017">
            <v>89283</v>
          </cell>
          <cell r="B1017" t="str">
            <v>ALVENARIA ESTRUTURAL DE BLOCOS CERÂMICOS 14X19X39, (ESPESSURA DE 14 CM), PARA PAREDES COM ÁREA LÍQUIDA MENOR QUE 6M², SEM VÃOS, UTILIZANDO PALHETA E ARGAMASSA DE ASSENTAMENTO COM PREPARO MANUAL. AF_12/2014</v>
          </cell>
          <cell r="C1017" t="str">
            <v>M2</v>
          </cell>
          <cell r="D1017">
            <v>28.88</v>
          </cell>
          <cell r="E1017">
            <v>13.54</v>
          </cell>
          <cell r="F1017">
            <v>42.42</v>
          </cell>
        </row>
        <row r="1018">
          <cell r="A1018">
            <v>89284</v>
          </cell>
          <cell r="B1018" t="str">
            <v>ALVENARIA ESTRUTURAL DE BLOCOS CERÂMICOS 14X19X39, (ESPESSURA DE 14 CM), PARA PAREDES COM ÁREA LÍQUIDA MAIOR OU IGUAL QUE 6M², SEM VÃOS, UTILIZANDO PALHETA E ARGAMASSA DE ASSENTAMENTO COM PREPARO EM BETONEIRA. AF_12/2014</v>
          </cell>
          <cell r="C1018" t="str">
            <v>M2</v>
          </cell>
          <cell r="D1018">
            <v>26.54</v>
          </cell>
          <cell r="E1018">
            <v>10.33</v>
          </cell>
          <cell r="F1018">
            <v>36.869999999999997</v>
          </cell>
        </row>
        <row r="1019">
          <cell r="A1019">
            <v>89285</v>
          </cell>
          <cell r="B1019" t="str">
            <v>ALVENARIA ESTRUTURAL DE BLOCOS CERÂMICOS 14X19X39, (ESPESSURA DE 14 CM), PARA PAREDES COM ÁREA LÍQUIDA MAIOR OU IGUAL QUE 6M², SEM VÃOS, UTILIZANDO PALHETA E ARGAMASSA DE ASSENTAMENTO COM PREPARO MANUAL. AF_12/2014</v>
          </cell>
          <cell r="C1019" t="str">
            <v>M2</v>
          </cell>
          <cell r="D1019">
            <v>27.09</v>
          </cell>
          <cell r="E1019">
            <v>11.56</v>
          </cell>
          <cell r="F1019">
            <v>38.65</v>
          </cell>
        </row>
        <row r="1020">
          <cell r="A1020">
            <v>89286</v>
          </cell>
          <cell r="B1020" t="str">
            <v>ALVENARIA ESTRUTURAL DE BLOCOS CERÂMICOS 14X19X39, (ESPESSURA DE 14 CM), PARA PAREDES COM ÁREA LÍQUIDA MENOR QUE 6M², COM VÃOS, UTILIZANDO PALHETA E ARGAMASSA DE ASSENTAMENTO COM PREPARO EM BETONEIRA. AF_12/2014</v>
          </cell>
          <cell r="C1020" t="str">
            <v>M2</v>
          </cell>
          <cell r="D1020">
            <v>30.01</v>
          </cell>
          <cell r="E1020">
            <v>14.3</v>
          </cell>
          <cell r="F1020">
            <v>44.31</v>
          </cell>
        </row>
        <row r="1021">
          <cell r="A1021">
            <v>89287</v>
          </cell>
          <cell r="B1021" t="str">
            <v>ALVENARIA ESTRUTURAL DE BLOCOS CERÂMICOS 14X19X39, (ESPESSURA DE 14 CM), PARA PAREDES COM ÁREA LÍQUIDA MENOR QUE 6M², COM VÃOS, UTILIZANDO PALHETA E ARGAMASSA DE ASSENTAMENTO COM PREPARO MANUAL. AF_ AF_12/2014</v>
          </cell>
          <cell r="C1021" t="str">
            <v>M2</v>
          </cell>
          <cell r="D1021">
            <v>30.56</v>
          </cell>
          <cell r="E1021">
            <v>15.52</v>
          </cell>
          <cell r="F1021">
            <v>46.08</v>
          </cell>
        </row>
        <row r="1022">
          <cell r="A1022">
            <v>89288</v>
          </cell>
          <cell r="B1022" t="str">
            <v>ALVENARIA ESTRUTURAL DE BLOCOS CERÂMICOS 14X19X39, (ESPESSURA DE 14 CM), PARA PAREDES COM ÁREA LÍQUIDA MAIOR OU IGUAL A 6M², COM VÃOS, UTILIZANDO PALHETA E ARGAMASSA DE ASSENTAMENTO COM PREPARO EM BETONEIRA. AF_12/2014</v>
          </cell>
          <cell r="C1022" t="str">
            <v>M2</v>
          </cell>
          <cell r="D1022">
            <v>27.67</v>
          </cell>
          <cell r="E1022">
            <v>11.34</v>
          </cell>
          <cell r="F1022">
            <v>39.01</v>
          </cell>
        </row>
        <row r="1023">
          <cell r="A1023">
            <v>89289</v>
          </cell>
          <cell r="B1023" t="str">
            <v>ALVENARIA ESTRUTURAL DE BLOCOS CERÂMICOS 14X19X39, (ESPESSURA DE 14 CM), PARA PAREDES COM ÁREA LÍQUIDA MAIOR OU IGUAL A 6M², COM VÃOS, UTILIZANDO PALHETA E ARGAMASSA DE ASSENTAMENTO COM PREPARO MANUAL. AF_12/2014</v>
          </cell>
          <cell r="C1023" t="str">
            <v>M2</v>
          </cell>
          <cell r="D1023">
            <v>28.22</v>
          </cell>
          <cell r="E1023">
            <v>12.57</v>
          </cell>
          <cell r="F1023">
            <v>40.79</v>
          </cell>
        </row>
        <row r="1024">
          <cell r="A1024">
            <v>89290</v>
          </cell>
          <cell r="B1024" t="str">
            <v>ALVENARIA ESTRUTURAL DE BLOCOS CERÂMICOS 14X19X29, (ESPESSURA DE 14 CM), PARA PAREDES COM ÁREA LÍQUIDA MENOR QUE 6M², SEM VÃOS, UTILIZANDO PALHETA E ARGAMASSA DE ASSENTAMENTO COM PREPARO EM BETONEIRA. AF_12/2014</v>
          </cell>
          <cell r="C1024" t="str">
            <v>M2</v>
          </cell>
          <cell r="D1024">
            <v>31.02</v>
          </cell>
          <cell r="E1024">
            <v>17.13</v>
          </cell>
          <cell r="F1024">
            <v>48.15</v>
          </cell>
        </row>
        <row r="1025">
          <cell r="A1025">
            <v>89291</v>
          </cell>
          <cell r="B1025" t="str">
            <v>ALVENARIA ESTRUTURAL DE BLOCOS CERÂMICOS 14X19X29, (ESPESSURA DE 14 CM), PARA PAREDES COM ÁREA LÍQUIDA MENOR QUE 6M², SEM VÃOS, UTILIZANDO PALHETA E ARGAMASSA DE ASSENTAMENTO COM PREPARO MANUAL. AF_12/2014</v>
          </cell>
          <cell r="C1025" t="str">
            <v>M2</v>
          </cell>
          <cell r="D1025">
            <v>31.61</v>
          </cell>
          <cell r="E1025">
            <v>18.489999999999998</v>
          </cell>
          <cell r="F1025">
            <v>50.1</v>
          </cell>
        </row>
        <row r="1026">
          <cell r="A1026">
            <v>89292</v>
          </cell>
          <cell r="B1026" t="str">
            <v>ALVENARIA ESTRUTURAL DE BLOCOS CERÂMICOS 14X19X29, (ESPESSURA DE 14 CM), PARA PAREDES COM ÁREA LÍQUIDA MAIOR OU IGUAL A 6M², SEM VÃOS, UTILIZANDO PALHETA E ARGAMASSA DE ASSENTAMENTO COM PREPARO EM BETONEIRA. AF_12/2014</v>
          </cell>
          <cell r="C1026" t="str">
            <v>M2</v>
          </cell>
          <cell r="D1026">
            <v>29.27</v>
          </cell>
          <cell r="E1026">
            <v>15.15</v>
          </cell>
          <cell r="F1026">
            <v>44.42</v>
          </cell>
        </row>
        <row r="1027">
          <cell r="A1027">
            <v>89293</v>
          </cell>
          <cell r="B1027" t="str">
            <v>ALVENARIA ESTRUTURAL DE BLOCOS CERÂMICOS 14X19X29, (ESPESSURA DE 14 CM), PARA PAREDES COM ÁREA LÍQUIDA MAIOR OU IGUAL A 6M2, SEM VÃOS, UTILIZANDO PALHETA E ARGAMASSA DE ASSENTAMENTO COM PREPARO MANUAL. AF_12/2014</v>
          </cell>
          <cell r="C1027" t="str">
            <v>M2</v>
          </cell>
          <cell r="D1027">
            <v>29.86</v>
          </cell>
          <cell r="E1027">
            <v>16.510000000000002</v>
          </cell>
          <cell r="F1027">
            <v>46.37</v>
          </cell>
        </row>
        <row r="1028">
          <cell r="A1028">
            <v>89294</v>
          </cell>
          <cell r="B1028" t="str">
            <v>ALVENARIA ESTRUTURAL DE BLOCOS CERÂMICOS 14X19X29, (ESPESSURA DE 14 CM), PARA PAREDES COM ÁREA LÍQUIDA MENOR QUE 6M², COM VÃOS, UTILIZANDO PALHETA E ARGAMASSA DE ASSENTAMENTO COM PREPARO EM BETONEIRA. AF_12/2014</v>
          </cell>
          <cell r="C1028" t="str">
            <v>M2</v>
          </cell>
          <cell r="D1028">
            <v>33.08</v>
          </cell>
          <cell r="E1028">
            <v>20.09</v>
          </cell>
          <cell r="F1028">
            <v>53.17</v>
          </cell>
        </row>
        <row r="1029">
          <cell r="A1029">
            <v>89295</v>
          </cell>
          <cell r="B1029" t="str">
            <v>ALVENARIA ESTRUTURAL DE BLOCOS CERÂMICOS 14X19X29, (ESPESSURA DE 14 CM), PARA PAREDES COM ÁREA LÍQUIDA MENOR QUE 6M², COM VÃOS, UTILIZANDO PALHETA E ARGAMASSA DE ASSENTAMENTO COM PREPARO MANUAL. AF_12/2014</v>
          </cell>
          <cell r="C1029" t="str">
            <v>M2</v>
          </cell>
          <cell r="D1029">
            <v>33.68</v>
          </cell>
          <cell r="E1029">
            <v>21.44</v>
          </cell>
          <cell r="F1029">
            <v>55.12</v>
          </cell>
        </row>
        <row r="1030">
          <cell r="A1030">
            <v>89296</v>
          </cell>
          <cell r="B1030" t="str">
            <v>ALVENARIA ESTRUTURAL DE BLOCOS CERÂMICOS 14X19X29, (ESPESSURA DE 14 CM), PARA PAREDES COM ÁREA LÍQUIDA MAIOR OU IGUAL A 6M², COM VÃOS, UTILIZANDO PALHETA E ARGAMASSA DE ASSENTAMENTO COM PREPARO EM BETONEIRA. AF_12/2014</v>
          </cell>
          <cell r="C1030" t="str">
            <v>M2</v>
          </cell>
          <cell r="D1030">
            <v>30.52</v>
          </cell>
          <cell r="E1030">
            <v>16.760000000000002</v>
          </cell>
          <cell r="F1030">
            <v>47.28</v>
          </cell>
        </row>
        <row r="1031">
          <cell r="A1031">
            <v>89297</v>
          </cell>
          <cell r="B1031" t="str">
            <v>ALVENARIA ESTRUTURAL DE BLOCOS CERÂMICOS 14X19X29, (ESPESSURA DE 14 CM), PARA PAREDES COM ÁREA LÍQUIDA MAIOR OU IGUAL A 6M², COM VÃOS, UTILIZANDO PALHETA E ARGAMASSA DE ASSENTAMENTO COM PREPARO MANUAL. AF_12/2014</v>
          </cell>
          <cell r="C1031" t="str">
            <v>M2</v>
          </cell>
          <cell r="D1031">
            <v>31.12</v>
          </cell>
          <cell r="E1031">
            <v>18.12</v>
          </cell>
          <cell r="F1031">
            <v>49.24</v>
          </cell>
        </row>
        <row r="1032">
          <cell r="A1032">
            <v>89298</v>
          </cell>
          <cell r="B1032" t="str">
            <v>ALVENARIA ESTRUTURAL DE BLOCOS CERÂMICOS 14X19X39, (ESPESSURA DE 14 CM), PARA PAREDES COM ÁREA LÍQUIDA MENOR QUE 6M², SEM VÃOS, UTILIZANDO COLHER DE PEDREIRO E ARGAMASSA DE ASSENTAMENTO COM PREPARO EM BETONEIRA. AF_12/2014</v>
          </cell>
          <cell r="C1032" t="str">
            <v>M2</v>
          </cell>
          <cell r="D1032">
            <v>31.55</v>
          </cell>
          <cell r="E1032">
            <v>17.68</v>
          </cell>
          <cell r="F1032">
            <v>49.23</v>
          </cell>
        </row>
        <row r="1033">
          <cell r="A1033">
            <v>89299</v>
          </cell>
          <cell r="B1033" t="str">
            <v>ALVENARIA ESTRUTURAL DE BLOCOS CERÂMICOS 14X19X39, (ESPESSURA DE 14 CM), PARA PAREDES COM ÁREA LÍQUIDA MENOR QUE 6M², SEM VÃOS, UTILIZANDO COLHER DE PEDREIRO E ARGAMASSA DE ASSENTAMENTO COM PREPARO MANUAL. AF_12/2014</v>
          </cell>
          <cell r="C1033" t="str">
            <v>M2</v>
          </cell>
          <cell r="D1033">
            <v>32.31</v>
          </cell>
          <cell r="E1033">
            <v>19.41</v>
          </cell>
          <cell r="F1033">
            <v>51.72</v>
          </cell>
        </row>
        <row r="1034">
          <cell r="A1034">
            <v>89300</v>
          </cell>
          <cell r="B1034" t="str">
            <v>ALVENARIA ESTRUTURAL DE BLOCOS CERÂMICOS 14X19X39, (ESPESSURA DE 14 CM), PARA PAREDES COM ÁREA LÍQUIDA MAIOR OU IGUAL A 6M², SEM VÃOS, UTILIZANDO COLHER DE PEDREIRO E ARGAMASSA DE ASSENTAMENTO COM PREPARO EM BETONEIRA. AF_12/2014</v>
          </cell>
          <cell r="C1034" t="str">
            <v>M2</v>
          </cell>
          <cell r="D1034">
            <v>29.76</v>
          </cell>
          <cell r="E1034">
            <v>15.7</v>
          </cell>
          <cell r="F1034">
            <v>45.46</v>
          </cell>
        </row>
        <row r="1035">
          <cell r="A1035">
            <v>89301</v>
          </cell>
          <cell r="B1035" t="str">
            <v>ALVENARIA ESTRUTURAL DE BLOCOS CERÂMICOS 14X19X39, (ESPESSURA DE 14 CM), PARA PAREDES COM ÁREA LÍQUIDA MAIOR OU IGUAL A 6M², SEM VÃOS, UTILIZANDO COLHER DE PEDREIRO E ARGAMASSA DE ASSENTAMENTO COM PREPARO MANUAL. AF_12/2014</v>
          </cell>
          <cell r="C1035" t="str">
            <v>M2</v>
          </cell>
          <cell r="D1035">
            <v>30.52</v>
          </cell>
          <cell r="E1035">
            <v>17.43</v>
          </cell>
          <cell r="F1035">
            <v>47.95</v>
          </cell>
        </row>
        <row r="1036">
          <cell r="A1036">
            <v>89302</v>
          </cell>
          <cell r="B1036" t="str">
            <v>ALVENARIA ESTRUTURAL DE BLOCOS CERÂMICOS 14X19X39, (ESPESSURA DE 14 CM), PARA PAREDES COM ÁREA LÍQUIDA MENOR QUE 6M², COM VÃOS, UTILIZANDO COLHER DE PEDREIRO E ARGAMASSA DE ASSENTAMENTO COM PREPARO EM BETONEIRA. AF_12/2014</v>
          </cell>
          <cell r="C1036" t="str">
            <v>M2</v>
          </cell>
          <cell r="D1036">
            <v>33.950000000000003</v>
          </cell>
          <cell r="E1036">
            <v>21.6</v>
          </cell>
          <cell r="F1036">
            <v>55.55</v>
          </cell>
        </row>
        <row r="1037">
          <cell r="A1037">
            <v>89303</v>
          </cell>
          <cell r="B1037" t="str">
            <v>ALVENARIA ESTRUTURAL DE BLOCOS CERÂMICOS 14X19X39, (ESPESSURA DE 14 CM), PARA PAREDES COM ÁREA LÍQUIDA MENOR QUE 6M², COM VÃOS, UTILIZANDO COLHER DE PEDREIRO E ARGAMASSA DE ASSENTAMENTO COM PREPARO MANUAL. AF_12/2014</v>
          </cell>
          <cell r="C1037" t="str">
            <v>M2</v>
          </cell>
          <cell r="D1037">
            <v>34.71</v>
          </cell>
          <cell r="E1037">
            <v>23.34</v>
          </cell>
          <cell r="F1037">
            <v>58.05</v>
          </cell>
        </row>
        <row r="1038">
          <cell r="A1038">
            <v>89304</v>
          </cell>
          <cell r="B1038" t="str">
            <v>ALVENARIA ESTRUTURAL DE BLOCOS CERÂMICOS 14X19X39, (ESPESSURA DE 14 CM), PARA PAREDES COM ÁREA LÍQUIDA MAIOR OU IGUAL A 6M², COM VÃOS, UTILIZANDO COLHER DE PEDREIRO E ARGAMASSA DE ASSENTAMENTO COM PREPARO EM BETONEIRA. AF_12/2014</v>
          </cell>
          <cell r="C1038" t="str">
            <v>M2</v>
          </cell>
          <cell r="D1038">
            <v>31.34</v>
          </cell>
          <cell r="E1038">
            <v>17.91</v>
          </cell>
          <cell r="F1038">
            <v>49.25</v>
          </cell>
        </row>
        <row r="1039">
          <cell r="A1039">
            <v>89305</v>
          </cell>
          <cell r="B1039" t="str">
            <v>ALVENARIA ESTRUTURAL DE BLOCOS CERÂMICOS 14X19X39, (ESPESSURA DE 14 CM), PARA PAREDES COM ÁREA LÍQUIDA MAIOR OU IGUAL A 6M², COM VÃOS, UTILIZANDO COLHER DE PEDREIRO E ARGAMASSA DE ASSENTAMENTO COM PREPARO MANUAL. AF_12/2014</v>
          </cell>
          <cell r="C1039" t="str">
            <v>M2</v>
          </cell>
          <cell r="D1039">
            <v>32.1</v>
          </cell>
          <cell r="E1039">
            <v>19.64</v>
          </cell>
          <cell r="F1039">
            <v>51.74</v>
          </cell>
        </row>
        <row r="1040">
          <cell r="A1040">
            <v>89306</v>
          </cell>
          <cell r="B1040" t="str">
            <v>ALVENARIA ESTRUTURAL DE BLOCOS CERÂMICOS 14X19X29, (ESPESSURA DE 14 CM), PARA PAREDES COM ÁREA LÍQUIDA MENOR QUE 6M², SEM VÃOS, UTILIZANDO COLHER DE PEDREIRO E ARGAMASSA DE ASSENTAMENTO COM PREPARO EM BETONEIRA. AF_12/2014</v>
          </cell>
          <cell r="C1040" t="str">
            <v>M2</v>
          </cell>
          <cell r="D1040">
            <v>34.369999999999997</v>
          </cell>
          <cell r="E1040">
            <v>22.5</v>
          </cell>
          <cell r="F1040">
            <v>56.87</v>
          </cell>
        </row>
        <row r="1041">
          <cell r="A1041">
            <v>89307</v>
          </cell>
          <cell r="B1041" t="str">
            <v>ALVENARIA ESTRUTURAL DE BLOCOS CERÂMICOS 14X19X29, (ESPESSURA DE 14 CM), PARA PAREDES COM ÁREA LÍQUIDA MENOR QUE 6M², SEM VÃOS, UTILIZANDO COLHER DE PEDREIRO E ARGAMASSA DE ASSENTAMENTO COM PREPARO MANUAL. AF_12/2014</v>
          </cell>
          <cell r="C1041" t="str">
            <v>M2</v>
          </cell>
          <cell r="D1041">
            <v>35.21</v>
          </cell>
          <cell r="E1041">
            <v>24.43</v>
          </cell>
          <cell r="F1041">
            <v>59.64</v>
          </cell>
        </row>
        <row r="1042">
          <cell r="A1042">
            <v>89308</v>
          </cell>
          <cell r="B1042" t="str">
            <v>ALVENARIA ESTRUTURAL DE BLOCOS CERÂMICOS 14X19X29, (ESPESSURA DE 14 CM), PARA PAREDES COM ÁREA LÍQUIDA MAIOR OU IGUAL A 6M², SEM VÃOS, UTILIZANDO COLHER DE PEDREIRO E ARGAMASSA DE ASSENTAMENTO COM PREPARO EM BETONEIRA. AF_12/2014</v>
          </cell>
          <cell r="C1042" t="str">
            <v>M2</v>
          </cell>
          <cell r="D1042">
            <v>32.619999999999997</v>
          </cell>
          <cell r="E1042">
            <v>20.52</v>
          </cell>
          <cell r="F1042">
            <v>53.14</v>
          </cell>
        </row>
        <row r="1043">
          <cell r="A1043">
            <v>89309</v>
          </cell>
          <cell r="B1043" t="str">
            <v>ALVENARIA ESTRUTURAL DE BLOCOS CERÂMICOS 14X19X29, (ESPESSURA DE 14 CM), PARA PAREDES COM ÁREA LÍQUIDA MAIOR OU IGUAL A 6M², SEM VÃOS, UTILIZANDO COLHER DE PEDREIRO E ARGAMASSA DE ASSENTAMENTO COM PREPARO MANUAL. AF_12/2014</v>
          </cell>
          <cell r="C1043" t="str">
            <v>M2</v>
          </cell>
          <cell r="D1043">
            <v>33.46</v>
          </cell>
          <cell r="E1043">
            <v>22.44</v>
          </cell>
          <cell r="F1043">
            <v>55.9</v>
          </cell>
        </row>
        <row r="1044">
          <cell r="A1044">
            <v>89310</v>
          </cell>
          <cell r="B1044" t="str">
            <v>ALVENARIA ESTRUTURAL DE BLOCOS CERÂMICOS 14X19X29, (ESPESSURA DE 14 CM), PARA PAREDES COM ÁREA LÍQUIDA MENOR QUE 6M², COM VÃOS, UTILIZANDO COLHER DE PEDREIRO E ARGAMASSA DE ASSENTAMENTO COM PREPARO EM BETONEIRA. AF_12/2014</v>
          </cell>
          <cell r="C1044" t="str">
            <v>M2</v>
          </cell>
          <cell r="D1044">
            <v>37.119999999999997</v>
          </cell>
          <cell r="E1044">
            <v>27.4</v>
          </cell>
          <cell r="F1044">
            <v>64.52</v>
          </cell>
        </row>
        <row r="1045">
          <cell r="A1045">
            <v>89311</v>
          </cell>
          <cell r="B1045" t="str">
            <v>ALVENARIA ESTRUTURAL DE BLOCOS CERÂMICOS 14X19X29, (ESPESSURA DE 14 CM), PARA PAREDES COM ÁREA LÍQUIDA MENOR QUE 6M², COM VÃOS, UTILIZANDO COLHER DE PEDREIRO E ARGAMASSA DE ASSENTAMENTO COM PREPARO MANUAL. AF_12/2014</v>
          </cell>
          <cell r="C1045" t="str">
            <v>M2</v>
          </cell>
          <cell r="D1045">
            <v>37.96</v>
          </cell>
          <cell r="E1045">
            <v>29.32</v>
          </cell>
          <cell r="F1045">
            <v>67.28</v>
          </cell>
        </row>
        <row r="1046">
          <cell r="A1046">
            <v>89312</v>
          </cell>
          <cell r="B1046" t="str">
            <v>ALVENARIA ESTRUTURAL DE BLOCOS CERÂMICOS 14X19X29, (ESPESSURA DE 14 CM), PARA PAREDES COM ÁREA LÍQUIDA MAIOR OU IGUAL A 6M², COM VÃOS, UTILIZANDO COLHER DE PEDREIRO E ARGAMASSA DE ASSENTAMENTO COM PREPARO EM BETONEIRA. AF_12/2014</v>
          </cell>
          <cell r="C1046" t="str">
            <v>M2</v>
          </cell>
          <cell r="D1046">
            <v>34.32</v>
          </cell>
          <cell r="E1046">
            <v>23.34</v>
          </cell>
          <cell r="F1046">
            <v>57.66</v>
          </cell>
        </row>
        <row r="1047">
          <cell r="A1047">
            <v>89313</v>
          </cell>
          <cell r="B1047" t="str">
            <v>ALVENARIA ESTRUTURAL DE BLOCOS CERÂMICOS 14X19X29, (ESPESSURA DE 14 CM), PARA PAREDES COM ÁREA LÍQUIDA MAIOR OU IGUAL A 6M², COM VÃOS, UTILIZANDO COLHER DE PEDREIRO E ARGAMASSA DE ASSENTAMENTO COM PREPARO MANUAL. AF_12/2014</v>
          </cell>
          <cell r="C1047" t="str">
            <v>M2</v>
          </cell>
          <cell r="D1047">
            <v>35.17</v>
          </cell>
          <cell r="E1047">
            <v>25.26</v>
          </cell>
          <cell r="F1047">
            <v>60.43</v>
          </cell>
        </row>
        <row r="1048">
          <cell r="B1048" t="str">
            <v>BLOCO DE CONCRETO CELULAR</v>
          </cell>
          <cell r="C1048">
            <v>0</v>
          </cell>
        </row>
        <row r="1049">
          <cell r="A1049" t="str">
            <v>73863/1</v>
          </cell>
          <cell r="B1049" t="str">
            <v>ALVENARIA COM BLOCOS DE CONCRETO CELULAR 10X30X60CM, ESPESSURA 10CM, ASSENTADOS COM ARGAMASSA TRAÇO 1:2:9 (CIMENTO, CAL E AREIA) PREPARO MANUAL</v>
          </cell>
          <cell r="C1049" t="str">
            <v>M2</v>
          </cell>
          <cell r="D1049">
            <v>48.64</v>
          </cell>
          <cell r="E1049">
            <v>5.53</v>
          </cell>
          <cell r="F1049">
            <v>54.17</v>
          </cell>
        </row>
        <row r="1050">
          <cell r="A1050" t="str">
            <v>73863/2</v>
          </cell>
          <cell r="B1050" t="str">
            <v>ALVENARIA COM BLOCOS DE CONCRETO CELULAR 20X30X60CM, ESPESSURA 20CM, ASSENTADOS COM ARGAMASSA TRAÇO 1:2:9 (CIMENTO, CAL E AREIA) PREPARO MANUAL</v>
          </cell>
          <cell r="C1050" t="str">
            <v>M2</v>
          </cell>
          <cell r="D1050">
            <v>100.33</v>
          </cell>
          <cell r="E1050">
            <v>10.45</v>
          </cell>
          <cell r="F1050">
            <v>110.78</v>
          </cell>
        </row>
        <row r="1051">
          <cell r="B1051" t="str">
            <v>ELEMENTO VAZADO CERAMICO</v>
          </cell>
          <cell r="C1051">
            <v>0</v>
          </cell>
        </row>
        <row r="1052">
          <cell r="A1052">
            <v>9875</v>
          </cell>
          <cell r="B1052" t="str">
            <v>COBOGÓ CERÂMICO (ELEMENTO VAZADO), 9X20X20CM, ASSENTADO COM ARGAMASSA TRAÇO 1:4 DE CIMENTO E AREIA</v>
          </cell>
          <cell r="C1052" t="str">
            <v>M2</v>
          </cell>
          <cell r="D1052">
            <v>78.97</v>
          </cell>
          <cell r="E1052">
            <v>24.44</v>
          </cell>
          <cell r="F1052">
            <v>103.41</v>
          </cell>
        </row>
        <row r="1053">
          <cell r="B1053" t="str">
            <v>ELEMENTO VAZADO CONCRETO</v>
          </cell>
          <cell r="C1053">
            <v>0</v>
          </cell>
        </row>
        <row r="1054">
          <cell r="A1054" t="str">
            <v>73937/1</v>
          </cell>
          <cell r="B1054" t="str">
            <v>COBOGÓ DE CONCRETO (ELEMENTO VAZADO), 7X50X50CM, ASSENTADO COM ARGAMASSA TRAÇO 1:4 (CIMENTO E AREIA)</v>
          </cell>
          <cell r="C1054" t="str">
            <v>M2</v>
          </cell>
          <cell r="D1054">
            <v>100.56</v>
          </cell>
          <cell r="E1054">
            <v>20.239999999999998</v>
          </cell>
          <cell r="F1054">
            <v>120.8</v>
          </cell>
        </row>
        <row r="1055">
          <cell r="A1055" t="str">
            <v>73937/3</v>
          </cell>
          <cell r="B1055" t="str">
            <v>COBOGÓ DE CONCRETO (ELEMENTO VAZADO), 7X50X50CM, ASSENTADO COM ARGAMASSA TRAÇO 1:3 (CIMENTO E AREIA)</v>
          </cell>
          <cell r="C1055" t="str">
            <v>M2</v>
          </cell>
          <cell r="D1055">
            <v>100.75</v>
          </cell>
          <cell r="E1055">
            <v>20.23</v>
          </cell>
          <cell r="F1055">
            <v>120.98</v>
          </cell>
        </row>
        <row r="1056">
          <cell r="A1056" t="str">
            <v>73937/4</v>
          </cell>
          <cell r="B1056" t="str">
            <v>COBOGÓ DE CONCRETO (ELEMENTO VAZADO), 6X29X29CM, ASSENTADO COM ARGAMASSA TRAÇO 1:7 (CIMENTO E AREIA)</v>
          </cell>
          <cell r="C1056" t="str">
            <v>M2</v>
          </cell>
          <cell r="D1056">
            <v>89.28</v>
          </cell>
          <cell r="E1056">
            <v>24.23</v>
          </cell>
          <cell r="F1056">
            <v>113.51</v>
          </cell>
        </row>
        <row r="1057">
          <cell r="A1057" t="str">
            <v>73937/5</v>
          </cell>
          <cell r="B1057" t="str">
            <v>COBOGÓ DE CONCRETO (ELEMENTO VAZADO), 10X29X39CM ABERTURA COM VIDRO, ASSENTADO COM ARGAMASSA TRAÇO 1:4 (CIMENTO E AREIA MÉDIA NÃO PENEIRADA)</v>
          </cell>
          <cell r="C1057" t="str">
            <v>M2</v>
          </cell>
          <cell r="D1057">
            <v>191.48</v>
          </cell>
          <cell r="E1057">
            <v>24.03</v>
          </cell>
          <cell r="F1057">
            <v>215.51</v>
          </cell>
        </row>
        <row r="1058">
          <cell r="A1058" t="str">
            <v>74196/1</v>
          </cell>
          <cell r="B1058" t="str">
            <v>COBOGÓ DE CONCRETO (ELEMENTO VAZADO), 5X50X50CM, ASSENTADO COM ARGAMASSA DE CIMENTO E AREIA COM AÇO CA-25</v>
          </cell>
          <cell r="C1058" t="str">
            <v>M2</v>
          </cell>
          <cell r="D1058">
            <v>88.04</v>
          </cell>
          <cell r="E1058">
            <v>35.67</v>
          </cell>
          <cell r="F1058">
            <v>123.71</v>
          </cell>
        </row>
        <row r="1059">
          <cell r="B1059" t="str">
            <v>BLOCO DE VIDRO</v>
          </cell>
          <cell r="C1059">
            <v>0</v>
          </cell>
        </row>
        <row r="1060">
          <cell r="A1060">
            <v>72139</v>
          </cell>
          <cell r="B1060" t="str">
            <v>BLOCOS DE VIDRO TIPO CANELADO 19X19X8CM, ASSENTADO COM ARGAMASSA TRAÇO 1:3 (CIMENTO E AREIA GROSSA) PREPARO MECÂNICO, COM REJUNTAMENTO EM CIMENTO BRANCO E BARRAS DE AÇO</v>
          </cell>
          <cell r="C1060" t="str">
            <v>M2</v>
          </cell>
          <cell r="D1060">
            <v>269.48</v>
          </cell>
          <cell r="E1060">
            <v>93.91</v>
          </cell>
          <cell r="F1060">
            <v>363.39</v>
          </cell>
        </row>
        <row r="1061">
          <cell r="A1061">
            <v>72176</v>
          </cell>
          <cell r="B1061" t="str">
            <v>BLOCOS DE VIDRO TIPO XADREZ 20X10X8CM, ASSENTADO COM ARGAMASSA TRAÇO 1:3 (CIMENTO E AREIA GROSSA) PREPARO MECÂNICO, COM REJUNTAMENTO EM CIMENTO BRANCO E BARRAS DE AÇO</v>
          </cell>
          <cell r="C1061" t="str">
            <v>M2</v>
          </cell>
          <cell r="D1061">
            <v>274.42</v>
          </cell>
          <cell r="E1061">
            <v>93.91</v>
          </cell>
          <cell r="F1061">
            <v>368.33</v>
          </cell>
        </row>
        <row r="1062">
          <cell r="A1062">
            <v>72175</v>
          </cell>
          <cell r="B1062" t="str">
            <v>BLOCOS DE VIDRO TIPO XADREZ 20X20X10CM, ASSENTADO COM ARGAMASSA TRAÇO 1:3 (CIMENTO E AREIA GROSSA) PREPARO MECÂNICO, COM REJUNTAMENTO EM CIMENTO BRANCO E BARRAS DE AÇO</v>
          </cell>
          <cell r="C1062" t="str">
            <v>M2</v>
          </cell>
          <cell r="D1062">
            <v>272.01</v>
          </cell>
          <cell r="E1062">
            <v>93.91</v>
          </cell>
          <cell r="F1062">
            <v>365.92</v>
          </cell>
        </row>
        <row r="1063">
          <cell r="B1063" t="str">
            <v>ALVENARIA EM PEDRA</v>
          </cell>
          <cell r="C1063">
            <v>0</v>
          </cell>
        </row>
        <row r="1064">
          <cell r="A1064" t="str">
            <v>74053/1</v>
          </cell>
          <cell r="B1064" t="str">
            <v>ALVENARIA EM PEDRA RACHÃO OU PEDRA DE MÃO, ASSENTADA COM ARGAMASSA TRAÇO 1:6 (CIMENTO E AREIA)</v>
          </cell>
          <cell r="C1064" t="str">
            <v>M3</v>
          </cell>
          <cell r="D1064">
            <v>174.17</v>
          </cell>
          <cell r="E1064">
            <v>191.99</v>
          </cell>
          <cell r="F1064">
            <v>366.16</v>
          </cell>
        </row>
        <row r="1065">
          <cell r="B1065" t="str">
            <v>ENCUNHAMENTO</v>
          </cell>
          <cell r="C1065">
            <v>0</v>
          </cell>
        </row>
        <row r="1066">
          <cell r="A1066" t="str">
            <v>73988/1</v>
          </cell>
          <cell r="B1066" t="str">
            <v>ENCUNHAMENTO (APERTO DE ALVENARIA) EM TIJOLOS CERÂMICOS MACIÇO 5,7X9X19CM 1 VEZ (ESPESSURA 19CM) COM ARGAMASSA TRAÇO 1:2:8 (CIMENTO, CAL E AREIA)</v>
          </cell>
          <cell r="C1066" t="str">
            <v>M</v>
          </cell>
          <cell r="D1066">
            <v>6.64</v>
          </cell>
          <cell r="E1066">
            <v>6.19</v>
          </cell>
          <cell r="F1066">
            <v>12.83</v>
          </cell>
        </row>
        <row r="1067">
          <cell r="A1067" t="str">
            <v>73988/2</v>
          </cell>
          <cell r="B1067" t="str">
            <v>ENCUNHAMENTO (APERTO DE ALVENARIA) EM TIJOLOS CERÂMICOS MACIÇO 5,7X9X19CM 1/2 VEZ (ESPESSURA 9CM) COM ARGAMASSA TRAÇO 1:2:8 (CIMENTO, CAL E AREIA)</v>
          </cell>
          <cell r="C1067" t="str">
            <v>M</v>
          </cell>
          <cell r="D1067">
            <v>3.66</v>
          </cell>
          <cell r="E1067">
            <v>4.0199999999999996</v>
          </cell>
          <cell r="F1067">
            <v>7.68</v>
          </cell>
        </row>
        <row r="1068">
          <cell r="B1068" t="str">
            <v>ALVENARIA DE EMBASAMENTO</v>
          </cell>
          <cell r="C1068">
            <v>0</v>
          </cell>
        </row>
        <row r="1069">
          <cell r="A1069">
            <v>83518</v>
          </cell>
          <cell r="B1069" t="str">
            <v>ALVENARIA EMBASAMENTO E=20 CM BLOCO CONCRETO</v>
          </cell>
          <cell r="C1069" t="str">
            <v>M3</v>
          </cell>
          <cell r="D1069">
            <v>245.77</v>
          </cell>
          <cell r="E1069">
            <v>92.69</v>
          </cell>
          <cell r="F1069">
            <v>338.46</v>
          </cell>
        </row>
        <row r="1070">
          <cell r="A1070">
            <v>83519</v>
          </cell>
          <cell r="B1070" t="str">
            <v>ALVENARIA EMBASAMENTO TIJOLO CERÂMICO FURADO 10X20X20 CM</v>
          </cell>
          <cell r="C1070" t="str">
            <v>M3</v>
          </cell>
          <cell r="D1070">
            <v>215.26</v>
          </cell>
          <cell r="E1070">
            <v>190.5</v>
          </cell>
          <cell r="F1070">
            <v>405.76</v>
          </cell>
        </row>
        <row r="1071">
          <cell r="B1071" t="str">
            <v>DIVISORIAS E PAREDES</v>
          </cell>
          <cell r="C1071">
            <v>0</v>
          </cell>
        </row>
        <row r="1072">
          <cell r="B1072" t="str">
            <v>MANUTENCAO / REPAROS - DIVISORIAS E PAREDES</v>
          </cell>
          <cell r="C1072">
            <v>0</v>
          </cell>
        </row>
        <row r="1073">
          <cell r="A1073">
            <v>72217</v>
          </cell>
          <cell r="B1073" t="str">
            <v>DEMOLIÇÃO DE PLACAS DIVISÓRIAS DE GRANILITE</v>
          </cell>
          <cell r="C1073" t="str">
            <v>M2</v>
          </cell>
          <cell r="D1073">
            <v>2.25</v>
          </cell>
          <cell r="E1073">
            <v>4.82</v>
          </cell>
          <cell r="F1073">
            <v>7.07</v>
          </cell>
        </row>
        <row r="1074">
          <cell r="A1074">
            <v>72218</v>
          </cell>
          <cell r="B1074" t="str">
            <v>DEMOLIÇÃO DE DIVISÓRIAS EM CHAPAS OU TÁBUAS, INCLUSIVE DEMOLIÇÃO DE ENTARUGAMENTO</v>
          </cell>
          <cell r="C1074" t="str">
            <v>M2</v>
          </cell>
          <cell r="D1074">
            <v>1.8</v>
          </cell>
          <cell r="E1074">
            <v>3.86</v>
          </cell>
          <cell r="F1074">
            <v>5.66</v>
          </cell>
        </row>
        <row r="1075">
          <cell r="A1075">
            <v>72221</v>
          </cell>
          <cell r="B1075" t="str">
            <v>RETIRADA DE PLACAS DIVISÓRIAS DE GRANILITE</v>
          </cell>
          <cell r="C1075" t="str">
            <v>M2</v>
          </cell>
          <cell r="D1075">
            <v>4.51</v>
          </cell>
          <cell r="E1075">
            <v>9.65</v>
          </cell>
          <cell r="F1075">
            <v>14.16</v>
          </cell>
        </row>
        <row r="1076">
          <cell r="A1076">
            <v>72222</v>
          </cell>
          <cell r="B1076" t="str">
            <v>RETIRADAS DE DIVISÓRIAS EM CHAPAS OU TÁBUAS, SEM RETIRADA DO ENTARUGAMENTO</v>
          </cell>
          <cell r="C1076" t="str">
            <v>M2</v>
          </cell>
          <cell r="D1076">
            <v>1.8</v>
          </cell>
          <cell r="E1076">
            <v>5.36</v>
          </cell>
          <cell r="F1076">
            <v>7.16</v>
          </cell>
        </row>
        <row r="1077">
          <cell r="A1077">
            <v>72223</v>
          </cell>
          <cell r="B1077" t="str">
            <v>RETIRADAS DE DIVISÓRIAS EM CHAPAS OU TÁBUAS, COM RETIRADA DO ENTARUGAMENTO</v>
          </cell>
          <cell r="C1077" t="str">
            <v>M2</v>
          </cell>
          <cell r="D1077">
            <v>3.61</v>
          </cell>
          <cell r="E1077">
            <v>10.73</v>
          </cell>
          <cell r="F1077">
            <v>14.34</v>
          </cell>
        </row>
        <row r="1078">
          <cell r="A1078">
            <v>72178</v>
          </cell>
          <cell r="B1078" t="str">
            <v>RETIRADA DE DIVISÓRIAS EM CHAPAS DE MADEIRA, COM MONTANTES METÁLICOS</v>
          </cell>
          <cell r="C1078" t="str">
            <v>M2</v>
          </cell>
          <cell r="D1078">
            <v>5.42</v>
          </cell>
          <cell r="E1078">
            <v>16.100000000000001</v>
          </cell>
          <cell r="F1078">
            <v>21.52</v>
          </cell>
        </row>
        <row r="1079">
          <cell r="A1079">
            <v>85362</v>
          </cell>
          <cell r="B1079" t="str">
            <v>DEMOLIÇÃO DE DIVISÓRIAS EM PLACAS DE MARMORITE OU DE CONCRETO</v>
          </cell>
          <cell r="C1079" t="str">
            <v>M2</v>
          </cell>
          <cell r="D1079">
            <v>3.61</v>
          </cell>
          <cell r="E1079">
            <v>7.72</v>
          </cell>
          <cell r="F1079">
            <v>11.33</v>
          </cell>
        </row>
        <row r="1080">
          <cell r="A1080">
            <v>85377</v>
          </cell>
          <cell r="B1080" t="str">
            <v>DESMONTAGEM E REMOÇÃO DE DIVISÓRIAS DE MÁRMORE OU GRANITO</v>
          </cell>
          <cell r="C1080" t="str">
            <v>M2</v>
          </cell>
          <cell r="D1080">
            <v>10.29</v>
          </cell>
          <cell r="E1080">
            <v>25.07</v>
          </cell>
          <cell r="F1080">
            <v>35.36</v>
          </cell>
        </row>
        <row r="1081">
          <cell r="A1081">
            <v>85378</v>
          </cell>
          <cell r="B1081" t="str">
            <v>DESMONTAGEM E REMOÇÃO DE PAINEIS DE DIVISÓRIAS DE MADEIRA</v>
          </cell>
          <cell r="C1081" t="str">
            <v>M2</v>
          </cell>
          <cell r="D1081">
            <v>9.66</v>
          </cell>
          <cell r="E1081">
            <v>23.89</v>
          </cell>
          <cell r="F1081">
            <v>33.549999999999997</v>
          </cell>
        </row>
        <row r="1082">
          <cell r="A1082">
            <v>72179</v>
          </cell>
          <cell r="B1082" t="str">
            <v>RECOLOCAÇÃO DE PLACAS DIVISÓRIAS DE GRANILITE, CONSIDERANDO REAPROVEITAMENTO DO MATERIAL</v>
          </cell>
          <cell r="C1082" t="str">
            <v>M2</v>
          </cell>
          <cell r="D1082">
            <v>11.29</v>
          </cell>
          <cell r="E1082">
            <v>34.090000000000003</v>
          </cell>
          <cell r="F1082">
            <v>45.38</v>
          </cell>
        </row>
        <row r="1083">
          <cell r="A1083">
            <v>72180</v>
          </cell>
          <cell r="B1083" t="str">
            <v>RECOLOCAÇÃO DE DIVISÓRIAS TIPO CHAPAS OU TÁBUAS, EXCLUSIVE ENTARUGAMENTO, CONSIDERANDO REAPROVEITAMENTO DO MATERIAL</v>
          </cell>
          <cell r="C1083" t="str">
            <v>M2</v>
          </cell>
          <cell r="D1083">
            <v>4.1900000000000004</v>
          </cell>
          <cell r="E1083">
            <v>9.2200000000000006</v>
          </cell>
          <cell r="F1083">
            <v>13.41</v>
          </cell>
        </row>
        <row r="1084">
          <cell r="A1084">
            <v>72181</v>
          </cell>
          <cell r="B1084" t="str">
            <v>RECOLOCAÇÃO DE DIVISÓRIAS TIPO CHAPAS OU TÁBUAS, INCLUSIVE ENTARUGAMENTO, CONSIDERANDO REAPROVEITAMENTO DO MATERIAL</v>
          </cell>
          <cell r="C1084" t="str">
            <v>M2</v>
          </cell>
          <cell r="D1084">
            <v>8.68</v>
          </cell>
          <cell r="E1084">
            <v>18.45</v>
          </cell>
          <cell r="F1084">
            <v>27.13</v>
          </cell>
        </row>
        <row r="1085">
          <cell r="B1085" t="str">
            <v>DIVISORIAS</v>
          </cell>
          <cell r="C1085">
            <v>0</v>
          </cell>
        </row>
        <row r="1086">
          <cell r="A1086" t="str">
            <v>73774/1</v>
          </cell>
          <cell r="B1086" t="str">
            <v>DIVISÓRIA EM MARMORITE ESPESSURA 35MM, CHUMBAMENTO NO PISO E PAREDE COM ARGAMASSA DE CIMENTO E AREIA, POLIMENTO MANUAL, EXCLUSIVE FERRAGENS</v>
          </cell>
          <cell r="C1086" t="str">
            <v>M2</v>
          </cell>
          <cell r="D1086">
            <v>116.68</v>
          </cell>
          <cell r="E1086">
            <v>140.56</v>
          </cell>
          <cell r="F1086">
            <v>257.24</v>
          </cell>
        </row>
        <row r="1087">
          <cell r="A1087" t="str">
            <v>74229/1</v>
          </cell>
          <cell r="B1087" t="str">
            <v>DIVISÓRIA EM MÁRMORE BRANCO POLIDO, ESPESSURA 3 CM, ASSENTADO COM ARGAMASSA TRAÇO 1:4 (CIMENTO E AREIA), ARREMATE COM CIMENTO BRANCO, EXCLUSIVE FERRAGENS</v>
          </cell>
          <cell r="C1087" t="str">
            <v>M2</v>
          </cell>
          <cell r="D1087">
            <v>403.97</v>
          </cell>
          <cell r="E1087">
            <v>84.16</v>
          </cell>
          <cell r="F1087">
            <v>488.13</v>
          </cell>
        </row>
        <row r="1088">
          <cell r="A1088">
            <v>79627</v>
          </cell>
          <cell r="B1088" t="str">
            <v>DIVISÓRIA EM GRANITO BRANCO POLIDO, ESP = 3CM, ASSENTADO COM ARGAMASSA TRAÇO 1:4, ARREMATE EM CIMENTO BRANCO, EXCLUSIVE FERRAGENS</v>
          </cell>
          <cell r="C1088" t="str">
            <v>M2</v>
          </cell>
          <cell r="D1088">
            <v>442.74</v>
          </cell>
          <cell r="E1088">
            <v>84.16</v>
          </cell>
          <cell r="F1088">
            <v>526.9</v>
          </cell>
        </row>
        <row r="1089">
          <cell r="A1089" t="str">
            <v>73909/1</v>
          </cell>
          <cell r="B1089" t="str">
            <v>DIVISÓRIA EM MADEIRA COMPENSADA RESINADA ESPESSURA 6MM, ESTRUTURADA EM MADEIRA DE LEI 3"X3"</v>
          </cell>
          <cell r="C1089" t="str">
            <v>M2</v>
          </cell>
          <cell r="D1089">
            <v>84.85</v>
          </cell>
          <cell r="E1089">
            <v>94.59</v>
          </cell>
          <cell r="F1089">
            <v>179.44</v>
          </cell>
        </row>
        <row r="1090">
          <cell r="B1090" t="str">
            <v>PAREDE</v>
          </cell>
          <cell r="C1090">
            <v>0</v>
          </cell>
        </row>
        <row r="1091">
          <cell r="A1091">
            <v>68079</v>
          </cell>
          <cell r="B1091" t="str">
            <v>PAREDE DE ADOBE PARA FORNOS</v>
          </cell>
          <cell r="C1091" t="str">
            <v>M3</v>
          </cell>
          <cell r="D1091">
            <v>357.74</v>
          </cell>
          <cell r="E1091">
            <v>168.7</v>
          </cell>
          <cell r="F1091">
            <v>526.44000000000005</v>
          </cell>
        </row>
        <row r="1092">
          <cell r="B1092" t="str">
            <v>COBERTURA</v>
          </cell>
          <cell r="C1092">
            <v>0</v>
          </cell>
        </row>
        <row r="1093">
          <cell r="B1093" t="str">
            <v>MANUTENCAO / REPAROS - COBERTURA</v>
          </cell>
          <cell r="C1093">
            <v>0</v>
          </cell>
        </row>
        <row r="1094">
          <cell r="A1094">
            <v>55960</v>
          </cell>
          <cell r="B1094" t="str">
            <v>IMUNIZACAO DE MADEIRAMENTO PARA COBERTURA UTILIZANDO CUPINICIDA INCOLOR</v>
          </cell>
          <cell r="C1094" t="str">
            <v>M2</v>
          </cell>
          <cell r="D1094">
            <v>3.28</v>
          </cell>
          <cell r="E1094">
            <v>1.93</v>
          </cell>
          <cell r="F1094">
            <v>5.21</v>
          </cell>
        </row>
        <row r="1095">
          <cell r="A1095">
            <v>72224</v>
          </cell>
          <cell r="B1095" t="str">
            <v>DEMOLIÇÃO DE TELHAS CERÂMICAS OU DE VIDRO</v>
          </cell>
          <cell r="C1095" t="str">
            <v>M2</v>
          </cell>
          <cell r="D1095">
            <v>2.71</v>
          </cell>
          <cell r="E1095">
            <v>5.79</v>
          </cell>
          <cell r="F1095">
            <v>8.5</v>
          </cell>
        </row>
        <row r="1096">
          <cell r="A1096">
            <v>72225</v>
          </cell>
          <cell r="B1096" t="str">
            <v>DEMOLIÇÃO DE TELHAS ONDULADAS</v>
          </cell>
          <cell r="C1096" t="str">
            <v>M2</v>
          </cell>
          <cell r="D1096">
            <v>1.1200000000000001</v>
          </cell>
          <cell r="E1096">
            <v>2.41</v>
          </cell>
          <cell r="F1096">
            <v>3.53</v>
          </cell>
        </row>
        <row r="1097">
          <cell r="A1097">
            <v>85373</v>
          </cell>
          <cell r="B1097" t="str">
            <v>DEMOLIÇÃO DE CAIBROS E RIPAS</v>
          </cell>
          <cell r="C1097" t="str">
            <v>M2</v>
          </cell>
          <cell r="D1097">
            <v>1.43</v>
          </cell>
          <cell r="E1097">
            <v>3.33</v>
          </cell>
          <cell r="F1097">
            <v>4.76</v>
          </cell>
        </row>
        <row r="1098">
          <cell r="A1098">
            <v>89263</v>
          </cell>
          <cell r="B1098" t="str">
            <v>DEMOLIÇÃO DE ESTRUTURA METÁLICA SEM REMOÇÃO</v>
          </cell>
          <cell r="C1098" t="str">
            <v>M2</v>
          </cell>
          <cell r="D1098">
            <v>8.1300000000000008</v>
          </cell>
          <cell r="E1098">
            <v>18.559999999999999</v>
          </cell>
          <cell r="F1098">
            <v>26.69</v>
          </cell>
        </row>
        <row r="1099">
          <cell r="A1099">
            <v>72226</v>
          </cell>
          <cell r="B1099" t="str">
            <v>RETIRADA DE ESTRUTURA DE MADEIRA PONTALETEADA PARA TELHAS CERÂMICAS OU DE VIDRO</v>
          </cell>
          <cell r="C1099" t="str">
            <v>M2</v>
          </cell>
          <cell r="D1099">
            <v>2.71</v>
          </cell>
          <cell r="E1099">
            <v>6.92</v>
          </cell>
          <cell r="F1099">
            <v>9.6300000000000008</v>
          </cell>
        </row>
        <row r="1100">
          <cell r="A1100">
            <v>72227</v>
          </cell>
          <cell r="B1100" t="str">
            <v>RETIRADA DE ESTRUTURA DE MADEIRA PONTALETEADA PARA TELHAS ONDULADAS</v>
          </cell>
          <cell r="C1100" t="str">
            <v>M2</v>
          </cell>
          <cell r="D1100">
            <v>1.8</v>
          </cell>
          <cell r="E1100">
            <v>4.6100000000000003</v>
          </cell>
          <cell r="F1100">
            <v>6.41</v>
          </cell>
        </row>
        <row r="1101">
          <cell r="A1101">
            <v>72228</v>
          </cell>
          <cell r="B1101" t="str">
            <v>RETIRADA DE ESTRUTURA DE MADEIRA COM TESOURAS PARA TELHAS CERÂMICAS OU DE VIDRO</v>
          </cell>
          <cell r="C1101" t="str">
            <v>M2</v>
          </cell>
          <cell r="D1101">
            <v>4.51</v>
          </cell>
          <cell r="E1101">
            <v>11.53</v>
          </cell>
          <cell r="F1101">
            <v>16.04</v>
          </cell>
        </row>
        <row r="1102">
          <cell r="A1102">
            <v>72229</v>
          </cell>
          <cell r="B1102" t="str">
            <v>RETIRADA DE ESTRUTURA DE MADEIRA COM TESOURAS PARA TELHAS ONDULADAS</v>
          </cell>
          <cell r="C1102" t="str">
            <v>M2</v>
          </cell>
          <cell r="D1102">
            <v>3.61</v>
          </cell>
          <cell r="E1102">
            <v>9.2200000000000006</v>
          </cell>
          <cell r="F1102">
            <v>12.83</v>
          </cell>
        </row>
        <row r="1103">
          <cell r="A1103">
            <v>72230</v>
          </cell>
          <cell r="B1103" t="str">
            <v>RETIRADA DE TELHAS DE CERÂMICAS OU DE VIDRO</v>
          </cell>
          <cell r="C1103" t="str">
            <v>M2</v>
          </cell>
          <cell r="D1103">
            <v>2.25</v>
          </cell>
          <cell r="E1103">
            <v>4.82</v>
          </cell>
          <cell r="F1103">
            <v>7.07</v>
          </cell>
        </row>
        <row r="1104">
          <cell r="A1104">
            <v>72231</v>
          </cell>
          <cell r="B1104" t="str">
            <v>RETIRADA DE TELHAS ONDULADAS</v>
          </cell>
          <cell r="C1104" t="str">
            <v>M2</v>
          </cell>
          <cell r="D1104">
            <v>1.58</v>
          </cell>
          <cell r="E1104">
            <v>3.37</v>
          </cell>
          <cell r="F1104">
            <v>4.95</v>
          </cell>
        </row>
        <row r="1105">
          <cell r="A1105">
            <v>72232</v>
          </cell>
          <cell r="B1105" t="str">
            <v>RETIRADA DE CUMEEIRAS CERÂMICAS</v>
          </cell>
          <cell r="C1105" t="str">
            <v>M</v>
          </cell>
          <cell r="D1105">
            <v>1.35</v>
          </cell>
          <cell r="E1105">
            <v>2.89</v>
          </cell>
          <cell r="F1105">
            <v>4.24</v>
          </cell>
        </row>
        <row r="1106">
          <cell r="A1106">
            <v>72233</v>
          </cell>
          <cell r="B1106" t="str">
            <v>RETIRADA DE CUMEEIRAS EM ALUMÍNIO</v>
          </cell>
          <cell r="C1106" t="str">
            <v>M</v>
          </cell>
          <cell r="D1106">
            <v>0.9</v>
          </cell>
          <cell r="E1106">
            <v>1.93</v>
          </cell>
          <cell r="F1106">
            <v>2.83</v>
          </cell>
        </row>
        <row r="1107">
          <cell r="A1107">
            <v>85381</v>
          </cell>
          <cell r="B1107" t="str">
            <v>RETIRADA DE COBERTURA COM TELHA ARDÓSIA, INCLUINDO ESTRUTURA DE MADEIRA</v>
          </cell>
          <cell r="C1107" t="str">
            <v>M2</v>
          </cell>
          <cell r="D1107">
            <v>16.260000000000002</v>
          </cell>
          <cell r="E1107">
            <v>39.51</v>
          </cell>
          <cell r="F1107">
            <v>55.77</v>
          </cell>
        </row>
        <row r="1108">
          <cell r="A1108">
            <v>85383</v>
          </cell>
          <cell r="B1108" t="str">
            <v>REMOÇÃO DE CALHAS E CONDUTORES DE ÁGUAS PLUVIAIS</v>
          </cell>
          <cell r="C1108" t="str">
            <v>M</v>
          </cell>
          <cell r="D1108">
            <v>0.9</v>
          </cell>
          <cell r="E1108">
            <v>1.93</v>
          </cell>
          <cell r="F1108">
            <v>2.83</v>
          </cell>
        </row>
        <row r="1109">
          <cell r="A1109">
            <v>85414</v>
          </cell>
          <cell r="B1109" t="str">
            <v>REMOÇÃO DE RUFO OU CALHA METÁLICA</v>
          </cell>
          <cell r="C1109" t="str">
            <v>M</v>
          </cell>
          <cell r="D1109">
            <v>1.8</v>
          </cell>
          <cell r="E1109">
            <v>4.28</v>
          </cell>
          <cell r="F1109">
            <v>6.08</v>
          </cell>
        </row>
        <row r="1110">
          <cell r="A1110">
            <v>72085</v>
          </cell>
          <cell r="B1110" t="str">
            <v>RECOLOCAÇÃO DE RIPAS EM MADEIRAMENTO DE TELHADO, CONSIDERANDO REAPROVEITAMENTO DE MATERIAL</v>
          </cell>
          <cell r="C1110" t="str">
            <v>M</v>
          </cell>
          <cell r="D1110">
            <v>0.45</v>
          </cell>
          <cell r="E1110">
            <v>1.19</v>
          </cell>
          <cell r="F1110">
            <v>1.64</v>
          </cell>
        </row>
        <row r="1111">
          <cell r="A1111">
            <v>72086</v>
          </cell>
          <cell r="B1111" t="str">
            <v>RECOLOCAÇÃO DE MADEIRAMENTO DO TELHADO - CAIBROS, CONSIDERANDO REAPROVEITAMENTO DE MATERIAL</v>
          </cell>
          <cell r="C1111" t="str">
            <v>M</v>
          </cell>
          <cell r="D1111">
            <v>1.42</v>
          </cell>
          <cell r="E1111">
            <v>3.57</v>
          </cell>
          <cell r="F1111">
            <v>4.99</v>
          </cell>
        </row>
        <row r="1112">
          <cell r="A1112">
            <v>72087</v>
          </cell>
          <cell r="B1112" t="str">
            <v>RECOLOCAÇÃO DE MADEIRAMENTO DE TELHADO, CONSIDERANDO REAPROVEITAMENTO DE MATERIAL</v>
          </cell>
          <cell r="C1112" t="str">
            <v>M</v>
          </cell>
          <cell r="D1112">
            <v>3.79</v>
          </cell>
          <cell r="E1112">
            <v>9.5299999999999994</v>
          </cell>
          <cell r="F1112">
            <v>13.32</v>
          </cell>
        </row>
        <row r="1113">
          <cell r="A1113">
            <v>72088</v>
          </cell>
          <cell r="B1113" t="str">
            <v>RECOLOCAÇÃO DE FERRAGENS EM MADEIRAMENTO DE TELHADO, CONSIDERANDO REAPROVEITAMENTO DE MATERIAL</v>
          </cell>
          <cell r="C1113" t="str">
            <v>UN</v>
          </cell>
          <cell r="D1113">
            <v>2.71</v>
          </cell>
          <cell r="E1113">
            <v>7.15</v>
          </cell>
          <cell r="F1113">
            <v>9.86</v>
          </cell>
        </row>
        <row r="1114">
          <cell r="A1114">
            <v>72089</v>
          </cell>
          <cell r="B1114" t="str">
            <v>RECOLOCAÇÃO DE TELHAS CERÂMICAS TIPO FRANCESA, CONSIDERANDO REAPROVEITAMENTO DE MATERIAL</v>
          </cell>
          <cell r="C1114" t="str">
            <v>M2</v>
          </cell>
          <cell r="D1114">
            <v>2.71</v>
          </cell>
          <cell r="E1114">
            <v>6.85</v>
          </cell>
          <cell r="F1114">
            <v>9.56</v>
          </cell>
        </row>
        <row r="1115">
          <cell r="A1115">
            <v>72091</v>
          </cell>
          <cell r="B1115" t="str">
            <v>RECOLOCAÇÃO DE TELHAS CERÂMICAS TIPO PLAN, CONSIDERANDO REAPROVEITAMENTO DE MATERIAL</v>
          </cell>
          <cell r="C1115" t="str">
            <v>M2</v>
          </cell>
          <cell r="D1115">
            <v>10.16</v>
          </cell>
          <cell r="E1115">
            <v>23.31</v>
          </cell>
          <cell r="F1115">
            <v>33.47</v>
          </cell>
        </row>
        <row r="1116">
          <cell r="A1116">
            <v>72101</v>
          </cell>
          <cell r="B1116" t="str">
            <v>REVISAO GERAL DE TELHADOS DE TELHAS CERÂMICAS</v>
          </cell>
          <cell r="C1116" t="str">
            <v>M2</v>
          </cell>
          <cell r="D1116">
            <v>1.8</v>
          </cell>
          <cell r="E1116">
            <v>4.07</v>
          </cell>
          <cell r="F1116">
            <v>5.87</v>
          </cell>
        </row>
        <row r="1117">
          <cell r="A1117">
            <v>72092</v>
          </cell>
          <cell r="B1117" t="str">
            <v>RECOLOCAÇÃO DE TELHAS ONDULADAS COM MASSA PARA VEDAÇÃO, CONSIDERANDO REAPROVEITAMENTO DE MATERIAL</v>
          </cell>
          <cell r="C1117" t="str">
            <v>M2</v>
          </cell>
          <cell r="D1117">
            <v>2.9</v>
          </cell>
          <cell r="E1117">
            <v>6.42</v>
          </cell>
          <cell r="F1117">
            <v>9.32</v>
          </cell>
        </row>
        <row r="1118">
          <cell r="A1118">
            <v>72093</v>
          </cell>
          <cell r="B1118" t="str">
            <v>RECOLOCAÇÃO DE TELHA DE FIBROCIMENTO ESTRUTURAL LARGURA ÚTIL 49CM OU 44CM, CONSIDERANDO O REAPROVEITAMENTO DO MATERIAL A EXCEÇÃO DO CONJUNTO DE ARRUELAS DE VEDAÇÃO</v>
          </cell>
          <cell r="C1118" t="str">
            <v>M2</v>
          </cell>
          <cell r="D1118">
            <v>2.81</v>
          </cell>
          <cell r="E1118">
            <v>6.42</v>
          </cell>
          <cell r="F1118">
            <v>9.23</v>
          </cell>
        </row>
        <row r="1119">
          <cell r="A1119">
            <v>72094</v>
          </cell>
          <cell r="B1119" t="str">
            <v>RECOLOCAÇÃO DE TELHA DE FIBROCIMENTO ESTRUTURAL LARGURA ÚTIL 90CM, CONSIDERANDO O REAPROVEITAMENTO DO MATERIAL A EXCEÇÃO DO CONJUNTO DE ARRUELAS DE VEDAÇÃO</v>
          </cell>
          <cell r="C1119" t="str">
            <v>M2</v>
          </cell>
          <cell r="D1119">
            <v>2.74</v>
          </cell>
          <cell r="E1119">
            <v>6.42</v>
          </cell>
          <cell r="F1119">
            <v>9.16</v>
          </cell>
        </row>
        <row r="1120">
          <cell r="A1120">
            <v>72103</v>
          </cell>
          <cell r="B1120" t="str">
            <v>RECOLOCAÇÃO DE CUMEEIRAS CERÂMICAS COM ARGAMASSA TRAÇO 1:2:8 (CIMENTO, CAL E AREIA), CONSIDERANDO APROVEITAMENTO DO MATERIAL</v>
          </cell>
          <cell r="C1120" t="str">
            <v>M</v>
          </cell>
          <cell r="D1120">
            <v>4.95</v>
          </cell>
          <cell r="E1120">
            <v>11.79</v>
          </cell>
          <cell r="F1120">
            <v>16.739999999999998</v>
          </cell>
        </row>
        <row r="1121">
          <cell r="B1121" t="str">
            <v>ESTRUTURA PARA COBERTURA EM MADEIRA</v>
          </cell>
          <cell r="C1121">
            <v>0</v>
          </cell>
        </row>
        <row r="1122">
          <cell r="A1122" t="str">
            <v>73931/1</v>
          </cell>
          <cell r="B1122" t="str">
            <v>ESTRUTURA EM MADEIRA APARELHADA, PARA TELHA ONDULADA DE FIBROCIMENTO, ALUMÍNIO OU PLÁSTICA, APOIADA EM LAJE OU PAREDE</v>
          </cell>
          <cell r="C1122" t="str">
            <v>M2</v>
          </cell>
          <cell r="D1122">
            <v>30.72</v>
          </cell>
          <cell r="E1122">
            <v>13.62</v>
          </cell>
          <cell r="F1122">
            <v>44.34</v>
          </cell>
        </row>
        <row r="1123">
          <cell r="A1123" t="str">
            <v>73931/2</v>
          </cell>
          <cell r="B1123" t="str">
            <v>ESTRUTURA EM MADEIRA APARELHADA, PARA TELHA ESTRUTURAL DE FIBROCIMENTO ANCORADA EM LAJE OU PAREDE</v>
          </cell>
          <cell r="C1123" t="str">
            <v>M2</v>
          </cell>
          <cell r="D1123">
            <v>25.04</v>
          </cell>
          <cell r="E1123">
            <v>6.47</v>
          </cell>
          <cell r="F1123">
            <v>31.51</v>
          </cell>
        </row>
        <row r="1124">
          <cell r="A1124" t="str">
            <v>73931/3</v>
          </cell>
          <cell r="B1124" t="str">
            <v>ESTRUTURA EM MADEIRA APARELHADA, PARA TELHA CERÂMICA, APOIADA EM PAREDE</v>
          </cell>
          <cell r="C1124" t="str">
            <v>M2</v>
          </cell>
          <cell r="D1124">
            <v>57.95</v>
          </cell>
          <cell r="E1124">
            <v>23.84</v>
          </cell>
          <cell r="F1124">
            <v>81.790000000000006</v>
          </cell>
        </row>
        <row r="1125">
          <cell r="A1125" t="str">
            <v>73939/1</v>
          </cell>
          <cell r="B1125" t="str">
            <v>TESOURA COMPLETA EM MASSARANDUBA SERRADA, PARA TELHADOS COM VÃOS DE 4M</v>
          </cell>
          <cell r="C1125" t="str">
            <v>UN</v>
          </cell>
          <cell r="D1125">
            <v>459.85</v>
          </cell>
          <cell r="E1125">
            <v>449.59</v>
          </cell>
          <cell r="F1125">
            <v>909.44</v>
          </cell>
        </row>
        <row r="1126">
          <cell r="A1126" t="str">
            <v>73939/2</v>
          </cell>
          <cell r="B1126" t="str">
            <v>TESOURA COMPLETA EM MASSARANDUBA APARELHADA, PARA TELHADOS COM VÃOS DE 4M</v>
          </cell>
          <cell r="C1126" t="str">
            <v>UN</v>
          </cell>
          <cell r="D1126">
            <v>725.67</v>
          </cell>
          <cell r="E1126">
            <v>539.51</v>
          </cell>
          <cell r="F1126">
            <v>1265.18</v>
          </cell>
        </row>
        <row r="1127">
          <cell r="A1127" t="str">
            <v>73939/3</v>
          </cell>
          <cell r="B1127" t="str">
            <v>TESOURA COMPLETA EM MASSARANDUBA SERRADA, PARA TELHADOS COM VÃOS DE 5M</v>
          </cell>
          <cell r="C1127" t="str">
            <v>UN</v>
          </cell>
          <cell r="D1127">
            <v>567.74</v>
          </cell>
          <cell r="E1127">
            <v>524.53</v>
          </cell>
          <cell r="F1127">
            <v>1092.27</v>
          </cell>
        </row>
        <row r="1128">
          <cell r="A1128" t="str">
            <v>73939/4</v>
          </cell>
          <cell r="B1128" t="str">
            <v>TESOURA COMPLETA EM MASSARANDUBA APARELHADA, PARA TELHADOS COM VÃOS DE 5M</v>
          </cell>
          <cell r="C1128" t="str">
            <v>UN</v>
          </cell>
          <cell r="D1128">
            <v>719.63</v>
          </cell>
          <cell r="E1128">
            <v>629.42999999999995</v>
          </cell>
          <cell r="F1128">
            <v>1349.06</v>
          </cell>
        </row>
        <row r="1129">
          <cell r="A1129" t="str">
            <v>73939/5</v>
          </cell>
          <cell r="B1129" t="str">
            <v>TESOURA COMPLETA EM MASSARANDUBA SERRADA, PARA TELHADOS COM VÃOS DE 6M</v>
          </cell>
          <cell r="C1129" t="str">
            <v>UN</v>
          </cell>
          <cell r="D1129">
            <v>820.42</v>
          </cell>
          <cell r="E1129">
            <v>599.46</v>
          </cell>
          <cell r="F1129">
            <v>1419.88</v>
          </cell>
        </row>
        <row r="1130">
          <cell r="A1130" t="str">
            <v>73939/6</v>
          </cell>
          <cell r="B1130" t="str">
            <v>TESOURA COMPLETA EM MASSARANDUBA APARELHADA, PARA TELHADOS COM VÃOS DE 6M</v>
          </cell>
          <cell r="C1130" t="str">
            <v>UN</v>
          </cell>
          <cell r="D1130">
            <v>926.24</v>
          </cell>
          <cell r="E1130">
            <v>719.35</v>
          </cell>
          <cell r="F1130">
            <v>1645.59</v>
          </cell>
        </row>
        <row r="1131">
          <cell r="A1131" t="str">
            <v>73939/7</v>
          </cell>
          <cell r="B1131" t="str">
            <v>TESOURA COMPLETA EM MASSARANDUBA SERRADA, PARA TELHADOS COM VÃOS DE 7M</v>
          </cell>
          <cell r="C1131" t="str">
            <v>UN</v>
          </cell>
          <cell r="D1131">
            <v>971.09</v>
          </cell>
          <cell r="E1131">
            <v>674.39</v>
          </cell>
          <cell r="F1131">
            <v>1645.48</v>
          </cell>
        </row>
        <row r="1132">
          <cell r="A1132" t="str">
            <v>73939/8</v>
          </cell>
          <cell r="B1132" t="str">
            <v>TESOURA COMPLETA EM MASSARANDUBA APARELHADA, PARA TELHADOS COM VÃOS DE 7M</v>
          </cell>
          <cell r="C1132" t="str">
            <v>UN</v>
          </cell>
          <cell r="D1132">
            <v>1097.03</v>
          </cell>
          <cell r="E1132">
            <v>809.27</v>
          </cell>
          <cell r="F1132">
            <v>1906.3</v>
          </cell>
        </row>
        <row r="1133">
          <cell r="A1133" t="str">
            <v>73939/9</v>
          </cell>
          <cell r="B1133" t="str">
            <v>TESOURA COMPLETA EM MASSARANDUBA SERRADA, PARA TELHADOS COM VÃOS DE 8M</v>
          </cell>
          <cell r="C1133" t="str">
            <v>UN</v>
          </cell>
          <cell r="D1133">
            <v>1304.71</v>
          </cell>
          <cell r="E1133">
            <v>749.33</v>
          </cell>
          <cell r="F1133">
            <v>2054.04</v>
          </cell>
        </row>
        <row r="1134">
          <cell r="A1134" t="str">
            <v>73939/10</v>
          </cell>
          <cell r="B1134" t="str">
            <v>TESOURA COMPLETA EM MASSARANDUBA APARELHADA, PARA TELHADOS COM VÃOS DE 8M</v>
          </cell>
          <cell r="C1134" t="str">
            <v>UN</v>
          </cell>
          <cell r="D1134">
            <v>1615.06</v>
          </cell>
          <cell r="E1134">
            <v>899.19</v>
          </cell>
          <cell r="F1134">
            <v>2514.25</v>
          </cell>
        </row>
        <row r="1135">
          <cell r="A1135" t="str">
            <v>73939/11</v>
          </cell>
          <cell r="B1135" t="str">
            <v>TESOURA COMPLETA EM MASSARANDUBA SERRADA, PARA TELHADOS COM VÃOS DE 9M</v>
          </cell>
          <cell r="C1135" t="str">
            <v>UN</v>
          </cell>
          <cell r="D1135">
            <v>1485.68</v>
          </cell>
          <cell r="E1135">
            <v>824.26</v>
          </cell>
          <cell r="F1135">
            <v>2309.94</v>
          </cell>
        </row>
        <row r="1136">
          <cell r="A1136" t="str">
            <v>73939/12</v>
          </cell>
          <cell r="B1136" t="str">
            <v>TESOURA COMPLETA EM MASSARANDUBA APARELHADA, PARA TELHADOS COM VÃOS DE 9M</v>
          </cell>
          <cell r="C1136" t="str">
            <v>UN</v>
          </cell>
          <cell r="D1136">
            <v>1836.33</v>
          </cell>
          <cell r="E1136">
            <v>989.11</v>
          </cell>
          <cell r="F1136">
            <v>2825.44</v>
          </cell>
        </row>
        <row r="1137">
          <cell r="A1137" t="str">
            <v>73939/13</v>
          </cell>
          <cell r="B1137" t="str">
            <v>TESOURA COMPLETA EM MASSARANDUBA SERRADA, PARA TELHADOS COM VÃOS DE 10M</v>
          </cell>
          <cell r="C1137" t="str">
            <v>UN</v>
          </cell>
          <cell r="D1137">
            <v>1816.69</v>
          </cell>
          <cell r="E1137">
            <v>899.19</v>
          </cell>
          <cell r="F1137">
            <v>2715.88</v>
          </cell>
        </row>
        <row r="1138">
          <cell r="A1138" t="str">
            <v>73939/14</v>
          </cell>
          <cell r="B1138" t="str">
            <v>TESOURA COMPLETA EM MASSARANDUBA APARELHADA, PARA TELHADOS COM VÃOS DE 10M</v>
          </cell>
          <cell r="C1138" t="str">
            <v>UN</v>
          </cell>
          <cell r="D1138">
            <v>2044.79</v>
          </cell>
          <cell r="E1138">
            <v>1079.03</v>
          </cell>
          <cell r="F1138">
            <v>3123.82</v>
          </cell>
        </row>
        <row r="1139">
          <cell r="A1139" t="str">
            <v>73939/15</v>
          </cell>
          <cell r="B1139" t="str">
            <v>TESOURA COMPLETA EM MASSARANDUBA SERRADA, PARA TELHADOS COM VÃOS DE 11M</v>
          </cell>
          <cell r="C1139" t="str">
            <v>UN</v>
          </cell>
          <cell r="D1139">
            <v>2190.1799999999998</v>
          </cell>
          <cell r="E1139">
            <v>992.86</v>
          </cell>
          <cell r="F1139">
            <v>3183.04</v>
          </cell>
        </row>
        <row r="1140">
          <cell r="A1140" t="str">
            <v>73939/16</v>
          </cell>
          <cell r="B1140" t="str">
            <v>TESOURA COMPLETA EM MASSARANDUBA APARELHADA, PARA TELHADOS COM VÃOS DE 11M</v>
          </cell>
          <cell r="C1140" t="str">
            <v>UN</v>
          </cell>
          <cell r="D1140">
            <v>2438.89</v>
          </cell>
          <cell r="E1140">
            <v>1191.43</v>
          </cell>
          <cell r="F1140">
            <v>3630.32</v>
          </cell>
        </row>
        <row r="1141">
          <cell r="A1141" t="str">
            <v>73939/17</v>
          </cell>
          <cell r="B1141" t="str">
            <v>TESOURA COMPLETA EM MASSARANDUBA SERRADA, PARA TELHADOS COM VÃOS DE 12M</v>
          </cell>
          <cell r="C1141" t="str">
            <v>UN</v>
          </cell>
          <cell r="D1141">
            <v>2405.5300000000002</v>
          </cell>
          <cell r="E1141">
            <v>1105.26</v>
          </cell>
          <cell r="F1141">
            <v>3510.79</v>
          </cell>
        </row>
        <row r="1142">
          <cell r="A1142" t="str">
            <v>73939/18</v>
          </cell>
          <cell r="B1142" t="str">
            <v>TESOURA COMPLETA EM MASSARANDUBA APARELHADA, PARA TELHADOS COM VÃOS DE 12M</v>
          </cell>
          <cell r="C1142" t="str">
            <v>UN</v>
          </cell>
          <cell r="D1142">
            <v>2701.67</v>
          </cell>
          <cell r="E1142">
            <v>1326.31</v>
          </cell>
          <cell r="F1142">
            <v>4027.98</v>
          </cell>
        </row>
        <row r="1143">
          <cell r="A1143" t="str">
            <v>73939/19</v>
          </cell>
          <cell r="B1143" t="str">
            <v>TESOURA COMPLETA EM MASSARANDUBA SERRADA, PARA TELHADOS COM VÃOS DE 14M</v>
          </cell>
          <cell r="C1143" t="str">
            <v>UN</v>
          </cell>
          <cell r="D1143">
            <v>2746.98</v>
          </cell>
          <cell r="E1143">
            <v>1311.32</v>
          </cell>
          <cell r="F1143">
            <v>4058.3</v>
          </cell>
        </row>
        <row r="1144">
          <cell r="A1144" t="str">
            <v>73939/20</v>
          </cell>
          <cell r="B1144" t="str">
            <v>TESOURA COMPLETA EM MASSARANDUBA APARELHADA, PARA TELHADOS COM VÃOS DE 14M</v>
          </cell>
          <cell r="C1144" t="str">
            <v>UN</v>
          </cell>
          <cell r="D1144">
            <v>3087.09</v>
          </cell>
          <cell r="E1144">
            <v>1573.59</v>
          </cell>
          <cell r="F1144">
            <v>4660.68</v>
          </cell>
        </row>
        <row r="1145">
          <cell r="A1145">
            <v>72076</v>
          </cell>
          <cell r="B1145" t="str">
            <v>ESTRUTURA DE MADEIRA, SEGUNDA QUALIDADE, SERRADA, NÃO APARELHADA, PARA TELHAS CERÂMICAS</v>
          </cell>
          <cell r="C1145" t="str">
            <v>M2</v>
          </cell>
          <cell r="D1145">
            <v>30.81</v>
          </cell>
          <cell r="E1145">
            <v>28.61</v>
          </cell>
          <cell r="F1145">
            <v>59.42</v>
          </cell>
        </row>
        <row r="1146">
          <cell r="A1146">
            <v>72077</v>
          </cell>
          <cell r="B1146" t="str">
            <v>ESTRUTURA DE MADEIRA DE LEI, PRIMEIRA QUALIDADE, SERRADA, NÃO APARELHADA, PARA TELHAS CERÂMICAS, VÃOS DE ATÉ 7M</v>
          </cell>
          <cell r="C1146" t="str">
            <v>M2</v>
          </cell>
          <cell r="D1146">
            <v>51.59</v>
          </cell>
          <cell r="E1146">
            <v>28.61</v>
          </cell>
          <cell r="F1146">
            <v>80.2</v>
          </cell>
        </row>
        <row r="1147">
          <cell r="A1147">
            <v>72078</v>
          </cell>
          <cell r="B1147" t="str">
            <v>ESTRUTURA DE MADEIRA DE LEI PRIMEIRA QUALIDADE, SERRADA, NÃO APARELHADA, PARA TELHAS CERÂMICAS, VÃOS DE 7M ATÉ 10 M</v>
          </cell>
          <cell r="C1147" t="str">
            <v>M2</v>
          </cell>
          <cell r="D1147">
            <v>59.31</v>
          </cell>
          <cell r="E1147">
            <v>35.770000000000003</v>
          </cell>
          <cell r="F1147">
            <v>95.08</v>
          </cell>
        </row>
        <row r="1148">
          <cell r="A1148">
            <v>72079</v>
          </cell>
          <cell r="B1148" t="str">
            <v>ESTRUTURA DE MADEIRA DE LEI PRIMEIRA QUALIDADE, SERRADA, NÃO APARELHADA, PARA TELHAS CERÂMICAS, VÃOS DE 10M ATÉ 13M</v>
          </cell>
          <cell r="C1148" t="str">
            <v>M2</v>
          </cell>
          <cell r="D1148">
            <v>62.25</v>
          </cell>
          <cell r="E1148">
            <v>42.92</v>
          </cell>
          <cell r="F1148">
            <v>105.17</v>
          </cell>
        </row>
        <row r="1149">
          <cell r="A1149">
            <v>72080</v>
          </cell>
          <cell r="B1149" t="str">
            <v>ESTRUTURA DE MADEIRA DE LEI PRIMEIRA QUALIDADE, SERRADA, NÃO APARELHADA, PARA TELHAS CERÂMICAS, VÃOS DE 13M ATÉ 18M</v>
          </cell>
          <cell r="C1149" t="str">
            <v>M2</v>
          </cell>
          <cell r="D1149">
            <v>71.569999999999993</v>
          </cell>
          <cell r="E1149">
            <v>50.08</v>
          </cell>
          <cell r="F1149">
            <v>121.65</v>
          </cell>
        </row>
        <row r="1150">
          <cell r="A1150">
            <v>72081</v>
          </cell>
          <cell r="B1150" t="str">
            <v>ESTRUTURA DE MADEIRA DE LEI PRIMEIRA QUALIDADE, SERRADA, NÃO APARELHADA, PARA TELHAS ONDULADAS, VÃOS ATÉ 7M</v>
          </cell>
          <cell r="C1150" t="str">
            <v>M2</v>
          </cell>
          <cell r="D1150">
            <v>34.03</v>
          </cell>
          <cell r="E1150">
            <v>22.65</v>
          </cell>
          <cell r="F1150">
            <v>56.68</v>
          </cell>
        </row>
        <row r="1151">
          <cell r="A1151">
            <v>72082</v>
          </cell>
          <cell r="B1151" t="str">
            <v>ESTRUTURA DE MADEIRA DE LEI PRIMEIRA QUALIDADE, SERRADA, NÃO APARELHADA, PARA TELHAS ONDULADAS, VÃOS DE 7M ATÉ 10M</v>
          </cell>
          <cell r="C1151" t="str">
            <v>M2</v>
          </cell>
          <cell r="D1151">
            <v>37.64</v>
          </cell>
          <cell r="E1151">
            <v>23.84</v>
          </cell>
          <cell r="F1151">
            <v>61.48</v>
          </cell>
        </row>
        <row r="1152">
          <cell r="A1152">
            <v>72083</v>
          </cell>
          <cell r="B1152" t="str">
            <v>ESTRUTURA DE MADEIRA DE LEI PRIMEIRA QUALIDADE, SERRADA, NÃO APARELHADA, PARA TELHAS ONDULADAS, VÃOS DE 10M ATÉ 13M</v>
          </cell>
          <cell r="C1152" t="str">
            <v>M2</v>
          </cell>
          <cell r="D1152">
            <v>44.76</v>
          </cell>
          <cell r="E1152">
            <v>27.42</v>
          </cell>
          <cell r="F1152">
            <v>72.180000000000007</v>
          </cell>
        </row>
        <row r="1153">
          <cell r="A1153">
            <v>72084</v>
          </cell>
          <cell r="B1153" t="str">
            <v>ESTRUTURA DE MADEIRA DE LEI PRIMEIRA QUALIDADE, SERRADA, NÃO APARELHADA, PARA TELHAS ONDULADAS, VÃOS DE 13M ATÉ 18M</v>
          </cell>
          <cell r="C1153" t="str">
            <v>M2</v>
          </cell>
          <cell r="D1153">
            <v>53.03</v>
          </cell>
          <cell r="E1153">
            <v>33.380000000000003</v>
          </cell>
          <cell r="F1153">
            <v>86.41</v>
          </cell>
        </row>
        <row r="1154">
          <cell r="A1154">
            <v>84005</v>
          </cell>
          <cell r="B1154" t="str">
            <v>GRADEADO DE CAIBROS E RIPAS</v>
          </cell>
          <cell r="C1154" t="str">
            <v>M2</v>
          </cell>
          <cell r="D1154">
            <v>21.87</v>
          </cell>
          <cell r="E1154">
            <v>8.58</v>
          </cell>
          <cell r="F1154">
            <v>30.45</v>
          </cell>
        </row>
        <row r="1155">
          <cell r="A1155">
            <v>84006</v>
          </cell>
          <cell r="B1155" t="str">
            <v>PONTALETES EM MASSARANDUBA SERRADA 3"X3" PARA TELHAS CERÂMICAS, MEDIDOS PELA ÁREA REAL DA COBERTURA DO TELHADO, INCLUSO FORNECIMENTO E COLOCAÇÃO</v>
          </cell>
          <cell r="C1155" t="str">
            <v>M2</v>
          </cell>
          <cell r="D1155">
            <v>28.9</v>
          </cell>
          <cell r="E1155">
            <v>9.5299999999999994</v>
          </cell>
          <cell r="F1155">
            <v>38.43</v>
          </cell>
        </row>
        <row r="1156">
          <cell r="A1156">
            <v>84007</v>
          </cell>
          <cell r="B1156" t="str">
            <v>PONTALETES EM MASSARANDUBA SERRADA 3"X3" PARA TELHAS ONDULADAS DE QUALQUER TIPO, MEDIDOS PELA ÁREA REAL DA COBERTURA DO TELHADO, INCLUSO FORNECIMENTO E COLOCAÇÃO</v>
          </cell>
          <cell r="C1156" t="str">
            <v>M2</v>
          </cell>
          <cell r="D1156">
            <v>25.57</v>
          </cell>
          <cell r="E1156">
            <v>7.15</v>
          </cell>
          <cell r="F1156">
            <v>32.72</v>
          </cell>
        </row>
        <row r="1157">
          <cell r="A1157">
            <v>84008</v>
          </cell>
          <cell r="B1157" t="str">
            <v>TERÇA DE MASSARANDUBA SERRADA 3"X3" PARA COBERTURA DE QUALQUER TIPO, INCLUSO FORNECIMENTO E COLOCAÇÃO</v>
          </cell>
          <cell r="C1157" t="str">
            <v>M</v>
          </cell>
          <cell r="D1157">
            <v>19.600000000000001</v>
          </cell>
          <cell r="E1157">
            <v>4.76</v>
          </cell>
          <cell r="F1157">
            <v>24.36</v>
          </cell>
        </row>
        <row r="1158">
          <cell r="A1158">
            <v>84009</v>
          </cell>
          <cell r="B1158" t="str">
            <v>TERÇA DE MASSARANDUBA APARELHADA 3"X3" PARA COBERTURA DE QUALQUER TIPO, INCLUSO FORNECIMENTO E COLOCAÇÃO</v>
          </cell>
          <cell r="C1158" t="str">
            <v>M</v>
          </cell>
          <cell r="D1158">
            <v>21.63</v>
          </cell>
          <cell r="E1158">
            <v>5.72</v>
          </cell>
          <cell r="F1158">
            <v>27.35</v>
          </cell>
        </row>
        <row r="1159">
          <cell r="A1159">
            <v>84010</v>
          </cell>
          <cell r="B1159" t="str">
            <v>TERÇA DE MASSARANDUBA SERRADA 3"X4.1/2" PARA COBERTURA DE QUALQUER TIPO, INCLUSO FORNECIMENTO E COLOCAÇÃO</v>
          </cell>
          <cell r="C1159" t="str">
            <v>M</v>
          </cell>
          <cell r="D1159">
            <v>14.48</v>
          </cell>
          <cell r="E1159">
            <v>5.96</v>
          </cell>
          <cell r="F1159">
            <v>20.440000000000001</v>
          </cell>
        </row>
        <row r="1160">
          <cell r="A1160">
            <v>84011</v>
          </cell>
          <cell r="B1160" t="str">
            <v>TERÇA DE MASSARANDUBA APARELHADA 3"X4.1/2" PARA COBERTURA DE QUALQUER TIPO, INCLUSO FORNECIMENTO E COLOCAÇÃO</v>
          </cell>
          <cell r="C1160" t="str">
            <v>M</v>
          </cell>
          <cell r="D1160">
            <v>32.53</v>
          </cell>
          <cell r="E1160">
            <v>7.15</v>
          </cell>
          <cell r="F1160">
            <v>39.68</v>
          </cell>
        </row>
        <row r="1161">
          <cell r="A1161">
            <v>84012</v>
          </cell>
          <cell r="B1161" t="str">
            <v>TERÇA DE MASSARANDUBA SERRADA 3X6 PARA COBERTURA DE QUALQUER TIPO, INCLUSO FORNECIMENTO E COLOCAÇÃO</v>
          </cell>
          <cell r="C1161" t="str">
            <v>M</v>
          </cell>
          <cell r="D1161">
            <v>38.270000000000003</v>
          </cell>
          <cell r="E1161">
            <v>7.15</v>
          </cell>
          <cell r="F1161">
            <v>45.42</v>
          </cell>
        </row>
        <row r="1162">
          <cell r="A1162">
            <v>84014</v>
          </cell>
          <cell r="B1162" t="str">
            <v>TERÇA DE MASSARANDUBA APARELHADA 3"X6" PARA COBERTURA DE QUALQUER TIPO, INCLUSO FORNECIMENTO E COLOCAÇÃO</v>
          </cell>
          <cell r="C1162" t="str">
            <v>M</v>
          </cell>
          <cell r="D1162">
            <v>42.18</v>
          </cell>
          <cell r="E1162">
            <v>8.58</v>
          </cell>
          <cell r="F1162">
            <v>50.76</v>
          </cell>
        </row>
        <row r="1163">
          <cell r="A1163">
            <v>84016</v>
          </cell>
          <cell r="B1163" t="str">
            <v>TERÇA DE MASSARANDUBA SERRADA 3"X9" PARA COBERTURA DE QUALQUER TIPO, INCLUSO FORNECIMENTO E COLOCAÇÃO</v>
          </cell>
          <cell r="C1163" t="str">
            <v>M</v>
          </cell>
          <cell r="D1163">
            <v>56.49</v>
          </cell>
          <cell r="E1163">
            <v>8.34</v>
          </cell>
          <cell r="F1163">
            <v>64.83</v>
          </cell>
        </row>
        <row r="1164">
          <cell r="A1164">
            <v>84018</v>
          </cell>
          <cell r="B1164" t="str">
            <v>TERÇA DE MASSARANDUBA APARELHADA 3"X9" PARA COBERTURA DE QUALQUER TIPO, INCLUSO FORNECIMENTO E COLOCAÇÃO</v>
          </cell>
          <cell r="C1164" t="str">
            <v>M</v>
          </cell>
          <cell r="D1164">
            <v>63.43</v>
          </cell>
          <cell r="E1164">
            <v>10.01</v>
          </cell>
          <cell r="F1164">
            <v>73.44</v>
          </cell>
        </row>
        <row r="1165">
          <cell r="A1165">
            <v>84019</v>
          </cell>
          <cell r="B1165" t="str">
            <v>CAIBRO DE MASSARANDUBA APARELHADA 3X2, INCLUSO FORNECIMENTO E COLOCAÇÃO</v>
          </cell>
          <cell r="C1165" t="str">
            <v>M</v>
          </cell>
          <cell r="D1165">
            <v>14.66</v>
          </cell>
          <cell r="E1165">
            <v>4.29</v>
          </cell>
          <cell r="F1165">
            <v>18.95</v>
          </cell>
        </row>
        <row r="1166">
          <cell r="A1166">
            <v>84022</v>
          </cell>
          <cell r="B1166" t="str">
            <v>CAIBRO DE MASSARANDUBA APARELHADA 3X1.1/2, INCLUSO FORNECIMENTO E COLOCAÇÃO</v>
          </cell>
          <cell r="C1166" t="str">
            <v>M</v>
          </cell>
          <cell r="D1166">
            <v>12.32</v>
          </cell>
          <cell r="E1166">
            <v>5</v>
          </cell>
          <cell r="F1166">
            <v>17.32</v>
          </cell>
        </row>
        <row r="1167">
          <cell r="A1167">
            <v>84025</v>
          </cell>
          <cell r="B1167" t="str">
            <v>CAIBRO DE MASSARANDUBA APARELHADA 3X4.1/2, INCLUSO FORNECIMENTO E COLOCAÇÃO</v>
          </cell>
          <cell r="C1167" t="str">
            <v>M</v>
          </cell>
          <cell r="D1167">
            <v>31.66</v>
          </cell>
          <cell r="E1167">
            <v>4.76</v>
          </cell>
          <cell r="F1167">
            <v>36.42</v>
          </cell>
        </row>
        <row r="1168">
          <cell r="A1168">
            <v>84029</v>
          </cell>
          <cell r="B1168" t="str">
            <v>RIPA DE MASSARANDUBA SERRADA 1,5X4 CM, INCLUSO FORNECIMENTO E COLOCAÇÃO</v>
          </cell>
          <cell r="C1168" t="str">
            <v>M</v>
          </cell>
          <cell r="D1168">
            <v>4.29</v>
          </cell>
          <cell r="E1168">
            <v>5.72</v>
          </cell>
          <cell r="F1168">
            <v>10.01</v>
          </cell>
        </row>
        <row r="1169">
          <cell r="A1169">
            <v>84030</v>
          </cell>
          <cell r="B1169" t="str">
            <v>RIPA DE MASSARANDUBA APARELHADA 1,5X4 CM, INCLUSO FORNECIMENTO E COLOCAÇÃO</v>
          </cell>
          <cell r="C1169" t="str">
            <v>M</v>
          </cell>
          <cell r="D1169">
            <v>3.04</v>
          </cell>
          <cell r="E1169">
            <v>2.38</v>
          </cell>
          <cell r="F1169">
            <v>5.42</v>
          </cell>
        </row>
        <row r="1170">
          <cell r="A1170">
            <v>84031</v>
          </cell>
          <cell r="B1170" t="str">
            <v>ESTRUTURA DE MADEIRA COM TESOURA, PARA VÃOS DE 15 M E TELHA ONDULADA DE FIBROCIMENTO, ALUMÍNIO OU PLÁSTICA</v>
          </cell>
          <cell r="C1170" t="str">
            <v>M2</v>
          </cell>
          <cell r="D1170">
            <v>65.5</v>
          </cell>
          <cell r="E1170">
            <v>27.42</v>
          </cell>
          <cell r="F1170">
            <v>92.92</v>
          </cell>
        </row>
        <row r="1171">
          <cell r="A1171">
            <v>84851</v>
          </cell>
          <cell r="B1171" t="str">
            <v>TRELIÇA DE MADEIRA, RIPAS 4X1,5CM E REQUADROS 7,5X7,5CM</v>
          </cell>
          <cell r="C1171" t="str">
            <v>M2</v>
          </cell>
          <cell r="D1171">
            <v>49.24</v>
          </cell>
          <cell r="E1171">
            <v>61.48</v>
          </cell>
          <cell r="F1171">
            <v>110.72</v>
          </cell>
        </row>
        <row r="1172">
          <cell r="A1172">
            <v>84032</v>
          </cell>
          <cell r="B1172" t="str">
            <v>MÃO FRANCESA EXECUTADA COM MADEIRA NÃO APARELHADA 5X6 CM, PARA BEIRAL COM COMPRIMENTO DE 80CM</v>
          </cell>
          <cell r="C1172" t="str">
            <v>UN</v>
          </cell>
          <cell r="D1172">
            <v>24.56</v>
          </cell>
          <cell r="E1172">
            <v>11.92</v>
          </cell>
          <cell r="F1172">
            <v>36.479999999999997</v>
          </cell>
        </row>
        <row r="1173">
          <cell r="B1173" t="str">
            <v>ESTRUTURA PARA COBERTURA EM ALUMINIO ANODIZADO</v>
          </cell>
          <cell r="C1173">
            <v>0</v>
          </cell>
        </row>
        <row r="1174">
          <cell r="A1174" t="str">
            <v>73866/1</v>
          </cell>
          <cell r="B1174" t="str">
            <v>ESTRUTURA PARA COBERTURA TIPO FINK, EM ALUMÍNIO ANODIZADO, VÃO DE 20M, ESPAÇAMENTO DAS TESOURAS DE 5M ATÉ 6,5M</v>
          </cell>
          <cell r="C1174" t="str">
            <v>M2</v>
          </cell>
          <cell r="D1174">
            <v>300.23</v>
          </cell>
          <cell r="E1174">
            <v>54.33</v>
          </cell>
          <cell r="F1174">
            <v>354.56</v>
          </cell>
        </row>
        <row r="1175">
          <cell r="A1175" t="str">
            <v>73866/2</v>
          </cell>
          <cell r="B1175" t="str">
            <v>ESTRUTURA PARA COBERTURA TIPO FINK, EM ALUMÍNIO ANODIZADO, VÃO DE 30M, ESPAÇAMENTO DAS TESOURAS DE 5M ATÉ 6,5M</v>
          </cell>
          <cell r="C1175" t="str">
            <v>M2</v>
          </cell>
          <cell r="D1175">
            <v>315.14</v>
          </cell>
          <cell r="E1175">
            <v>57.1</v>
          </cell>
          <cell r="F1175">
            <v>372.24</v>
          </cell>
        </row>
        <row r="1176">
          <cell r="A1176" t="str">
            <v>73866/3</v>
          </cell>
          <cell r="B1176" t="str">
            <v>ESTRUTURA PARA COBERTURA TIPO FINK, EM ALUMÍNIO ANODIZADO, VÃO DE 40M, ESPAÇAMENTO DAS TESOURAS DE 5M ATÉ 6,5M</v>
          </cell>
          <cell r="C1176" t="str">
            <v>M2</v>
          </cell>
          <cell r="D1176">
            <v>329.79</v>
          </cell>
          <cell r="E1176">
            <v>58.85</v>
          </cell>
          <cell r="F1176">
            <v>388.64</v>
          </cell>
        </row>
        <row r="1177">
          <cell r="A1177" t="str">
            <v>73866/4</v>
          </cell>
          <cell r="B1177" t="str">
            <v>ESTRUTURA PARA COBERTURA EM ARCO, EM ALUMÍNIO ANODIZADO, VÃO DE 20M, ESPAÇAMENTO DE 5M ATÉ 6,5M</v>
          </cell>
          <cell r="C1177" t="str">
            <v>M2</v>
          </cell>
          <cell r="D1177">
            <v>275.08</v>
          </cell>
          <cell r="E1177">
            <v>48.79</v>
          </cell>
          <cell r="F1177">
            <v>323.87</v>
          </cell>
        </row>
        <row r="1178">
          <cell r="A1178" t="str">
            <v>73866/5</v>
          </cell>
          <cell r="B1178" t="str">
            <v>ESTRUTURA PARA COBERTURA EM ARCO, EM ALUMÍNIO ANODIZADO, VÃO DE 30M, ESPAÇAMENTO DE 5M ATÉ 6,5M</v>
          </cell>
          <cell r="C1178" t="str">
            <v>M2</v>
          </cell>
          <cell r="D1178">
            <v>292.52</v>
          </cell>
          <cell r="E1178">
            <v>51.98</v>
          </cell>
          <cell r="F1178">
            <v>344.5</v>
          </cell>
        </row>
        <row r="1179">
          <cell r="A1179" t="str">
            <v>73866/6</v>
          </cell>
          <cell r="B1179" t="str">
            <v>ESTRUTURA PARA COBERTURA EM ARCO, EM ALUMÍNIO ANODIZADO, VÃO DE 40M, ESPAÇAMENTO DE 5M ATÉ 6,5M</v>
          </cell>
          <cell r="C1179" t="str">
            <v>M2</v>
          </cell>
          <cell r="D1179">
            <v>307.02999999999997</v>
          </cell>
          <cell r="E1179">
            <v>53.8</v>
          </cell>
          <cell r="F1179">
            <v>360.83</v>
          </cell>
        </row>
        <row r="1180">
          <cell r="A1180" t="str">
            <v>73866/7</v>
          </cell>
          <cell r="B1180" t="str">
            <v>ESTRUTURA PARA COBERTURA TIPO SHED, EM ALUMÍNIO ANODIZADO, VÃO DE 20M, ESPAÇAMENTO DAS TESOURAS DE 5M ATÉ 6,5M</v>
          </cell>
          <cell r="C1180" t="str">
            <v>M2</v>
          </cell>
          <cell r="D1180">
            <v>325.64999999999998</v>
          </cell>
          <cell r="E1180">
            <v>68.28</v>
          </cell>
          <cell r="F1180">
            <v>393.93</v>
          </cell>
        </row>
        <row r="1181">
          <cell r="A1181" t="str">
            <v>73866/8</v>
          </cell>
          <cell r="B1181" t="str">
            <v>ESTRUTURA PARA COBERTURA TIPO SHED, EM ALUMÍNIO ANODIZADO, VÃO DE 30M, ESPAÇAMENTO DAS TESOURAS DE 5M ATÉ 6,5M</v>
          </cell>
          <cell r="C1181" t="str">
            <v>M2</v>
          </cell>
          <cell r="D1181">
            <v>396.76</v>
          </cell>
          <cell r="E1181">
            <v>70.94</v>
          </cell>
          <cell r="F1181">
            <v>467.7</v>
          </cell>
        </row>
        <row r="1182">
          <cell r="A1182" t="str">
            <v>73866/9</v>
          </cell>
          <cell r="B1182" t="str">
            <v>ESTRUTURA PARA COBERTURA TIPO SHED, EM ALUMÍNIO ANODIZADO, VÃO DE 40M, ESPAÇAMENTO DAS TESOURAS DE 5M ATÉ 6,5M</v>
          </cell>
          <cell r="C1182" t="str">
            <v>M2</v>
          </cell>
          <cell r="D1182">
            <v>411.58</v>
          </cell>
          <cell r="E1182">
            <v>73.349999999999994</v>
          </cell>
          <cell r="F1182">
            <v>484.93</v>
          </cell>
        </row>
        <row r="1183">
          <cell r="A1183" t="str">
            <v>73867/1</v>
          </cell>
          <cell r="B1183" t="str">
            <v>ESTRUTURA TIPO ESPACIAL EM ALUMÍNIO ANODIZADO, VÃO DE 20M</v>
          </cell>
          <cell r="C1183" t="str">
            <v>M2</v>
          </cell>
          <cell r="D1183">
            <v>120.39</v>
          </cell>
          <cell r="E1183">
            <v>54.71</v>
          </cell>
          <cell r="F1183">
            <v>175.1</v>
          </cell>
        </row>
        <row r="1184">
          <cell r="A1184" t="str">
            <v>73867/2</v>
          </cell>
          <cell r="B1184" t="str">
            <v>ESTRUTURA TIPO ESPACIAL EM ALUMÍNIO ANODIZADO, VÃO DE 30M</v>
          </cell>
          <cell r="C1184" t="str">
            <v>M2</v>
          </cell>
          <cell r="D1184">
            <v>137.26</v>
          </cell>
          <cell r="E1184">
            <v>54.71</v>
          </cell>
          <cell r="F1184">
            <v>191.97</v>
          </cell>
        </row>
        <row r="1185">
          <cell r="A1185" t="str">
            <v>73867/3</v>
          </cell>
          <cell r="B1185" t="str">
            <v>ESTRUTURA TIPO ESPACIAL EM ALUMÍNIO ANODIZADO, VÃO DE 40M</v>
          </cell>
          <cell r="C1185" t="str">
            <v>M2</v>
          </cell>
          <cell r="D1185">
            <v>174.75</v>
          </cell>
          <cell r="E1185">
            <v>54.71</v>
          </cell>
          <cell r="F1185">
            <v>229.46</v>
          </cell>
        </row>
        <row r="1186">
          <cell r="A1186" t="str">
            <v>73867/4</v>
          </cell>
          <cell r="B1186" t="str">
            <v>ESTRUTURA TIPO ESPACIAL EM ALUMÍNIO ANODIZADO, VÃO DE 50M</v>
          </cell>
          <cell r="C1186" t="str">
            <v>M2</v>
          </cell>
          <cell r="D1186">
            <v>182.25</v>
          </cell>
          <cell r="E1186">
            <v>54.71</v>
          </cell>
          <cell r="F1186">
            <v>236.96</v>
          </cell>
        </row>
        <row r="1187">
          <cell r="B1187" t="str">
            <v>ESTRUTURA PARA COBERTURA EM ACO</v>
          </cell>
          <cell r="C1187">
            <v>0</v>
          </cell>
        </row>
        <row r="1188">
          <cell r="A1188">
            <v>72110</v>
          </cell>
          <cell r="B1188" t="str">
            <v>ESTRUTURA METÁLICA EM TESOURAS OU TRELIÇAS, VÃO LIVRE DE 12M, FORNECIMENTO E MONTAGEM, NÃO SENDO CONSIDERADOS OS FECHAMENTOS METÁLICOS, AS COLUNAS, OS SERVIÇOS GERAIS EM ALVENARIA E CONCRETO, AS TELHAS DE COBERTURA E A PINTURA DE ACABAMENTO</v>
          </cell>
          <cell r="C1188" t="str">
            <v>M2</v>
          </cell>
          <cell r="D1188">
            <v>75.11</v>
          </cell>
          <cell r="E1188">
            <v>19.52</v>
          </cell>
          <cell r="F1188">
            <v>94.63</v>
          </cell>
        </row>
        <row r="1189">
          <cell r="A1189">
            <v>72111</v>
          </cell>
          <cell r="B1189" t="str">
            <v>ESTRUTURA METÁLICA EM TESOURAS OU TRELIÇAS, VÃO LIVRE DE 15M, FORNECIMENTO E MONTAGEM, NÃO SENDO CONSIDERADOS OS FECHAMENTOS METÁLICOS, AS COLUNAS, OS SERVIÇOS GERAIS EM ALVENARIA E CONCRETO, AS TELHAS DE COBERTURA E A PINTURA DE ACABAMENTO</v>
          </cell>
          <cell r="C1189" t="str">
            <v>M2</v>
          </cell>
          <cell r="D1189">
            <v>82.44</v>
          </cell>
          <cell r="E1189">
            <v>20.91</v>
          </cell>
          <cell r="F1189">
            <v>103.35</v>
          </cell>
        </row>
        <row r="1190">
          <cell r="A1190">
            <v>72112</v>
          </cell>
          <cell r="B1190" t="str">
            <v>ESTRUTURA METÁLICA EM TESOURAS OU TRELIÇAS, VÃO LIVRE DE 20M, FORNECIMENTO E MONTAGEM, NÃO SENDO CONSIDERADOS OS FECHAMENTOS METÁLICOS, AS COLUNAS, OS SERVIÇOS GERAIS EM ALVENARIA E CONCRETO, AS TELHAS DE COBERTURA E A PINTURA DE ACABAMENTO</v>
          </cell>
          <cell r="C1190" t="str">
            <v>M2</v>
          </cell>
          <cell r="D1190">
            <v>89.78</v>
          </cell>
          <cell r="E1190">
            <v>22.31</v>
          </cell>
          <cell r="F1190">
            <v>112.09</v>
          </cell>
        </row>
        <row r="1191">
          <cell r="A1191">
            <v>72113</v>
          </cell>
          <cell r="B1191" t="str">
            <v>ESTRUTURA METÁLICA EM TESOURAS OU TRELIÇAS, VÃO LIVRE DE 25M, FORNECIMENTO E MONTAGEM, NÃO SENDO CONSIDERADOS OS FECHAMENTOS METÁLICOS, AS COLUNAS, OS SERVIÇOS GERAIS EM ALVENARIA E CONCRETO, AS TELHAS DE COBERTURA E A PINTURA DE ACABAMENTO</v>
          </cell>
          <cell r="C1191" t="str">
            <v>M2</v>
          </cell>
          <cell r="D1191">
            <v>101</v>
          </cell>
          <cell r="E1191">
            <v>25.1</v>
          </cell>
          <cell r="F1191">
            <v>126.1</v>
          </cell>
        </row>
        <row r="1192">
          <cell r="A1192">
            <v>72114</v>
          </cell>
          <cell r="B1192" t="str">
            <v>ESTRUTURA METÁLICA EM TESOURAS OU TRELIÇAS, VÃO LIVRE DE 30M, FORNECIMENTO E MONTAGEM, NÃO SENDO CONSIDERADOS OS FECHAMENTOS METÁLICOS, AS COLUNAS, OS SERVIÇOS GERAIS EM ALVENARIA E CONCRETO, AS TELHAS DE COBERTURA E A PINTURA DE ACABAMENTO</v>
          </cell>
          <cell r="C1192" t="str">
            <v>M2</v>
          </cell>
          <cell r="D1192">
            <v>112.22</v>
          </cell>
          <cell r="E1192">
            <v>27.89</v>
          </cell>
          <cell r="F1192">
            <v>140.11000000000001</v>
          </cell>
        </row>
        <row r="1193">
          <cell r="A1193" t="str">
            <v>73970/1</v>
          </cell>
          <cell r="B1193" t="str">
            <v>ESTRUTURA METÁLICA EM AÇO ESTRUTURAL PERFIL I 12 X 5 1/4</v>
          </cell>
          <cell r="C1193" t="str">
            <v>KG</v>
          </cell>
          <cell r="D1193">
            <v>8.6199999999999992</v>
          </cell>
          <cell r="E1193">
            <v>2.94</v>
          </cell>
          <cell r="F1193">
            <v>11.56</v>
          </cell>
        </row>
        <row r="1194">
          <cell r="A1194" t="str">
            <v>73970/2</v>
          </cell>
          <cell r="B1194" t="str">
            <v>ESTRUTURA METÁLICA EM AÇO ESTRUTURAL PERFIL I 6 X 3 3/8</v>
          </cell>
          <cell r="C1194" t="str">
            <v>KG</v>
          </cell>
          <cell r="D1194">
            <v>7.9</v>
          </cell>
          <cell r="E1194">
            <v>1.1399999999999999</v>
          </cell>
          <cell r="F1194">
            <v>9.0399999999999991</v>
          </cell>
        </row>
        <row r="1195">
          <cell r="B1195" t="str">
            <v>TELHA METALICA</v>
          </cell>
          <cell r="C1195">
            <v>0</v>
          </cell>
        </row>
        <row r="1196">
          <cell r="A1196">
            <v>75220</v>
          </cell>
          <cell r="B1196" t="str">
            <v>CUMEEIRA EM PERFIL ONDULADO DE ALUMÍNIO</v>
          </cell>
          <cell r="C1196" t="str">
            <v>M</v>
          </cell>
          <cell r="D1196">
            <v>33.22</v>
          </cell>
          <cell r="E1196">
            <v>2.57</v>
          </cell>
          <cell r="F1196">
            <v>35.79</v>
          </cell>
        </row>
        <row r="1197">
          <cell r="A1197">
            <v>84038</v>
          </cell>
          <cell r="B1197" t="str">
            <v>COBERTURA COM TELHA ONDULADA DE ALUMÍNIO, ESPESSURA DE 5 MM</v>
          </cell>
          <cell r="C1197" t="str">
            <v>M2</v>
          </cell>
          <cell r="D1197">
            <v>37.380000000000003</v>
          </cell>
          <cell r="E1197">
            <v>6.75</v>
          </cell>
          <cell r="F1197">
            <v>44.13</v>
          </cell>
        </row>
        <row r="1198">
          <cell r="A1198">
            <v>84039</v>
          </cell>
          <cell r="B1198" t="str">
            <v>COBERTURA COM TELHA ONDULADA DE ALUMÍNIO, ESPESSURA DE 7 MM</v>
          </cell>
          <cell r="C1198" t="str">
            <v>M2</v>
          </cell>
          <cell r="D1198">
            <v>50.21</v>
          </cell>
          <cell r="E1198">
            <v>10.31</v>
          </cell>
          <cell r="F1198">
            <v>60.52</v>
          </cell>
        </row>
        <row r="1199">
          <cell r="A1199" t="str">
            <v>75381/1</v>
          </cell>
          <cell r="B1199" t="str">
            <v>COBERTURA COM TELHA DE CHAPA DE AÇO ZINCADO, ONDULADA, ESPESSURA DE 0,5MM</v>
          </cell>
          <cell r="C1199" t="str">
            <v>M2</v>
          </cell>
          <cell r="D1199">
            <v>26.53</v>
          </cell>
          <cell r="E1199">
            <v>6.13</v>
          </cell>
          <cell r="F1199">
            <v>32.659999999999997</v>
          </cell>
        </row>
        <row r="1200">
          <cell r="A1200">
            <v>84040</v>
          </cell>
          <cell r="B1200" t="str">
            <v>COBERTURA COM TELHA DE AÇO ZINCADO, TRAPEZOIDAL, ESPESSURA DE 0,5 MM, INCLUINDO ACESSÓRIOS</v>
          </cell>
          <cell r="C1200" t="str">
            <v>M2</v>
          </cell>
          <cell r="D1200">
            <v>26.01</v>
          </cell>
          <cell r="E1200">
            <v>1.79</v>
          </cell>
          <cell r="F1200">
            <v>27.8</v>
          </cell>
        </row>
        <row r="1201">
          <cell r="B1201" t="str">
            <v>TELHA CERAMICA</v>
          </cell>
          <cell r="C1201">
            <v>0</v>
          </cell>
        </row>
        <row r="1202">
          <cell r="A1202" t="str">
            <v>73930/1</v>
          </cell>
          <cell r="B1202" t="str">
            <v>CORDÃO DE ARREMATE COM TELHA CERÂMICA TIPO CANAL EMBOCADA COM ARGAMASSA TRAÇO 1:3 (CIMENTO E AREIA)</v>
          </cell>
          <cell r="C1202" t="str">
            <v>M</v>
          </cell>
          <cell r="D1202">
            <v>8.7100000000000009</v>
          </cell>
          <cell r="E1202">
            <v>11.71</v>
          </cell>
          <cell r="F1202">
            <v>20.420000000000002</v>
          </cell>
        </row>
        <row r="1203">
          <cell r="A1203" t="str">
            <v>73938/6</v>
          </cell>
          <cell r="B1203" t="str">
            <v>CORDÃO DE ARREMATE EM BEIRAIS COM TELHA CERÂMICA EMBOCADA TRAÇO 1:2:8 (CIMENTO, CAL E AREIA)</v>
          </cell>
          <cell r="C1203" t="str">
            <v>M</v>
          </cell>
          <cell r="D1203">
            <v>7.31</v>
          </cell>
          <cell r="E1203">
            <v>11.74</v>
          </cell>
          <cell r="F1203">
            <v>19.05</v>
          </cell>
        </row>
        <row r="1204">
          <cell r="A1204">
            <v>84033</v>
          </cell>
          <cell r="B1204" t="str">
            <v>COBERTURA COM TELHA COLONIAL, EXCLUINDO MADEIRAMENTO</v>
          </cell>
          <cell r="C1204" t="str">
            <v>M2</v>
          </cell>
          <cell r="D1204">
            <v>23.59</v>
          </cell>
          <cell r="E1204">
            <v>6.05</v>
          </cell>
          <cell r="F1204">
            <v>29.64</v>
          </cell>
        </row>
        <row r="1205">
          <cell r="A1205" t="str">
            <v>73938/2</v>
          </cell>
          <cell r="B1205" t="str">
            <v>COBERTURA EM TELHA CERÂMICA TIPO PLAN, EXCLUINDO MADEIRAMENTO</v>
          </cell>
          <cell r="C1205" t="str">
            <v>M2</v>
          </cell>
          <cell r="D1205">
            <v>27.81</v>
          </cell>
          <cell r="E1205">
            <v>23.31</v>
          </cell>
          <cell r="F1205">
            <v>51.12</v>
          </cell>
        </row>
        <row r="1206">
          <cell r="A1206" t="str">
            <v>73938/4</v>
          </cell>
          <cell r="B1206" t="str">
            <v>COBERTURA EM TELHA CERÂMICA TIPO CANAL, COM ARGAMASSA TRAÇO 1:3 (CIMENTO E AREIA) E ARAME RECOZIDO</v>
          </cell>
          <cell r="C1206" t="str">
            <v>M2</v>
          </cell>
          <cell r="D1206">
            <v>46.96</v>
          </cell>
          <cell r="E1206">
            <v>37.08</v>
          </cell>
          <cell r="F1206">
            <v>84.04</v>
          </cell>
        </row>
        <row r="1207">
          <cell r="A1207" t="str">
            <v>73938/1</v>
          </cell>
          <cell r="B1207" t="str">
            <v>COBERTURA EM TELHA CERÂMICA TIPO COLONIAL, COM ARGAMASSA TRAÇO 1:3 (CIMENTO E AREIA)</v>
          </cell>
          <cell r="C1207" t="str">
            <v>M2</v>
          </cell>
          <cell r="D1207">
            <v>35.71</v>
          </cell>
          <cell r="E1207">
            <v>37.08</v>
          </cell>
          <cell r="F1207">
            <v>72.790000000000006</v>
          </cell>
        </row>
        <row r="1208">
          <cell r="A1208" t="str">
            <v>73938/3</v>
          </cell>
          <cell r="B1208" t="str">
            <v>COBERTURA EM TELHA CERÂMICA TIPO FRANCESA OU MARSELHA, EXCLUINDO MADEIRAMENTO</v>
          </cell>
          <cell r="C1208" t="str">
            <v>M2</v>
          </cell>
          <cell r="D1208">
            <v>26.07</v>
          </cell>
          <cell r="E1208">
            <v>15.54</v>
          </cell>
          <cell r="F1208">
            <v>41.61</v>
          </cell>
        </row>
        <row r="1209">
          <cell r="A1209" t="str">
            <v>73938/5</v>
          </cell>
          <cell r="B1209" t="str">
            <v>COBERTURA EM TELHA CERÂMICA TIPO PAULISTA, COM ARGAMASSA TRAÇO 1:3 (CIMENTO E AREIA) E ARAME RECOZIDO</v>
          </cell>
          <cell r="C1209" t="str">
            <v>M2</v>
          </cell>
          <cell r="D1209">
            <v>56.95</v>
          </cell>
          <cell r="E1209">
            <v>37.130000000000003</v>
          </cell>
          <cell r="F1209">
            <v>94.08</v>
          </cell>
        </row>
        <row r="1210">
          <cell r="A1210" t="str">
            <v>76450/1</v>
          </cell>
          <cell r="B1210" t="str">
            <v>COBERTURA EM TELHA CERÂMICA TIPO PAULISTINHA (TRAPEZOIDAL), COM ARGAMASSA TRAÇO 1:3 (CIMENTO E AREIA) E ARAME RECOZIDO</v>
          </cell>
          <cell r="C1210" t="str">
            <v>M2</v>
          </cell>
          <cell r="D1210">
            <v>59.64</v>
          </cell>
          <cell r="E1210">
            <v>37.08</v>
          </cell>
          <cell r="F1210">
            <v>96.72</v>
          </cell>
        </row>
        <row r="1211">
          <cell r="A1211">
            <v>6058</v>
          </cell>
          <cell r="B1211" t="str">
            <v>CUMEEIRA COM TELHA CERÂMICA EMBOCADA COM ARGAMASSA TRAÇO 1:2:8 (CIMENTO, CAL E AREIA)</v>
          </cell>
          <cell r="C1211" t="str">
            <v>M</v>
          </cell>
          <cell r="D1211">
            <v>10.89</v>
          </cell>
          <cell r="E1211">
            <v>11.74</v>
          </cell>
          <cell r="F1211">
            <v>22.63</v>
          </cell>
        </row>
        <row r="1212">
          <cell r="A1212" t="str">
            <v>73938/7</v>
          </cell>
          <cell r="B1212" t="str">
            <v>EMBOCAMENTO DE ULTIMA FIADA DE TELHA PLAN, COLONIAL OU PAULISTA, COM ARGAMASSA TRAÇO 1:2:8 (CIMENTO, CAL E AREIA)</v>
          </cell>
          <cell r="C1212" t="str">
            <v>M</v>
          </cell>
          <cell r="D1212">
            <v>3.25</v>
          </cell>
          <cell r="E1212">
            <v>7.08</v>
          </cell>
          <cell r="F1212">
            <v>10.33</v>
          </cell>
        </row>
        <row r="1213">
          <cell r="B1213" t="str">
            <v>TELHA FIBROCIMENTO</v>
          </cell>
          <cell r="C1213">
            <v>0</v>
          </cell>
        </row>
        <row r="1214">
          <cell r="A1214">
            <v>73633</v>
          </cell>
          <cell r="B1214" t="str">
            <v>COBERTURA COM TELHA DE FIBROCIMENTO ESTRUTURAL LARGURA UTIL 90CM, INCLUSO ACESSÓRIOS DE FIXAÇÃO E VEDAÇÃO</v>
          </cell>
          <cell r="C1214" t="str">
            <v>M2</v>
          </cell>
          <cell r="D1214">
            <v>50.7</v>
          </cell>
          <cell r="E1214">
            <v>12.22</v>
          </cell>
          <cell r="F1214">
            <v>62.92</v>
          </cell>
        </row>
        <row r="1215">
          <cell r="A1215">
            <v>73634</v>
          </cell>
          <cell r="B1215" t="str">
            <v>COBERTURA COM TELHA DE FIBROCIMENTO ESTRUTURAL LARGURA ÚTIL 49CM OU 44CM, INCLUSO ACESSÓRIOS DE FIXAÇÃO E VEDAÇÃO, EXCLUINDO MADEIRAMENTO</v>
          </cell>
          <cell r="C1215" t="str">
            <v>M2</v>
          </cell>
          <cell r="D1215">
            <v>76.13</v>
          </cell>
          <cell r="E1215">
            <v>9.77</v>
          </cell>
          <cell r="F1215">
            <v>85.9</v>
          </cell>
        </row>
        <row r="1216">
          <cell r="A1216" t="str">
            <v>74088/1</v>
          </cell>
          <cell r="B1216" t="str">
            <v>TELHAMENTO COM TELHA DE FIBROCIMENTO ONDULADA, ESPESSURA 6MM, INCLUSO JUNTAS DE VEDAÇÃO E ACESSÓRIOS DE FIXAÇÃO, EXCLUINDO MADEIRAMENTO</v>
          </cell>
          <cell r="C1216" t="str">
            <v>M2</v>
          </cell>
          <cell r="D1216">
            <v>23.91</v>
          </cell>
          <cell r="E1216">
            <v>4.71</v>
          </cell>
          <cell r="F1216">
            <v>28.62</v>
          </cell>
        </row>
        <row r="1217">
          <cell r="A1217" t="str">
            <v>73744/1</v>
          </cell>
          <cell r="B1217" t="str">
            <v>CUMEEIRA PARA TELHA DE FIBROCIMENTO ESTRUTURAL, INCLUSO ACESSÓRIOS PARA FIXAÇÃO E VEDAÇÃO</v>
          </cell>
          <cell r="C1217" t="str">
            <v>M</v>
          </cell>
          <cell r="D1217">
            <v>96.32</v>
          </cell>
          <cell r="E1217">
            <v>2.17</v>
          </cell>
          <cell r="F1217">
            <v>98.49</v>
          </cell>
        </row>
        <row r="1218">
          <cell r="A1218" t="str">
            <v>74045/1</v>
          </cell>
          <cell r="B1218" t="str">
            <v>CUMEEIRA UNIVERSAL PARA TELHA DE FIBROCIMENTO ONDULADA ESPESSURA 6 MM, INCLUSO JUNTAS DE VEDAÇÃO E ACESSÓRIOS DE FIXAÇÃO</v>
          </cell>
          <cell r="C1218" t="str">
            <v>M</v>
          </cell>
          <cell r="D1218">
            <v>46.53</v>
          </cell>
          <cell r="E1218">
            <v>2.57</v>
          </cell>
          <cell r="F1218">
            <v>49.1</v>
          </cell>
        </row>
        <row r="1219">
          <cell r="A1219" t="str">
            <v>74045/2</v>
          </cell>
          <cell r="B1219" t="str">
            <v>CUMEEIRA TIPO SHED PARA TELHA DE FIBROCIMENTO ONDULADA, INCLUSO JUNTAS DE VEDAÇÃO E ACESSÓRIOS DE FIXAÇÃO</v>
          </cell>
          <cell r="C1219" t="str">
            <v>M</v>
          </cell>
          <cell r="D1219">
            <v>39.4</v>
          </cell>
          <cell r="E1219">
            <v>2.57</v>
          </cell>
          <cell r="F1219">
            <v>41.97</v>
          </cell>
        </row>
        <row r="1220">
          <cell r="A1220">
            <v>84035</v>
          </cell>
          <cell r="B1220" t="str">
            <v>COBERTURA COM TELHA DE FIBROCIMENTO ONDULADA, ESPESSURA 8 MM, INCLUINDO ACESSÓRIOS, EXCLUINDO MADEIRAMENTO</v>
          </cell>
          <cell r="C1220" t="str">
            <v>M2</v>
          </cell>
          <cell r="D1220">
            <v>45.24</v>
          </cell>
          <cell r="E1220">
            <v>5.57</v>
          </cell>
          <cell r="F1220">
            <v>50.81</v>
          </cell>
        </row>
        <row r="1221">
          <cell r="A1221">
            <v>84036</v>
          </cell>
          <cell r="B1221" t="str">
            <v>COBERTURA COM TELHA DE FIBROCIMENTO ONDULADA, ESPESSURA 4 MM, INCLUSOS ACESSÓRIOS DE FIXAÇÃO, EXCLUINDO MADEIRAMENTO</v>
          </cell>
          <cell r="C1221" t="str">
            <v>M2</v>
          </cell>
          <cell r="D1221">
            <v>20.29</v>
          </cell>
          <cell r="E1221">
            <v>6.98</v>
          </cell>
          <cell r="F1221">
            <v>27.27</v>
          </cell>
        </row>
        <row r="1222">
          <cell r="A1222">
            <v>84037</v>
          </cell>
          <cell r="B1222" t="str">
            <v>COBERTURA COM TELHA DE FIBROCIMENTO ONDULADA, ESPESSURA 6 MM, COM CUMEEIRA UNIVERSAL, INCLUSAS JUNTAS DE DILATAÇÃO E ACESSÓRIOS DE FIXAÇÃO, EXCLUINDO MADEIRAMENTO</v>
          </cell>
          <cell r="C1222" t="str">
            <v>M2</v>
          </cell>
          <cell r="D1222">
            <v>37.31</v>
          </cell>
          <cell r="E1222">
            <v>4.92</v>
          </cell>
          <cell r="F1222">
            <v>42.23</v>
          </cell>
        </row>
        <row r="1223">
          <cell r="B1223" t="str">
            <v>TELHA FIBRA DE VIDRO/TRANSLUCIDA</v>
          </cell>
          <cell r="C1223">
            <v>0</v>
          </cell>
        </row>
        <row r="1224">
          <cell r="A1224">
            <v>41619</v>
          </cell>
          <cell r="B1224" t="str">
            <v>COBERTURA COM TELHA DE FIBRA DE VIDRO ONDULADA COLORIDA, ESPESSURA 6MM, INCLUSOS ACESSÓRIOS DE FIXAÇÃO</v>
          </cell>
          <cell r="C1224" t="str">
            <v>M2</v>
          </cell>
          <cell r="D1224">
            <v>26.43</v>
          </cell>
          <cell r="E1224">
            <v>4.71</v>
          </cell>
          <cell r="F1224">
            <v>31.14</v>
          </cell>
        </row>
        <row r="1225">
          <cell r="A1225">
            <v>84041</v>
          </cell>
          <cell r="B1225" t="str">
            <v>COBERTURA COM TELHA PLÁSTICA TRANSPARENTE INCLUSIVE FIXAÇÃO</v>
          </cell>
          <cell r="C1225" t="str">
            <v>M2</v>
          </cell>
          <cell r="D1225">
            <v>24.8</v>
          </cell>
          <cell r="E1225">
            <v>5.24</v>
          </cell>
          <cell r="F1225">
            <v>30.04</v>
          </cell>
        </row>
        <row r="1226">
          <cell r="A1226">
            <v>84047</v>
          </cell>
          <cell r="B1226" t="str">
            <v>COBERTURA EM TELHA DE VIDRO TIPO FRANCESA</v>
          </cell>
          <cell r="C1226" t="str">
            <v>M2</v>
          </cell>
          <cell r="D1226">
            <v>369.84</v>
          </cell>
          <cell r="E1226">
            <v>36.64</v>
          </cell>
          <cell r="F1226">
            <v>406.48</v>
          </cell>
        </row>
        <row r="1227">
          <cell r="B1227" t="str">
            <v>CALHAS</v>
          </cell>
          <cell r="C1227">
            <v>0</v>
          </cell>
        </row>
        <row r="1228">
          <cell r="A1228">
            <v>72104</v>
          </cell>
          <cell r="B1228" t="str">
            <v>CALHA EM CHAPA DE AÇO GALVANIZADO NÚMERO 24, DESENVOLVIMENTO DE 33CM</v>
          </cell>
          <cell r="C1228" t="str">
            <v>M</v>
          </cell>
          <cell r="D1228">
            <v>24.52</v>
          </cell>
          <cell r="E1228">
            <v>7.5</v>
          </cell>
          <cell r="F1228">
            <v>32.020000000000003</v>
          </cell>
        </row>
        <row r="1229">
          <cell r="A1229">
            <v>72105</v>
          </cell>
          <cell r="B1229" t="str">
            <v>CALHA EM CHAPA DE AÇO GALVANIZADO NÚMERO 24, DESENVOLVIMENTO DE 50CM</v>
          </cell>
          <cell r="C1229" t="str">
            <v>M</v>
          </cell>
          <cell r="D1229">
            <v>36.51</v>
          </cell>
          <cell r="E1229">
            <v>11.78</v>
          </cell>
          <cell r="F1229">
            <v>48.29</v>
          </cell>
        </row>
        <row r="1230">
          <cell r="A1230">
            <v>84044</v>
          </cell>
          <cell r="B1230" t="str">
            <v>CALHA DE BEIRAL, SEMICIRCULAR DE PVC, DIÂMETRO 125 MM, INCLUINDO CABECEIRAS, EMENDAS, BOCAIS, SUPORTES E VEDACOES, EXCLUINDO CONDUTORES - FORNECIMENTO E COLOCAÇÃO</v>
          </cell>
          <cell r="C1230" t="str">
            <v>M</v>
          </cell>
          <cell r="D1230">
            <v>46.28</v>
          </cell>
          <cell r="E1230">
            <v>10.23</v>
          </cell>
          <cell r="F1230">
            <v>56.51</v>
          </cell>
        </row>
        <row r="1231">
          <cell r="A1231">
            <v>84046</v>
          </cell>
          <cell r="B1231" t="str">
            <v>CALHA DE CHAPA GALVANIZADA NÚMERO 26, COM DESENVOLVIMENTO DE 10 CM</v>
          </cell>
          <cell r="C1231" t="str">
            <v>M</v>
          </cell>
          <cell r="D1231">
            <v>9.93</v>
          </cell>
          <cell r="E1231">
            <v>1.71</v>
          </cell>
          <cell r="F1231">
            <v>11.64</v>
          </cell>
        </row>
        <row r="1232">
          <cell r="B1232" t="str">
            <v>CONDUTORES</v>
          </cell>
          <cell r="C1232">
            <v>0</v>
          </cell>
        </row>
        <row r="1233">
          <cell r="A1233">
            <v>84045</v>
          </cell>
          <cell r="B1233" t="str">
            <v>CONDUTOR PARA CALHA DE BEIRAL, DE PVC, DIÂMETRO 88 MM, INCLUINDO CONEXÕES E BRAÇADEIRAS - FORNECIMENTO E COLOCAÇÃO</v>
          </cell>
          <cell r="C1233" t="str">
            <v>M</v>
          </cell>
          <cell r="D1233">
            <v>21.44</v>
          </cell>
          <cell r="E1233">
            <v>4.42</v>
          </cell>
          <cell r="F1233">
            <v>25.86</v>
          </cell>
        </row>
        <row r="1234">
          <cell r="B1234" t="str">
            <v>RUFOS</v>
          </cell>
          <cell r="C1234">
            <v>0</v>
          </cell>
        </row>
        <row r="1235">
          <cell r="A1235">
            <v>72106</v>
          </cell>
          <cell r="B1235" t="str">
            <v>RUFO EM CHAPA DE AÇO GALVANIZADO NÚMERO 24, DESENVOLVIMENTO DE 16CM</v>
          </cell>
          <cell r="C1235" t="str">
            <v>M</v>
          </cell>
          <cell r="D1235">
            <v>16.59</v>
          </cell>
          <cell r="E1235">
            <v>4.28</v>
          </cell>
          <cell r="F1235">
            <v>20.87</v>
          </cell>
        </row>
        <row r="1236">
          <cell r="A1236">
            <v>72107</v>
          </cell>
          <cell r="B1236" t="str">
            <v>RUFO EM CHAPA DE AÇO GALVANIZADO NÚMERO 24, DESENVOLVIMENTO DE 25CM</v>
          </cell>
          <cell r="C1236" t="str">
            <v>M</v>
          </cell>
          <cell r="D1236">
            <v>20.12</v>
          </cell>
          <cell r="E1236">
            <v>5.35</v>
          </cell>
          <cell r="F1236">
            <v>25.47</v>
          </cell>
        </row>
        <row r="1237">
          <cell r="A1237" t="str">
            <v>73868/1</v>
          </cell>
          <cell r="B1237" t="str">
            <v>RUFO EM FIBROCIMENTO, INCLUSO ACESSÓRIOS DE FIXAÇÃO E VEDAÇÃO</v>
          </cell>
          <cell r="C1237" t="str">
            <v>M</v>
          </cell>
          <cell r="D1237">
            <v>24.81</v>
          </cell>
          <cell r="E1237">
            <v>3.32</v>
          </cell>
          <cell r="F1237">
            <v>28.13</v>
          </cell>
        </row>
        <row r="1238">
          <cell r="A1238">
            <v>68058</v>
          </cell>
          <cell r="B1238" t="str">
            <v>RUFO EM CONCRETO ARMADO, LARGURA 40CM E ESPESSURA 7CM</v>
          </cell>
          <cell r="C1238" t="str">
            <v>M</v>
          </cell>
          <cell r="D1238">
            <v>35.380000000000003</v>
          </cell>
          <cell r="E1238">
            <v>23.97</v>
          </cell>
          <cell r="F1238">
            <v>59.35</v>
          </cell>
        </row>
        <row r="1239">
          <cell r="A1239" t="str">
            <v>74098/1</v>
          </cell>
          <cell r="B1239" t="str">
            <v>RUFO EM CONCRETO ARMADO, LARGURA 40CM, ESPESSURA 3CM</v>
          </cell>
          <cell r="C1239" t="str">
            <v>M</v>
          </cell>
          <cell r="D1239">
            <v>16.39</v>
          </cell>
          <cell r="E1239">
            <v>9.59</v>
          </cell>
          <cell r="F1239">
            <v>25.98</v>
          </cell>
        </row>
        <row r="1240">
          <cell r="B1240" t="str">
            <v>ESQUADRIAS E ACESSORIOS</v>
          </cell>
          <cell r="C1240">
            <v>0</v>
          </cell>
        </row>
        <row r="1241">
          <cell r="B1241" t="str">
            <v>MANUTENCAO / REPAROS - ESQUADRIAS E ACESSORIOS</v>
          </cell>
          <cell r="C1241">
            <v>0</v>
          </cell>
        </row>
        <row r="1242">
          <cell r="A1242">
            <v>72142</v>
          </cell>
          <cell r="B1242" t="str">
            <v>RETIRADA DE FOLHAS DE PORTA DE PASSAGEM OU JANELA</v>
          </cell>
          <cell r="C1242" t="str">
            <v>UN</v>
          </cell>
          <cell r="D1242">
            <v>2.25</v>
          </cell>
          <cell r="E1242">
            <v>6.7</v>
          </cell>
          <cell r="F1242">
            <v>8.9499999999999993</v>
          </cell>
        </row>
        <row r="1243">
          <cell r="A1243">
            <v>72143</v>
          </cell>
          <cell r="B1243" t="str">
            <v>RETIRADA DE BATENTES DE MADEIRA</v>
          </cell>
          <cell r="C1243" t="str">
            <v>UN</v>
          </cell>
          <cell r="D1243">
            <v>10.84</v>
          </cell>
          <cell r="E1243">
            <v>32.46</v>
          </cell>
          <cell r="F1243">
            <v>43.3</v>
          </cell>
        </row>
        <row r="1244">
          <cell r="A1244">
            <v>72148</v>
          </cell>
          <cell r="B1244" t="str">
            <v>RETIRADA DE BATENTES METÁLICOS</v>
          </cell>
          <cell r="C1244" t="str">
            <v>UN</v>
          </cell>
          <cell r="D1244">
            <v>10.84</v>
          </cell>
          <cell r="E1244">
            <v>27.94</v>
          </cell>
          <cell r="F1244">
            <v>38.78</v>
          </cell>
        </row>
        <row r="1245">
          <cell r="A1245">
            <v>85334</v>
          </cell>
          <cell r="B1245" t="str">
            <v>RETIRADA DE ESQUADRIAS METÁLICAS</v>
          </cell>
          <cell r="C1245" t="str">
            <v>M2</v>
          </cell>
          <cell r="D1245">
            <v>4.51</v>
          </cell>
          <cell r="E1245">
            <v>9.65</v>
          </cell>
          <cell r="F1245">
            <v>14.16</v>
          </cell>
        </row>
        <row r="1246">
          <cell r="A1246">
            <v>72144</v>
          </cell>
          <cell r="B1246" t="str">
            <v>RECOLOCAÇÃO DE FOLHAS DE PORTA DE PASSAGEM OU JANELA, CONSIDERANDO REAPROVEITAMENTO DO MATERIAL</v>
          </cell>
          <cell r="C1246" t="str">
            <v>UN</v>
          </cell>
          <cell r="D1246">
            <v>19.87</v>
          </cell>
          <cell r="E1246">
            <v>50.76</v>
          </cell>
          <cell r="F1246">
            <v>70.63</v>
          </cell>
        </row>
        <row r="1247">
          <cell r="A1247">
            <v>72146</v>
          </cell>
          <cell r="B1247" t="str">
            <v>RECOLOCAÇÃO DE BATENTES DE MADEIRA, CONSIDERANDO REAPROVEITAMENTO DE MATERIAL</v>
          </cell>
          <cell r="C1247" t="str">
            <v>UN</v>
          </cell>
          <cell r="D1247">
            <v>13.2</v>
          </cell>
          <cell r="E1247">
            <v>30.27</v>
          </cell>
          <cell r="F1247">
            <v>43.47</v>
          </cell>
        </row>
        <row r="1248">
          <cell r="A1248">
            <v>72149</v>
          </cell>
          <cell r="B1248" t="str">
            <v>RECOLOCAÇÃO DE BATENTES METÁLICOS, CONSIDERANDO REAPROVEITAMENTO DO MATERIAL</v>
          </cell>
          <cell r="C1248" t="str">
            <v>UN</v>
          </cell>
          <cell r="D1248">
            <v>11.74</v>
          </cell>
          <cell r="E1248">
            <v>30.27</v>
          </cell>
          <cell r="F1248">
            <v>42.01</v>
          </cell>
        </row>
        <row r="1249">
          <cell r="B1249" t="str">
            <v>PUXADORES</v>
          </cell>
          <cell r="C1249">
            <v>0</v>
          </cell>
        </row>
        <row r="1250">
          <cell r="A1250">
            <v>84892</v>
          </cell>
          <cell r="B1250" t="str">
            <v>LEVANTADOR EM LATÃO FUNDIDO CROMADO E BORBOLETA EM FERRO CROMADO, PARA JANELA TIPO GUILHOTINA</v>
          </cell>
          <cell r="C1250" t="str">
            <v>UN</v>
          </cell>
          <cell r="D1250">
            <v>48.84</v>
          </cell>
          <cell r="E1250">
            <v>37.83</v>
          </cell>
          <cell r="F1250">
            <v>86.67</v>
          </cell>
        </row>
        <row r="1251">
          <cell r="A1251">
            <v>84889</v>
          </cell>
          <cell r="B1251" t="str">
            <v>PUXADOR CENTRAL PARA ESQUADRIA DE ALUMÍNIO</v>
          </cell>
          <cell r="C1251" t="str">
            <v>UN</v>
          </cell>
          <cell r="D1251">
            <v>12.24</v>
          </cell>
          <cell r="E1251">
            <v>5.57</v>
          </cell>
          <cell r="F1251">
            <v>17.809999999999999</v>
          </cell>
        </row>
        <row r="1252">
          <cell r="A1252">
            <v>84894</v>
          </cell>
          <cell r="B1252" t="str">
            <v>PUXADOR CONCHA EM LATÃO CROMADO OU POLIDO PARA PORTA OU JANELA DE CORRER, COM FURO PARA CHAVE, 4X10CM</v>
          </cell>
          <cell r="C1252" t="str">
            <v>UN</v>
          </cell>
          <cell r="D1252">
            <v>12.26</v>
          </cell>
          <cell r="E1252">
            <v>7.09</v>
          </cell>
          <cell r="F1252">
            <v>19.350000000000001</v>
          </cell>
        </row>
        <row r="1253">
          <cell r="A1253">
            <v>84895</v>
          </cell>
          <cell r="B1253" t="str">
            <v>PUXADOR CONCHA EM LATÃO CROMADO OU POLIDO PARA PORTA OU JANELA DE CORRER, 3X9CM</v>
          </cell>
          <cell r="C1253" t="str">
            <v>UN</v>
          </cell>
          <cell r="D1253">
            <v>49.2</v>
          </cell>
          <cell r="E1253">
            <v>82.77</v>
          </cell>
          <cell r="F1253">
            <v>131.97</v>
          </cell>
        </row>
        <row r="1254">
          <cell r="A1254">
            <v>84893</v>
          </cell>
          <cell r="B1254" t="str">
            <v>PUXADOR TUBULAR DE CENTRO EM LATÃO CROMADO PARA JANELAS</v>
          </cell>
          <cell r="C1254" t="str">
            <v>UN</v>
          </cell>
          <cell r="D1254">
            <v>28.44</v>
          </cell>
          <cell r="E1254">
            <v>42.56</v>
          </cell>
          <cell r="F1254">
            <v>71</v>
          </cell>
        </row>
        <row r="1255">
          <cell r="A1255">
            <v>84896</v>
          </cell>
          <cell r="B1255" t="str">
            <v>CARRANCA DE FERRO CROMADO 40MM PARA JANELA DE ABRIR</v>
          </cell>
          <cell r="C1255" t="str">
            <v>UN</v>
          </cell>
          <cell r="D1255">
            <v>37.49</v>
          </cell>
          <cell r="E1255">
            <v>13.67</v>
          </cell>
          <cell r="F1255">
            <v>51.16</v>
          </cell>
        </row>
        <row r="1256">
          <cell r="A1256">
            <v>84891</v>
          </cell>
          <cell r="B1256" t="str">
            <v>CREMONA EM LATÃO CROMADO OU POLIDO, COMPLETA, COM VARA H=1,50M</v>
          </cell>
          <cell r="C1256" t="str">
            <v>UN</v>
          </cell>
          <cell r="D1256">
            <v>75.39</v>
          </cell>
          <cell r="E1256">
            <v>82.77</v>
          </cell>
          <cell r="F1256">
            <v>158.16</v>
          </cell>
        </row>
        <row r="1257">
          <cell r="B1257" t="str">
            <v>PORTAS EM MADEIRA</v>
          </cell>
          <cell r="C1257">
            <v>0</v>
          </cell>
        </row>
        <row r="1258">
          <cell r="B1258" t="str">
            <v>ALMOFADADAS</v>
          </cell>
        </row>
        <row r="1259">
          <cell r="A1259">
            <v>91295</v>
          </cell>
          <cell r="B1259" t="str">
            <v>PORTA DE MADEIRA ALMOFADADA, SEMI-OCA (LEVE OU MÉDIA), 60X210CM, ESPESSURA DE 3CM, INCLUSO DOBRADIÇAS  FORNECIMENTO E INSTALAÇÃO. AF_08/2015</v>
          </cell>
          <cell r="C1259" t="str">
            <v>UN</v>
          </cell>
          <cell r="D1259">
            <v>414.17</v>
          </cell>
          <cell r="E1259">
            <v>23.39</v>
          </cell>
          <cell r="F1259">
            <v>437.56</v>
          </cell>
        </row>
        <row r="1260">
          <cell r="A1260">
            <v>91296</v>
          </cell>
          <cell r="B1260" t="str">
            <v>PORTA DE MADEIRA ALMOFADADA, SEMI-OCA (LEVE OU MÉDIA), 70X210CM, ESPESSURA DE 3CM, INCLUSO DOBRADIÇAS  FORNECIMENTO E INSTALAÇÃO. AF_08/2015</v>
          </cell>
          <cell r="C1260" t="str">
            <v>UN</v>
          </cell>
          <cell r="D1260">
            <v>428.08</v>
          </cell>
          <cell r="E1260">
            <v>25.79</v>
          </cell>
          <cell r="F1260">
            <v>453.87</v>
          </cell>
        </row>
        <row r="1261">
          <cell r="A1261">
            <v>91297</v>
          </cell>
          <cell r="B1261" t="str">
            <v>PORTA DE MADEIRA ALMOFADADA, SEMI-OCA (LEVE OU MÉDIA), 80X210CM, ESPESSURA DE 3,5CM, INCLUSO DOBRADIÇAS  FORNECIMENTO E INSTALAÇÃO. AF_08/2015</v>
          </cell>
          <cell r="C1261" t="str">
            <v>UN</v>
          </cell>
          <cell r="D1261">
            <v>263.33</v>
          </cell>
          <cell r="E1261">
            <v>28.2</v>
          </cell>
          <cell r="F1261">
            <v>291.52999999999997</v>
          </cell>
        </row>
        <row r="1262">
          <cell r="A1262">
            <v>84868</v>
          </cell>
          <cell r="B1262" t="str">
            <v>PORTA DE MADEIRA ALMOFADADA SEMIOCA 1A, 120X210X3CM, DUAS FOLHAS, INCLUSO ADUELA 1A, ALIZAR 1A E DOBRADIÇAS COM ANÉIS</v>
          </cell>
          <cell r="C1262" t="str">
            <v>UN</v>
          </cell>
          <cell r="D1262">
            <v>1023.88</v>
          </cell>
          <cell r="E1262">
            <v>87.43</v>
          </cell>
          <cell r="F1262">
            <v>1111.31</v>
          </cell>
        </row>
        <row r="1263">
          <cell r="A1263">
            <v>84850</v>
          </cell>
          <cell r="B1263" t="str">
            <v>PORTA DE MADEIRA ALMOFADADA SEMIOCA 1A, 140X210X3CM, DUAS FOLHAS, INCLUSO ADUELA 1A, ALIZAR 1A E DOBRADIÇAS COM ANÉIS</v>
          </cell>
          <cell r="C1263" t="str">
            <v>UN</v>
          </cell>
          <cell r="D1263">
            <v>1061.3499999999999</v>
          </cell>
          <cell r="E1263">
            <v>89.71</v>
          </cell>
          <cell r="F1263">
            <v>1151.06</v>
          </cell>
        </row>
        <row r="1264">
          <cell r="A1264">
            <v>91324</v>
          </cell>
          <cell r="B1264" t="str">
            <v>KIT DE PORTA DE MADEIRA PARA VERNIZ, SEMI-OCA (LEVE OU MÉDIA), PADRÃO POPULAR, 60X210CM, ESPESSURA DE 3,5CM, ITENS INCLUSOS: DOBRADIÇAS, MONTAGEM E INSTALAÇÃO DO BATENTE, SEM FECHADURA  FORNECIMENTO E INSTALAÇÃO. AF_08/2015</v>
          </cell>
          <cell r="C1264" t="str">
            <v>UN</v>
          </cell>
          <cell r="D1264">
            <v>311.57</v>
          </cell>
          <cell r="E1264">
            <v>112.99</v>
          </cell>
          <cell r="F1264">
            <v>424.56</v>
          </cell>
        </row>
        <row r="1265">
          <cell r="A1265">
            <v>91325</v>
          </cell>
          <cell r="B1265" t="str">
            <v>KIT DE PORTA DE MADEIRA PARA VERNIZ, SEMI-OCA (LEVE OU MÉDIA), PADRÃO POPULAR, 70X210CM, ESPESSURA DE 3,5CM, ITENS INCLUSOS: DOBRADIÇAS, MONTAGEM E INSTALAÇÃO DO BATENTE, SEM FECHADURA  FORNECIMENTO E INSTALAÇÃO. AF_08/2015</v>
          </cell>
          <cell r="C1265" t="str">
            <v>UN</v>
          </cell>
          <cell r="D1265">
            <v>325.17</v>
          </cell>
          <cell r="E1265">
            <v>124.7</v>
          </cell>
          <cell r="F1265">
            <v>449.87</v>
          </cell>
        </row>
        <row r="1266">
          <cell r="A1266">
            <v>91326</v>
          </cell>
          <cell r="B1266" t="str">
            <v>KIT DE PORTA DE MADEIRA PARA VERNIZ, SEMI-OCA (LEVE OU MÉDIA), PADRÃO POPULAR, 80X210CM, ESPESSURA DE 3,5CM, ITENS INCLUSOS: DOBRADIÇAS, MONTAGEM E INSTALAÇÃO DO BATENTE, SEM FECHADURA - FORNECIMENTO E INSTALAÇÃO. AF_08/2015</v>
          </cell>
          <cell r="C1266" t="str">
            <v>UN</v>
          </cell>
          <cell r="D1266">
            <v>334.33</v>
          </cell>
          <cell r="E1266">
            <v>136.43</v>
          </cell>
          <cell r="F1266">
            <v>470.76</v>
          </cell>
        </row>
        <row r="1267">
          <cell r="A1267">
            <v>91327</v>
          </cell>
          <cell r="B1267" t="str">
            <v>KIT DE PORTA DE MADEIRA PARA VERNIZ, SEMI-OCA (LEVE OU MÉDIA), PADRÃO POPULAR, 90X210CM, ESPESSURA DE 3,5CM, ITENS INCLUSOS: DOBRADIÇAS, MONTAGEM E INSTALAÇÃO DO BATENTE, SEM FECHADURA - FORNECIMENTO E INSTALAÇÃO. AF_08/2015</v>
          </cell>
          <cell r="C1267" t="str">
            <v>UN</v>
          </cell>
          <cell r="D1267">
            <v>355.78</v>
          </cell>
          <cell r="E1267">
            <v>148.21</v>
          </cell>
          <cell r="F1267">
            <v>503.99</v>
          </cell>
        </row>
        <row r="1268">
          <cell r="A1268">
            <v>91329</v>
          </cell>
          <cell r="B1268" t="str">
            <v>KIT DE PORTA DE MADEIRA ALMOFADADA, SEMI-OCA (LEVE OU MÉDIA), PADRÃO POPULAR, 60X210CM, ESPESSURA DE 3CM, ITENS INCLUSOS: DOBRADIÇAS, MONTAGEM E INSTALAÇÃO DO BATENTE, SEM FECHADURA - FORNECIMENTO E INSTALAÇÃO. AF_08/2015</v>
          </cell>
          <cell r="C1268" t="str">
            <v>UN</v>
          </cell>
          <cell r="D1268">
            <v>555.64</v>
          </cell>
          <cell r="E1268">
            <v>112.99</v>
          </cell>
          <cell r="F1268">
            <v>668.63</v>
          </cell>
        </row>
        <row r="1269">
          <cell r="A1269">
            <v>91330</v>
          </cell>
          <cell r="B1269" t="str">
            <v>KIT DE PORTA DE MADEIRA ALMOFADADA, SEMI-OCA (LEVE OU MÉDIA), PADRÃO MÉDIO, 70X210CM, ESPESSURA DE 3CM, ITENS INCLUSOS: DOBRADIÇAS, MONTAGEM E INSTALAÇÃO DO BATENTE, SEM FECHADURA - FORNECIMENTO E INSTALAÇÃO. AF_08/2015</v>
          </cell>
          <cell r="C1269" t="str">
            <v>UN</v>
          </cell>
          <cell r="D1269">
            <v>618.61</v>
          </cell>
          <cell r="E1269">
            <v>124.7</v>
          </cell>
          <cell r="F1269">
            <v>743.31</v>
          </cell>
        </row>
        <row r="1270">
          <cell r="A1270">
            <v>91331</v>
          </cell>
          <cell r="B1270" t="str">
            <v>KIT DE PORTA DE MADEIRA ALMOFADADA, SEMI-OCA (LEVE OU MÉDIA), PADRÃO POPULAR, 70X210CM, ESPESSURA DE 3CM, ITENS INCLUSOS: DOBRADIÇAS, MONTAGEM E INSTALAÇÃO DO BATENTE, SEM FECHADURA - FORNECIMENTO E INSTALAÇÃO. AF_08/2015</v>
          </cell>
          <cell r="C1270" t="str">
            <v>UN</v>
          </cell>
          <cell r="D1270">
            <v>573.61</v>
          </cell>
          <cell r="E1270">
            <v>124.7</v>
          </cell>
          <cell r="F1270">
            <v>698.31</v>
          </cell>
        </row>
        <row r="1271">
          <cell r="A1271">
            <v>91332</v>
          </cell>
          <cell r="B1271" t="str">
            <v>KIT DE PORTA DE MADEIRA ALMOFADADA, SEMI-OCA (LEVE OU MÉDIA), PADRÃO MÉDIO, 80X210CM, ESPESSURA DE 3,5CM, ITENS INCLUSOS: DOBRADIÇAS, MONTAGEM E INSTALAÇÃO DO BATENTE, SEM FECHADURA - FORNECIMENTO E INSTALAÇÃO. AF_08/2015</v>
          </cell>
          <cell r="C1271" t="str">
            <v>UN</v>
          </cell>
          <cell r="D1271">
            <v>458.07</v>
          </cell>
          <cell r="E1271">
            <v>136.43</v>
          </cell>
          <cell r="F1271">
            <v>594.5</v>
          </cell>
        </row>
        <row r="1272">
          <cell r="A1272">
            <v>91333</v>
          </cell>
          <cell r="B1272" t="str">
            <v>KIT DE PORTA DE MADEIRA ALMOFADADA, SEMI-OCA (LEVE OU MÉDIA), PADRÃO POPULAR, 80X210CM, ESPESSURA DE 3,5CM, ITENS INCLUSOS: DOBRADIÇAS, MONTAGEM E INSTALAÇÃO DO BATENTE, SEM FECHADURA - FORNECIMENTO E INSTALAÇÃO. AF_08/2015</v>
          </cell>
          <cell r="C1272" t="str">
            <v>UN</v>
          </cell>
          <cell r="D1272">
            <v>412.92</v>
          </cell>
          <cell r="E1272">
            <v>136.43</v>
          </cell>
          <cell r="F1272">
            <v>549.35</v>
          </cell>
        </row>
        <row r="1273">
          <cell r="A1273">
            <v>91328</v>
          </cell>
          <cell r="B1273" t="str">
            <v>KIT DE PORTA DE MADEIRA ALMOFADADA, SEMI-OCA (LEVE OU MÉDIA), PADRÃO MÉDIO 60X210CM, ESPESSURA DE 3CM, ITENS INCLUSOS: DOBRADIÇAS, MONTAGEM E INSTALAÇÃO DO BATENTE, SEM FECHADURA - FORNECIMENTO E INSTALAÇÃO. AF_08/2015</v>
          </cell>
          <cell r="C1273" t="str">
            <v>UN</v>
          </cell>
          <cell r="D1273">
            <v>600.49</v>
          </cell>
          <cell r="E1273">
            <v>112.99</v>
          </cell>
          <cell r="F1273">
            <v>713.48</v>
          </cell>
        </row>
        <row r="1274">
          <cell r="B1274" t="str">
            <v>COMPENSADAS PARA CERA OU VERNIZ</v>
          </cell>
        </row>
        <row r="1275">
          <cell r="A1275">
            <v>91009</v>
          </cell>
          <cell r="B1275" t="str">
            <v>PORTA DE MADEIRA PARA VERNIZ, SEMI-OCA (LEVE OU MÉDIA), 60X210CM, ESPESSURA DE 3,5CM, INCLUSO DOBRADIÇAS FORNECIMENTO E INSTALAÇÃO. AF_08/2015</v>
          </cell>
          <cell r="C1275" t="str">
            <v>UN</v>
          </cell>
          <cell r="D1275">
            <v>170.11</v>
          </cell>
          <cell r="E1275">
            <v>23.39</v>
          </cell>
          <cell r="F1275">
            <v>193.5</v>
          </cell>
        </row>
        <row r="1276">
          <cell r="A1276">
            <v>91010</v>
          </cell>
          <cell r="B1276" t="str">
            <v>PORTA DE MADEIRA PARA VERNIZ, SEMI-OCA (LEVE OU MÉDIA), 70X210CM, ESPESSURA DE 3,5CM, INCLUSO DOBRADIÇAS FORNECIMENTO E INSTALAÇÃO. AF_08/2015</v>
          </cell>
          <cell r="C1276" t="str">
            <v>UN</v>
          </cell>
          <cell r="D1276">
            <v>179.64</v>
          </cell>
          <cell r="E1276">
            <v>25.79</v>
          </cell>
          <cell r="F1276">
            <v>205.43</v>
          </cell>
        </row>
        <row r="1277">
          <cell r="A1277">
            <v>91011</v>
          </cell>
          <cell r="B1277" t="str">
            <v>PORTA DE MADEIRA PARA VERNIZ, SEMI-OCA (LEVE OU MÉDIA), 80X210CM, ESPESSURA DE 3,5CM, INCLUSO DOBRADIÇAS FORNECIMENTO E INSTALAÇÃO. AF_08/2015</v>
          </cell>
          <cell r="C1277" t="str">
            <v>UN</v>
          </cell>
          <cell r="D1277">
            <v>184.75</v>
          </cell>
          <cell r="E1277">
            <v>28.2</v>
          </cell>
          <cell r="F1277">
            <v>212.95</v>
          </cell>
        </row>
        <row r="1278">
          <cell r="A1278">
            <v>91012</v>
          </cell>
          <cell r="B1278" t="str">
            <v>PORTA DE MADEIRA PARA VERNIZ, SEMI-OCA (LEVE OU MÉDIA), 90X210CM, ESPESSURA DE 3,5CM, INCLUSO DOBRADIÇAS FORNECIMENTO E INSTALAÇÃO. AF_08/2015</v>
          </cell>
          <cell r="C1278" t="str">
            <v>UN</v>
          </cell>
          <cell r="D1278">
            <v>202.1</v>
          </cell>
          <cell r="E1278">
            <v>30.61</v>
          </cell>
          <cell r="F1278">
            <v>232.71</v>
          </cell>
        </row>
        <row r="1279">
          <cell r="A1279" t="str">
            <v>73910/9</v>
          </cell>
          <cell r="B1279" t="str">
            <v>PORTA DE MADEIRA COMPENSADA LISA PARA CERA OU VERNIZ, 120X210X3,5CM, 2 FOLHAS, INCLUSO ADUELA 1A, ALIZAR 1A E DOBRADIÇAS COM ANEL</v>
          </cell>
          <cell r="C1279" t="str">
            <v>UN</v>
          </cell>
          <cell r="D1279">
            <v>533.73</v>
          </cell>
          <cell r="E1279">
            <v>86.75</v>
          </cell>
          <cell r="F1279">
            <v>620.48</v>
          </cell>
        </row>
        <row r="1280">
          <cell r="A1280">
            <v>91013</v>
          </cell>
          <cell r="B1280" t="str">
            <v>KIT DE PORTA DE MADEIRA PARA VERNIZ, SEMI-OCA (LEVE OU MÉDIA), PADRÃO MÉDIO, 60X210CM, ESPESSURA DE 3,5CM, ITENS INCLUSOS: DOBRADIÇAS, MONTAGEM E INSTALAÇÃO DO BATENTE, SEM FECHADURA FORNECIMENTO E INSTALAÇÃO. AF_08/2015</v>
          </cell>
          <cell r="C1280" t="str">
            <v>UN</v>
          </cell>
          <cell r="D1280">
            <v>356.42</v>
          </cell>
          <cell r="E1280">
            <v>112.99</v>
          </cell>
          <cell r="F1280">
            <v>469.41</v>
          </cell>
        </row>
        <row r="1281">
          <cell r="A1281">
            <v>91014</v>
          </cell>
          <cell r="B1281" t="str">
            <v>KIT DE PORTA DE MADEIRA PARA VERNIZ, SEMI-OCA (LEVE OU MÉDIA), PADRÃO MÉDIO, 70X210CM, ESPESSURA DE 3,5CM, ITENS INCLUSOS: DOBRADIÇAS, MONTAGEM E INSTALAÇÃO DO BATENTE, SEM FECHADURA FORNECIMENTO E INSTALAÇÃO. AF_08/2015</v>
          </cell>
          <cell r="C1281" t="str">
            <v>UN</v>
          </cell>
          <cell r="D1281">
            <v>370.17</v>
          </cell>
          <cell r="E1281">
            <v>124.7</v>
          </cell>
          <cell r="F1281">
            <v>494.87</v>
          </cell>
        </row>
        <row r="1282">
          <cell r="A1282">
            <v>91015</v>
          </cell>
          <cell r="B1282" t="str">
            <v>KIT DE PORTA DE MADEIRA PARA VERNIZ, SEMI-OCA (LEVE OU MÉDIA), PADRÃO MÉDIO, 80X210CM, ESPESSURA DE 3,5CM, ITENS INCLUSOS: DOBRADIÇAS, MONTAGEM E INSTALAÇÃO DO BATENTE, SEM FECHADURA - FORNECIMENTO E INSTALAÇÃO. AF_08/2015</v>
          </cell>
          <cell r="C1282" t="str">
            <v>UN</v>
          </cell>
          <cell r="D1282">
            <v>379.49</v>
          </cell>
          <cell r="E1282">
            <v>136.43</v>
          </cell>
          <cell r="F1282">
            <v>515.91999999999996</v>
          </cell>
        </row>
        <row r="1283">
          <cell r="A1283">
            <v>91016</v>
          </cell>
          <cell r="B1283" t="str">
            <v>KIT DE PORTA DE MADEIRA PARA VERNIZ, SEMI-OCA (LEVE OU MÉDIA), PADRÃO MÉDIO, 90X210CM, ESPESSURA DE 3,5CM, ITENS INCLUSOS: DOBRADIÇAS, MONTAGEM E INSTALAÇÃO DO BATENTE, SEM FECHADURA - FORNECIMENTO E INSTALAÇÃO. AF_06/2015</v>
          </cell>
          <cell r="C1283" t="str">
            <v>UN</v>
          </cell>
          <cell r="D1283">
            <v>401.08</v>
          </cell>
          <cell r="E1283">
            <v>148.21</v>
          </cell>
          <cell r="F1283">
            <v>549.29</v>
          </cell>
        </row>
        <row r="1284">
          <cell r="B1284" t="str">
            <v>COMPENSADAS PARA PINTURA</v>
          </cell>
        </row>
        <row r="1285">
          <cell r="A1285">
            <v>90820</v>
          </cell>
          <cell r="B1285" t="str">
            <v>PORTA DE MADEIRA PARA PINTURA, SEMI-OCA (LEVE OU MÉDIA), 60X210CM, ESPESSURA DE 3,5CM, INCLUSO DOBRADIÇAS FORNECIMENTO E INSTALAÇÃO. AF_08/2015</v>
          </cell>
          <cell r="C1285" t="str">
            <v>UN</v>
          </cell>
          <cell r="D1285">
            <v>139.61000000000001</v>
          </cell>
          <cell r="E1285">
            <v>23.39</v>
          </cell>
          <cell r="F1285">
            <v>163</v>
          </cell>
        </row>
        <row r="1286">
          <cell r="A1286">
            <v>90821</v>
          </cell>
          <cell r="B1286" t="str">
            <v>PORTA DE MADEIRA PARA PINTURA, SEMI-OCA (LEVE OU MÉDIA), 70X210CM, ESPESSURA DE 3,5CM, INCLUSO DOBRADIÇAS FORNECIMENTO E INSTALAÇÃO. AF_08/2015</v>
          </cell>
          <cell r="C1286" t="str">
            <v>UN</v>
          </cell>
          <cell r="D1286">
            <v>142.61000000000001</v>
          </cell>
          <cell r="E1286">
            <v>25.79</v>
          </cell>
          <cell r="F1286">
            <v>168.4</v>
          </cell>
        </row>
        <row r="1287">
          <cell r="A1287">
            <v>90822</v>
          </cell>
          <cell r="B1287" t="str">
            <v>PORTA DE MADEIRA PARA PINTURA, SEMI-OCA (LEVE OU MÉDIA), 80X210CM, ESPESSURA DE 3,5CM, INCLUSO DOBRADIÇAS FORNECIMENTO E INSTALAÇÃO. AF_08/2015</v>
          </cell>
          <cell r="C1287" t="str">
            <v>UN</v>
          </cell>
          <cell r="D1287">
            <v>145.62</v>
          </cell>
          <cell r="E1287">
            <v>28.2</v>
          </cell>
          <cell r="F1287">
            <v>173.82</v>
          </cell>
        </row>
        <row r="1288">
          <cell r="A1288">
            <v>90823</v>
          </cell>
          <cell r="B1288" t="str">
            <v>PORTA DE MADEIRA PARA PINTURA, SEMI-OCA (LEVE OU MÉDIA), 90X210CM, ESPESSURA DE 3,5CM, INCLUSO DOBRADIÇAS FORNECIMENTO E INSTALAÇÃO. AF_08/2015</v>
          </cell>
          <cell r="C1288" t="str">
            <v>UN</v>
          </cell>
          <cell r="D1288">
            <v>156.02000000000001</v>
          </cell>
          <cell r="E1288">
            <v>30.61</v>
          </cell>
          <cell r="F1288">
            <v>186.63</v>
          </cell>
        </row>
        <row r="1289">
          <cell r="A1289" t="str">
            <v>73910/8</v>
          </cell>
          <cell r="B1289" t="str">
            <v>PORTA DE MADEIRA COMPENSADA LISA PARA PINTURA, 120X210X3,5CM, 2 FOLHAS, INCLUSO ADUELA 2A, ALIZAR 2A E DOBRADIÇAS</v>
          </cell>
          <cell r="C1289" t="str">
            <v>UN</v>
          </cell>
          <cell r="D1289">
            <v>396.08</v>
          </cell>
          <cell r="E1289">
            <v>86.75</v>
          </cell>
          <cell r="F1289">
            <v>482.83</v>
          </cell>
        </row>
        <row r="1290">
          <cell r="A1290">
            <v>90841</v>
          </cell>
          <cell r="B1290" t="str">
            <v>KIT DE PORTA DE MADEIRA PARA PINTURA, SEMI-OCA (LEVE OU MÉDIA), PADRÃO MÉDIO, 60X210CM, ESPESSURA DE 3,5CM, ITENS INCLUSOS: DOBRADIÇAS, MONTAGEM E INSTALAÇÃO DO BATENTE, FECHADURA COM EXECUÇÃO DO FURO FORNECIMENTO E INSTALAÇÃO. AF_08/2015</v>
          </cell>
          <cell r="C1290" t="str">
            <v>UN</v>
          </cell>
          <cell r="D1290">
            <v>408.47</v>
          </cell>
          <cell r="E1290">
            <v>126.99</v>
          </cell>
          <cell r="F1290">
            <v>535.46</v>
          </cell>
        </row>
        <row r="1291">
          <cell r="A1291">
            <v>90842</v>
          </cell>
          <cell r="B1291" t="str">
            <v>KIT DE PORTA DE MADEIRA PARA PINTURA, SEMI-OCA (LEVE OU MÉDIA), PADRÃO MÉDIO, 70X210CM, ESPESSURA DE 3,5CM, ITENS INCLUSOS: DOBRADIÇAS, MONTAGEM E INSTALAÇÃO DO BATENTE, FECHADURA COM EXECUÇÃO DO FURO FORNECIMENTO E INSTALAÇÃO. AF_08/2015</v>
          </cell>
          <cell r="C1291" t="str">
            <v>UN</v>
          </cell>
          <cell r="D1291">
            <v>401.67</v>
          </cell>
          <cell r="E1291">
            <v>138.69999999999999</v>
          </cell>
          <cell r="F1291">
            <v>540.37</v>
          </cell>
        </row>
        <row r="1292">
          <cell r="A1292">
            <v>90843</v>
          </cell>
          <cell r="B1292" t="str">
            <v>KIT DE PORTA DE MADEIRA PARA PINTURA, SEMI-OCA (LEVE OU MÉDIA), PADRÃO MÉDIO, 80X210CM, ESPESSURA DE 3,5CM, ITENS INCLUSOS: DOBRADIÇAS, MONTAGEM E INSTALAÇÃO DO BATENTE, FECHADURA COM EXECUÇÃO DO FURO FORNECIMENTO E INSTALAÇÃO. AF_08/2015</v>
          </cell>
          <cell r="C1292" t="str">
            <v>UN</v>
          </cell>
          <cell r="D1292">
            <v>451.85</v>
          </cell>
          <cell r="E1292">
            <v>154.71</v>
          </cell>
          <cell r="F1292">
            <v>606.55999999999995</v>
          </cell>
        </row>
        <row r="1293">
          <cell r="A1293">
            <v>90844</v>
          </cell>
          <cell r="B1293" t="str">
            <v>KIT DE PORTA DE MADEIRA PARA PINTURA, SEMI-OCA (LEVE OU MÉDIA), PADRÃO MÉDIO, 90X210CM, ESPESSURA DE 3,5CM, ITENS INCLUSOS: DOBRADIÇAS, MONTAGEM E INSTALAÇÃO DO BATENTE, FECHADURA COM EXECUÇÃO DO FURO FORNECIMENTO E INSTALAÇÃO. AF_08/2015</v>
          </cell>
          <cell r="C1293" t="str">
            <v>UN</v>
          </cell>
          <cell r="D1293">
            <v>466.5</v>
          </cell>
          <cell r="E1293">
            <v>166.49</v>
          </cell>
          <cell r="F1293">
            <v>632.99</v>
          </cell>
        </row>
        <row r="1294">
          <cell r="A1294">
            <v>90847</v>
          </cell>
          <cell r="B1294" t="str">
            <v>KIT DE PORTA DE MADEIRA PARA PINTURA, SEMI-OCA (LEVE OU MÉDIA), PADRÃO MÉDIO, 60X210CM, ESPESSURA DE 3,5CM, ITENS INCLUSOS: DOBRADIÇAS, MONTAGEM E INSTALAÇÃO DO BATENTE, SEM FECHADURA FORNECIMENTO E INSTALAÇÃO. AF_08/2015</v>
          </cell>
          <cell r="C1294" t="str">
            <v>UN</v>
          </cell>
          <cell r="D1294">
            <v>325.93</v>
          </cell>
          <cell r="E1294">
            <v>112.99</v>
          </cell>
          <cell r="F1294">
            <v>438.92</v>
          </cell>
        </row>
        <row r="1295">
          <cell r="A1295">
            <v>90848</v>
          </cell>
          <cell r="B1295" t="str">
            <v>KIT DE PORTA DE MADEIRA PARA PINTURA, SEMI-OCA (LEVE OU MÉDIA), PADRÃO MÉDIO, 70X210CM, ESPESSURA DE 3,5CM, ITENS INCLUSOS: DOBRADIÇAS, MONTAGEM E INSTALAÇÃO DO BATENTE, SEM FECHADURA FORNECIMENTO E INSTALAÇÃO. AF_08/2015</v>
          </cell>
          <cell r="C1295" t="str">
            <v>UN</v>
          </cell>
          <cell r="D1295">
            <v>333.14</v>
          </cell>
          <cell r="E1295">
            <v>124.7</v>
          </cell>
          <cell r="F1295">
            <v>457.84</v>
          </cell>
        </row>
        <row r="1296">
          <cell r="A1296">
            <v>90849</v>
          </cell>
          <cell r="B1296" t="str">
            <v>KIT DE PORTA DE MADEIRA PARA PINTURA, SEMI-OCA (LEVE OU MÉDIA), PADRÃO MÉDIO, 80X210CM, ESPESSURA DE 3,5CM, ITENS INCLUSOS: DOBRADIÇAS, MONTAGEM E INSTALAÇÃO DO BATENTE, SEM FECHADURA FORNECIMENTO E INSTALAÇÃO. AF_08/2015</v>
          </cell>
          <cell r="C1296" t="str">
            <v>UN</v>
          </cell>
          <cell r="D1296">
            <v>340.35</v>
          </cell>
          <cell r="E1296">
            <v>136.43</v>
          </cell>
          <cell r="F1296">
            <v>476.78</v>
          </cell>
        </row>
        <row r="1297">
          <cell r="A1297">
            <v>90850</v>
          </cell>
          <cell r="B1297" t="str">
            <v>KIT DE PORTA DE MADEIRA PARA PINTURA, SEMI-OCA (LEVE OU MÉDIA), PADRÃO MÉDIO, 90X210CM, ESPESSURA DE 3,5CM, ITENS INCLUSOS: DOBRADIÇAS, MONTAGEM E INSTALAÇÃO DO BATENTE, SEM FECHADURA FORNECIMENTO E INSTALAÇÃO. AF_08/2015</v>
          </cell>
          <cell r="C1297" t="str">
            <v>UN</v>
          </cell>
          <cell r="D1297">
            <v>355</v>
          </cell>
          <cell r="E1297">
            <v>148.21</v>
          </cell>
          <cell r="F1297">
            <v>503.21</v>
          </cell>
        </row>
        <row r="1298">
          <cell r="A1298">
            <v>91312</v>
          </cell>
          <cell r="B1298" t="str">
            <v>KIT DE PORTA DE MADEIRA PARA PINTURA, SEMI-OCA (LEVE OU MÉDIA), PADRÃO POPULAR, 60X210CM, ESPESSURA DE 3,5CM, ITENS INCLUSOS: DOBRADIÇAS, MONTAGEM E INSTALAÇÃO DO BATENTE, FECHADURA COM EXECUÇÃO DO FURO FORNECIMENTO E INSTALAÇÃO. AF_08/2015</v>
          </cell>
          <cell r="C1298" t="str">
            <v>UN</v>
          </cell>
          <cell r="D1298">
            <v>313.72000000000003</v>
          </cell>
          <cell r="E1298">
            <v>126.99</v>
          </cell>
          <cell r="F1298">
            <v>440.71</v>
          </cell>
        </row>
        <row r="1299">
          <cell r="A1299">
            <v>91313</v>
          </cell>
          <cell r="B1299" t="str">
            <v>KIT DE PORTA DE MADEIRA PARA PINTURA, SEMI-OCA (LEVE OU MÉDIA), PADRÃO POPULAR, 70X210CM, ESPESSURA DE 3,5CM, ITENS INCLUSOS: DOBRADIÇAS, MONTAGEM E INSTALAÇÃO DO BATENTE, FECHADURA COM EXECUÇÃO DO FURO FORNECIMENTO E INSTALAÇÃO. AF_08/2015</v>
          </cell>
          <cell r="C1299" t="str">
            <v>UN</v>
          </cell>
          <cell r="D1299">
            <v>320.19</v>
          </cell>
          <cell r="E1299">
            <v>138.69999999999999</v>
          </cell>
          <cell r="F1299">
            <v>458.89</v>
          </cell>
        </row>
        <row r="1300">
          <cell r="A1300">
            <v>91314</v>
          </cell>
          <cell r="B1300" t="str">
            <v>KIT DE PORTA DE MADEIRA PARA PINTURA, SEMI-OCA (LEVE OU MÉDIA), PADRÃO POPULAR, 80X210CM, ESPESSURA DE 3,5CM, ITENS INCLUSOS: DOBRADIÇAS, MONTAGEM E INSTALAÇÃO DO BATENTE, FECHADURA COM EXECUÇÃO DO FURO FORNECIMENTO E INSTALAÇÃO. AF_08/2015</v>
          </cell>
          <cell r="C1300" t="str">
            <v>UN</v>
          </cell>
          <cell r="D1300">
            <v>337.89</v>
          </cell>
          <cell r="E1300">
            <v>154.71</v>
          </cell>
          <cell r="F1300">
            <v>492.6</v>
          </cell>
        </row>
        <row r="1301">
          <cell r="A1301">
            <v>91315</v>
          </cell>
          <cell r="B1301" t="str">
            <v>KIT DE PORTA DE MADEIRA PARA PINTURA, SEMI-OCA (LEVE OU MÉDIA), PADRÃO POPULAR, 90X210CM, ESPESSURA DE 3,5CM, ITENS INCLUSOS: DOBRADIÇAS, MONTAGEM E INSTALAÇÃO DO BATENTE, FECHADURA COM EXECUÇÃO DO FURO FORNECIMENTO E INSTALAÇÃO. AF_08/2015</v>
          </cell>
          <cell r="C1301" t="str">
            <v>UN</v>
          </cell>
          <cell r="D1301">
            <v>352.39</v>
          </cell>
          <cell r="E1301">
            <v>166.49</v>
          </cell>
          <cell r="F1301">
            <v>518.88</v>
          </cell>
        </row>
        <row r="1302">
          <cell r="A1302">
            <v>91318</v>
          </cell>
          <cell r="B1302" t="str">
            <v>KIT DE PORTA DE MADEIRA PARA PINTURA, SEMI-OCA (LEVE OU MÉDIA), PADRÃO POPULAR, 60X210CM, ESPESSURA DE 3,5CM, ITENS INCLUSOS: DOBRADIÇAS, MONTAGEM E INSTALAÇÃO DO BATENTE, SEM FECHADURA  FORNECIMENTO E INSTALAÇÃO. AF_08/2015</v>
          </cell>
          <cell r="C1302" t="str">
            <v>UN</v>
          </cell>
          <cell r="D1302">
            <v>281.08</v>
          </cell>
          <cell r="E1302">
            <v>112.99</v>
          </cell>
          <cell r="F1302">
            <v>394.07</v>
          </cell>
        </row>
        <row r="1303">
          <cell r="A1303">
            <v>91319</v>
          </cell>
          <cell r="B1303" t="str">
            <v>KIT DE PORTA DE MADEIRA PARA PINTURA, SEMI-OCA (LEVE OU MÉDIA), PADRÃO POPULAR, 70X210CM, ESPESSURA DE 3,5CM, ITENS INCLUSOS: DOBRADIÇAS, MONTAGEM E INSTALAÇÃO DO BATENTE, SEM FECHADURA  FORNECIMENTO E INSTALAÇÃO. AF_08/2015</v>
          </cell>
          <cell r="C1303" t="str">
            <v>UN</v>
          </cell>
          <cell r="D1303">
            <v>288.14</v>
          </cell>
          <cell r="E1303">
            <v>124.7</v>
          </cell>
          <cell r="F1303">
            <v>412.84</v>
          </cell>
        </row>
        <row r="1304">
          <cell r="A1304">
            <v>91320</v>
          </cell>
          <cell r="B1304" t="str">
            <v>KIT DE PORTA DE MADEIRA PARA PINTURA, SEMI-OCA (LEVE OU MÉDIA), PADRÃO POPULAR, 80X210CM, ESPESSURA DE 3,5CM, ITENS INCLUSOS: DOBRADIÇAS, MONTAGEM E INSTALAÇÃO DO BATENTE, SEM FECHADURA  FORNECIMENTO E INSTALAÇÃO. AF_08/2015</v>
          </cell>
          <cell r="C1304" t="str">
            <v>UN</v>
          </cell>
          <cell r="D1304">
            <v>295.2</v>
          </cell>
          <cell r="E1304">
            <v>136.43</v>
          </cell>
          <cell r="F1304">
            <v>431.63</v>
          </cell>
        </row>
        <row r="1305">
          <cell r="A1305">
            <v>91321</v>
          </cell>
          <cell r="B1305" t="str">
            <v>KIT DE PORTA DE MADEIRA PARA PINTURA, SEMI-OCA (LEVE OU MÉDIA), PADRÃO POPULAR, 90X210CM, ESPESSURA DE 3,5CM, ITENS INCLUSOS: DOBRADIÇAS, MONTAGEM E INSTALAÇÃO DO BATENTE, SEM FECHADURA  FORNECIMENTO E INSTALAÇÃO. AF_08/2015</v>
          </cell>
          <cell r="C1305" t="str">
            <v>UN</v>
          </cell>
          <cell r="D1305">
            <v>309.7</v>
          </cell>
          <cell r="E1305">
            <v>148.21</v>
          </cell>
          <cell r="F1305">
            <v>457.91</v>
          </cell>
        </row>
        <row r="1306">
          <cell r="B1306" t="str">
            <v>MEXICANAS</v>
          </cell>
        </row>
        <row r="1307">
          <cell r="A1307">
            <v>91299</v>
          </cell>
          <cell r="B1307" t="str">
            <v>PORTA DE MADEIRA, TIPO MEXICANA, SEMI-OCA (PESADA OU SUPERPESADA), 80X210CM, ESPESSURA DE 3,5CM, INCLUSO DOBRADIÇAS  FORNECIMENTO E INSTALAÇÃO. AF_08/2015</v>
          </cell>
          <cell r="C1307" t="str">
            <v>UN</v>
          </cell>
          <cell r="D1307">
            <v>859.62</v>
          </cell>
          <cell r="E1307">
            <v>39.14</v>
          </cell>
          <cell r="F1307">
            <v>898.76</v>
          </cell>
        </row>
        <row r="1308">
          <cell r="A1308">
            <v>91336</v>
          </cell>
          <cell r="B1308" t="str">
            <v>KIT DE PORTA DE MADEIRA TIPO MEXICANA, SEMI-OCA (LEVE OU MÉDIA), PADRÃO MÉDIO, 80X210CM, ESPESSURA DE 3CM, ITENS INCLUSOS: DOBRADIÇAS, MONTAGEM E INSTALAÇÃO DO BATENTE, SEM FECHADURA - FORNECIMENTO E INSTALAÇÃO. AF_08/2015</v>
          </cell>
          <cell r="C1308" t="str">
            <v>UN</v>
          </cell>
          <cell r="D1308">
            <v>1054.3599999999999</v>
          </cell>
          <cell r="E1308">
            <v>147.36000000000001</v>
          </cell>
          <cell r="F1308">
            <v>1201.72</v>
          </cell>
        </row>
        <row r="1309">
          <cell r="A1309">
            <v>91337</v>
          </cell>
          <cell r="B1309" t="str">
            <v>KIT DE PORTA DE MADEIRA TIPO MEXICANA, SEMI-OCA (LEVE OU MÉDIA), PADRÃO POPULAR, 80X210CM, ESPESSURA DE 3CM, ITENS INCLUSOS: DOBRADIÇAS, MONTAGEM E INSTALAÇÃO DO BATENTE, SEM FECHADURA - FORNECIMENTO E INSTALAÇÃO. AF_08/2015</v>
          </cell>
          <cell r="C1309" t="str">
            <v>UN</v>
          </cell>
          <cell r="D1309">
            <v>1009.2</v>
          </cell>
          <cell r="E1309">
            <v>147.36000000000001</v>
          </cell>
          <cell r="F1309">
            <v>1156.56</v>
          </cell>
        </row>
        <row r="1310">
          <cell r="B1310" t="str">
            <v>CHAPA DE FIBRA DE EUCALIPTO PARA PINTURA</v>
          </cell>
        </row>
        <row r="1311">
          <cell r="B1311" t="str">
            <v>MACICAS REGIONAIS</v>
          </cell>
        </row>
        <row r="1312">
          <cell r="B1312" t="str">
            <v>MACICAS PARA VIDRO</v>
          </cell>
        </row>
        <row r="1313">
          <cell r="A1313">
            <v>84875</v>
          </cell>
          <cell r="B1313" t="str">
            <v>PORTA DE MADEIRA MACICA REGIONAL 1A, DE CORRER P/VIDRO, COM ADUELA E ALIZAR DE 1A, TRILHO E RODÍZIOS</v>
          </cell>
          <cell r="C1313" t="str">
            <v>M2</v>
          </cell>
          <cell r="D1313">
            <v>423.43</v>
          </cell>
          <cell r="E1313">
            <v>40.049999999999997</v>
          </cell>
          <cell r="F1313">
            <v>463.48</v>
          </cell>
        </row>
        <row r="1314">
          <cell r="A1314">
            <v>84876</v>
          </cell>
          <cell r="B1314" t="str">
            <v>PORTA MADEIRA 1A CORRER P/VIDRO 30MM/ GUARNIÇÃO 15CM/ALIZAR</v>
          </cell>
          <cell r="C1314" t="str">
            <v>M2</v>
          </cell>
          <cell r="D1314">
            <v>463.01</v>
          </cell>
          <cell r="E1314">
            <v>40.049999999999997</v>
          </cell>
          <cell r="F1314">
            <v>503.06</v>
          </cell>
        </row>
        <row r="1315">
          <cell r="B1315" t="str">
            <v xml:space="preserve">VENEZIANAS </v>
          </cell>
        </row>
        <row r="1316">
          <cell r="A1316">
            <v>91298</v>
          </cell>
          <cell r="B1316" t="str">
            <v>PORTA DE MADEIRA TIPO VENEZIANA, SEMI-OCA (LEVE OU MÉDIA), 80X210CM, ESPESSURA DE 3CM, INCLUSO DOBRADIÇAS  FORNECIMENTO E INSTALAÇÃO. AF_08/2015</v>
          </cell>
          <cell r="C1316" t="str">
            <v>UN</v>
          </cell>
          <cell r="D1316">
            <v>527.82000000000005</v>
          </cell>
          <cell r="E1316">
            <v>28.2</v>
          </cell>
          <cell r="F1316">
            <v>556.02</v>
          </cell>
        </row>
        <row r="1317">
          <cell r="A1317">
            <v>91334</v>
          </cell>
          <cell r="B1317" t="str">
            <v>KIT DE PORTA DE MADEIRA TIPO VENEZIANA, SEMI-OCA (LEVE OU MÉDIA), PADRÃO MÉDIO, 80X210CM, ESPESSURA DE 3CM, ITENS INCLUSOS: DOBRADIÇAS, MONTAGEM E INSTALAÇÃO DO BATENTE, SEM FECHADURA - FORNECIMENTO E INSTALAÇÃO. AF_08/2015</v>
          </cell>
          <cell r="C1317" t="str">
            <v>UN</v>
          </cell>
          <cell r="D1317">
            <v>722.56</v>
          </cell>
          <cell r="E1317">
            <v>136.43</v>
          </cell>
          <cell r="F1317">
            <v>858.99</v>
          </cell>
        </row>
        <row r="1318">
          <cell r="A1318">
            <v>91335</v>
          </cell>
          <cell r="B1318" t="str">
            <v>KIT DE PORTA DE MADEIRA TIPO VENEZIANA, SEMI-OCA (LEVE OU MÉDIA), PADRÃO POPULAR, 80X210CM, ESPESSURA DE 3CM, ITENS INCLUSOS: DOBRADIÇAS, MONTAGEM E INSTALAÇÃO DO BATENTE, SEM FECHADURA - FORNECIMENTO E INSTALAÇÃO. AF_08/2015</v>
          </cell>
          <cell r="C1318" t="str">
            <v>UN</v>
          </cell>
          <cell r="D1318">
            <v>677.41</v>
          </cell>
          <cell r="E1318">
            <v>136.43</v>
          </cell>
          <cell r="F1318">
            <v>813.84</v>
          </cell>
        </row>
        <row r="1319">
          <cell r="B1319" t="str">
            <v>VENEZIANAS PARA VIDRO</v>
          </cell>
        </row>
        <row r="1320">
          <cell r="B1320" t="str">
            <v>PARA BANHEIRO</v>
          </cell>
        </row>
        <row r="1321">
          <cell r="A1321" t="str">
            <v>74139/2</v>
          </cell>
          <cell r="B1321" t="str">
            <v>PORTA DE MADEIRA PARA BANHEIRO, EM CHAPA DE MADEIRA COMPENSADA, REVESTIDA COM LAMINADO TEXTURIZADO, 60X160CM, INCLUSO MARCO E DOBRADIÇAS</v>
          </cell>
          <cell r="C1321" t="str">
            <v>UN</v>
          </cell>
          <cell r="D1321">
            <v>182.47</v>
          </cell>
          <cell r="E1321">
            <v>64.2</v>
          </cell>
          <cell r="F1321">
            <v>246.67</v>
          </cell>
        </row>
        <row r="1322">
          <cell r="A1322" t="str">
            <v>74139/1</v>
          </cell>
          <cell r="B1322" t="str">
            <v>PORTA DE MADEIRA PARA BANHEIRO, EM CHAPA DE MADEIRA COMPENSADA, REVESTIDA COM LAMINADO TEXTURIZADO, 80X160CM, INCLUSO MARCO E DOBRADIÇAS</v>
          </cell>
          <cell r="C1322" t="str">
            <v>UN</v>
          </cell>
          <cell r="D1322">
            <v>209.6</v>
          </cell>
          <cell r="E1322">
            <v>66.62</v>
          </cell>
          <cell r="F1322">
            <v>276.22000000000003</v>
          </cell>
        </row>
        <row r="1323">
          <cell r="B1323" t="str">
            <v>JANELAS EM MADEIRA</v>
          </cell>
          <cell r="C1323">
            <v>0</v>
          </cell>
        </row>
        <row r="1324">
          <cell r="A1324" t="str">
            <v>73813/1</v>
          </cell>
          <cell r="B1324" t="str">
            <v>JANELA DE MADEIRA ALMOFADADA 1A, 1,5X1,5M, DE ABRIR, INCLUSO GUARNIÇÕES E DOBRADIÇAS</v>
          </cell>
          <cell r="C1324" t="str">
            <v>UN</v>
          </cell>
          <cell r="D1324">
            <v>1155.8399999999999</v>
          </cell>
          <cell r="E1324">
            <v>123.38</v>
          </cell>
          <cell r="F1324">
            <v>1279.22</v>
          </cell>
        </row>
        <row r="1325">
          <cell r="A1325">
            <v>84847</v>
          </cell>
          <cell r="B1325" t="str">
            <v>JANELA DE MADEIRA ALMOFADADA, DE ABRIR, INCLUSAS GUARNIÇÕES SEM FERRAGENS</v>
          </cell>
          <cell r="C1325" t="str">
            <v>M2</v>
          </cell>
          <cell r="D1325">
            <v>548.08000000000004</v>
          </cell>
          <cell r="E1325">
            <v>61.9</v>
          </cell>
          <cell r="F1325">
            <v>609.98</v>
          </cell>
        </row>
        <row r="1326">
          <cell r="A1326">
            <v>84843</v>
          </cell>
          <cell r="B1326" t="str">
            <v>JANELA DE MADEIRA PARA VIDRO, DE CORRER, COM BANDEIRA, INCLUSAS GUARNIÇÕES SEM FERRAGENS</v>
          </cell>
          <cell r="C1326" t="str">
            <v>M2</v>
          </cell>
          <cell r="D1326">
            <v>533.5</v>
          </cell>
          <cell r="E1326">
            <v>85.55</v>
          </cell>
          <cell r="F1326">
            <v>619.04999999999995</v>
          </cell>
        </row>
        <row r="1327">
          <cell r="A1327">
            <v>84842</v>
          </cell>
          <cell r="B1327" t="str">
            <v>JANELA DE MADEIRA PARA VIDRO, DE CORRER, SEM BANDEIRA, INCLUSAS GUARNIÇÕES SEM FERRAGENS</v>
          </cell>
          <cell r="C1327" t="str">
            <v>M2</v>
          </cell>
          <cell r="D1327">
            <v>535.29</v>
          </cell>
          <cell r="E1327">
            <v>85.55</v>
          </cell>
          <cell r="F1327">
            <v>620.84</v>
          </cell>
        </row>
        <row r="1328">
          <cell r="A1328">
            <v>84844</v>
          </cell>
          <cell r="B1328" t="str">
            <v>JANELA DE MADEIRA TIPO GUILHOTINA, DE ABRIR , INCLUSAS GUARNIÇÕES SEM FERRAGENS</v>
          </cell>
          <cell r="C1328" t="str">
            <v>M2</v>
          </cell>
          <cell r="D1328">
            <v>580.30999999999995</v>
          </cell>
          <cell r="E1328">
            <v>61.9</v>
          </cell>
          <cell r="F1328">
            <v>642.21</v>
          </cell>
        </row>
        <row r="1329">
          <cell r="A1329">
            <v>84845</v>
          </cell>
          <cell r="B1329" t="str">
            <v>JANELA DE MADEIRA TIPO VENEZIANA. DE ABRIR, INCLUSAS GUARNIÇÕES SEM FERRAGENS</v>
          </cell>
          <cell r="C1329" t="str">
            <v>M2</v>
          </cell>
          <cell r="D1329">
            <v>494.37</v>
          </cell>
          <cell r="E1329">
            <v>61.9</v>
          </cell>
          <cell r="F1329">
            <v>556.27</v>
          </cell>
        </row>
        <row r="1330">
          <cell r="A1330">
            <v>84848</v>
          </cell>
          <cell r="B1330" t="str">
            <v>JANELA DE MADEIRA TIPO VENEZIANA/GUILHOTINA, DE ABRIR, INCLUSAS GUARNIÇÕES SEM FERRAGENS</v>
          </cell>
          <cell r="C1330" t="str">
            <v>M2</v>
          </cell>
          <cell r="D1330">
            <v>389.91</v>
          </cell>
          <cell r="E1330">
            <v>61.9</v>
          </cell>
          <cell r="F1330">
            <v>451.81</v>
          </cell>
        </row>
        <row r="1331">
          <cell r="A1331">
            <v>84846</v>
          </cell>
          <cell r="B1331" t="str">
            <v>JANELA DE MADEIRA TIPO VENEZIANA/VIDRO, DE ABRIR, INCLUSAS GUARNIÇÕES SEM FERRAGENS</v>
          </cell>
          <cell r="C1331" t="str">
            <v>M2</v>
          </cell>
          <cell r="D1331">
            <v>691.31</v>
          </cell>
          <cell r="E1331">
            <v>61.9</v>
          </cell>
          <cell r="F1331">
            <v>753.21</v>
          </cell>
        </row>
        <row r="1332">
          <cell r="B1332" t="str">
            <v>COMPLEMENTOS E OUTROS EM MADEIRA</v>
          </cell>
          <cell r="C1332">
            <v>0</v>
          </cell>
        </row>
        <row r="1333">
          <cell r="A1333">
            <v>85065</v>
          </cell>
          <cell r="B1333" t="str">
            <v>ADUELA DE MADEIRA REGIONAL 1A 13X3,0CM</v>
          </cell>
          <cell r="C1333" t="str">
            <v>M</v>
          </cell>
          <cell r="D1333">
            <v>26.63</v>
          </cell>
          <cell r="E1333">
            <v>10.96</v>
          </cell>
          <cell r="F1333">
            <v>37.590000000000003</v>
          </cell>
        </row>
        <row r="1334">
          <cell r="A1334">
            <v>84871</v>
          </cell>
          <cell r="B1334" t="str">
            <v>ADUELA DE MADEIRA REGIONAL 1A 15X3,5CM</v>
          </cell>
          <cell r="C1334" t="str">
            <v>M</v>
          </cell>
          <cell r="D1334">
            <v>29.29</v>
          </cell>
          <cell r="E1334">
            <v>7.69</v>
          </cell>
          <cell r="F1334">
            <v>36.979999999999997</v>
          </cell>
        </row>
        <row r="1335">
          <cell r="A1335">
            <v>85034</v>
          </cell>
          <cell r="B1335" t="str">
            <v>ADUELA DE MADEIRA REGIONAL 2A 15X3,0CM</v>
          </cell>
          <cell r="C1335" t="str">
            <v>M</v>
          </cell>
          <cell r="D1335">
            <v>22.35</v>
          </cell>
          <cell r="E1335">
            <v>10.99</v>
          </cell>
          <cell r="F1335">
            <v>33.340000000000003</v>
          </cell>
        </row>
        <row r="1336">
          <cell r="A1336">
            <v>84865</v>
          </cell>
          <cell r="B1336" t="str">
            <v>ADUELA DE MADEIRA REGIONAL 3A 13X3,0CM</v>
          </cell>
          <cell r="C1336" t="str">
            <v>M</v>
          </cell>
          <cell r="D1336">
            <v>19.899999999999999</v>
          </cell>
          <cell r="E1336">
            <v>10.96</v>
          </cell>
          <cell r="F1336">
            <v>30.86</v>
          </cell>
        </row>
        <row r="1337">
          <cell r="A1337">
            <v>85040</v>
          </cell>
          <cell r="B1337" t="str">
            <v>ADUELA MADEIRA REGIONAL 2A 13X3,0CM</v>
          </cell>
          <cell r="C1337" t="str">
            <v>M</v>
          </cell>
          <cell r="D1337">
            <v>19.32</v>
          </cell>
          <cell r="E1337">
            <v>10.96</v>
          </cell>
          <cell r="F1337">
            <v>30.28</v>
          </cell>
        </row>
        <row r="1338">
          <cell r="A1338">
            <v>85044</v>
          </cell>
          <cell r="B1338" t="str">
            <v>ADUELA MADEIRA REGIONAL 3A 13X3,0CM</v>
          </cell>
          <cell r="C1338" t="str">
            <v>M</v>
          </cell>
          <cell r="D1338">
            <v>19.32</v>
          </cell>
          <cell r="E1338">
            <v>10.96</v>
          </cell>
          <cell r="F1338">
            <v>30.28</v>
          </cell>
        </row>
        <row r="1339">
          <cell r="A1339">
            <v>91286</v>
          </cell>
          <cell r="B1339" t="str">
            <v>ADUELA / MARCO / BATENTE PARA PORTA DE 60X210CM, PADRÃO POPULAR  FORNECIMENTO E MONTAGEM. AF_08/2015</v>
          </cell>
          <cell r="C1339" t="str">
            <v>UN</v>
          </cell>
          <cell r="D1339">
            <v>87.85</v>
          </cell>
          <cell r="E1339">
            <v>44.89</v>
          </cell>
          <cell r="F1339">
            <v>132.74</v>
          </cell>
        </row>
        <row r="1340">
          <cell r="A1340">
            <v>91287</v>
          </cell>
          <cell r="B1340" t="str">
            <v>ADUELA / MARCO / BATENTE PARA PORTA DE 70X210CM, PADRÃO POPULAR  FORNECIMENTO E MONTAGEM. AF_08/2015</v>
          </cell>
          <cell r="C1340" t="str">
            <v>UN</v>
          </cell>
          <cell r="D1340">
            <v>89.56</v>
          </cell>
          <cell r="E1340">
            <v>49.51</v>
          </cell>
          <cell r="F1340">
            <v>139.07</v>
          </cell>
        </row>
        <row r="1341">
          <cell r="A1341">
            <v>91288</v>
          </cell>
          <cell r="B1341" t="str">
            <v>ADUELA / MARCO / BATENTE PARA PORTA DE 80X210CM, PADRÃO POPULAR  FORNECIMENTO E MONTAGEM. AF_08/2015</v>
          </cell>
          <cell r="C1341" t="str">
            <v>UN</v>
          </cell>
          <cell r="D1341">
            <v>91.28</v>
          </cell>
          <cell r="E1341">
            <v>54.15</v>
          </cell>
          <cell r="F1341">
            <v>145.43</v>
          </cell>
        </row>
        <row r="1342">
          <cell r="A1342">
            <v>91290</v>
          </cell>
          <cell r="B1342" t="str">
            <v>ADUELA / MARCO / BATENTE PARA PORTA DE 90X210CM, PADRÃO POPULAR  FORNECIMENTO E MONTAGEM. AF_08/2015</v>
          </cell>
          <cell r="C1342" t="str">
            <v>UN</v>
          </cell>
          <cell r="D1342">
            <v>93</v>
          </cell>
          <cell r="E1342">
            <v>58.77</v>
          </cell>
          <cell r="F1342">
            <v>151.77000000000001</v>
          </cell>
        </row>
        <row r="1343">
          <cell r="A1343">
            <v>91291</v>
          </cell>
          <cell r="B1343" t="str">
            <v>ADUELA / MARCO / BATENTE PARA PORTA DE 60X210CM, FIXAÇÃO COM ARGAMASSA, PADRÃO POPULAR  FORNECIMENTO E INSTALAÇÃO. AF_08/2015_P</v>
          </cell>
          <cell r="C1343" t="str">
            <v>UN</v>
          </cell>
          <cell r="D1343">
            <v>109.13</v>
          </cell>
          <cell r="E1343">
            <v>78.84</v>
          </cell>
          <cell r="F1343">
            <v>187.97</v>
          </cell>
        </row>
        <row r="1344">
          <cell r="A1344">
            <v>91292</v>
          </cell>
          <cell r="B1344" t="str">
            <v>ADUELA / MARCO / BATENTE PARA PORTA DE 70X210CM, FIXAÇÃO COM ARGAMASSA, PADRÃO POPULAR  FORNECIMENTO E INSTALAÇÃO. AF_08/2015_P</v>
          </cell>
          <cell r="C1344" t="str">
            <v>UN</v>
          </cell>
          <cell r="D1344">
            <v>112.18</v>
          </cell>
          <cell r="E1344">
            <v>86.78</v>
          </cell>
          <cell r="F1344">
            <v>198.96</v>
          </cell>
        </row>
        <row r="1345">
          <cell r="A1345">
            <v>91293</v>
          </cell>
          <cell r="B1345" t="str">
            <v>ADUELA / MARCO / BATENTE PARA PORTA DE 80X210CM, FIXAÇÃO COM ARGAMASSA, PADRÃO POPULAR  FORNECIMENTO E INSTALAÇÃO. AF_08/2015_P</v>
          </cell>
          <cell r="C1345" t="str">
            <v>UN</v>
          </cell>
          <cell r="D1345">
            <v>115.22</v>
          </cell>
          <cell r="E1345">
            <v>94.72</v>
          </cell>
          <cell r="F1345">
            <v>209.94</v>
          </cell>
        </row>
        <row r="1346">
          <cell r="A1346">
            <v>91294</v>
          </cell>
          <cell r="B1346" t="str">
            <v>ADUELA / MARCO / BATENTE PARA PORTA DE 90X210CM, FIXAÇÃO COM ARGAMASSA, PADRÃO POPULAR  FORNECIMENTO E INSTALAÇÃO. AF_08/2015_P</v>
          </cell>
          <cell r="C1346" t="str">
            <v>UN</v>
          </cell>
          <cell r="D1346">
            <v>118.27</v>
          </cell>
          <cell r="E1346">
            <v>102.68</v>
          </cell>
          <cell r="F1346">
            <v>220.95</v>
          </cell>
        </row>
        <row r="1347">
          <cell r="A1347">
            <v>90800</v>
          </cell>
          <cell r="B1347" t="str">
            <v>ADUELA / MARCO / BATENTE PARA PORTA DE 60X210CM, PADRÃO MÉDIO FORNECIMENTO E MONTAGEM. AF_08/2015</v>
          </cell>
          <cell r="C1347" t="str">
            <v>UN</v>
          </cell>
          <cell r="D1347">
            <v>124.23</v>
          </cell>
          <cell r="E1347">
            <v>44.89</v>
          </cell>
          <cell r="F1347">
            <v>169.12</v>
          </cell>
        </row>
        <row r="1348">
          <cell r="A1348">
            <v>90801</v>
          </cell>
          <cell r="B1348" t="str">
            <v>ADUELA / MARCO / BATENTE PARA PORTA DE 70X210CM, PADRÃO MÉDIO FORNECIMENTO E MONTAGEM. AF_08/2015</v>
          </cell>
          <cell r="C1348" t="str">
            <v>UN</v>
          </cell>
          <cell r="D1348">
            <v>125.94</v>
          </cell>
          <cell r="E1348">
            <v>49.51</v>
          </cell>
          <cell r="F1348">
            <v>175.45</v>
          </cell>
        </row>
        <row r="1349">
          <cell r="A1349">
            <v>90802</v>
          </cell>
          <cell r="B1349" t="str">
            <v>ADUELA / MARCO / BATENTE PARA PORTA DE 80X210CM, PADRÃO MÉDIO FORNECIMENTO E MONTAGEM. AF_08/2015</v>
          </cell>
          <cell r="C1349" t="str">
            <v>UN</v>
          </cell>
          <cell r="D1349">
            <v>127.66</v>
          </cell>
          <cell r="E1349">
            <v>54.15</v>
          </cell>
          <cell r="F1349">
            <v>181.81</v>
          </cell>
        </row>
        <row r="1350">
          <cell r="A1350">
            <v>90803</v>
          </cell>
          <cell r="B1350" t="str">
            <v>ADUELA / MARCO / BATENTE PARA PORTA DE 90X210CM, PADRÃO MÉDIO FORNECIMENTO E MONTAGEM. AF_08/2015</v>
          </cell>
          <cell r="C1350" t="str">
            <v>UN</v>
          </cell>
          <cell r="D1350">
            <v>129.38</v>
          </cell>
          <cell r="E1350">
            <v>58.77</v>
          </cell>
          <cell r="F1350">
            <v>188.15</v>
          </cell>
        </row>
        <row r="1351">
          <cell r="A1351">
            <v>90804</v>
          </cell>
          <cell r="B1351" t="str">
            <v>ADUELA / MARCO / BATENTE PARA PORTA DE 60X210CM, FIXAÇÃO COM ARGAMASSA, PADRÃO MÉDIO FORNECIMENTO E INSTALAÇÃO. AF_08/2015_P</v>
          </cell>
          <cell r="C1351" t="str">
            <v>UN</v>
          </cell>
          <cell r="D1351">
            <v>145.51</v>
          </cell>
          <cell r="E1351">
            <v>78.84</v>
          </cell>
          <cell r="F1351">
            <v>224.35</v>
          </cell>
        </row>
        <row r="1352">
          <cell r="A1352">
            <v>90805</v>
          </cell>
          <cell r="B1352" t="str">
            <v>ADUELA / MARCO / BATENTE PARA PORTA DE 60X210CM, FIXAÇÃO COM ARGAMASSA SOMENTE INSTALAÇÃO. AF_08/2015_P</v>
          </cell>
          <cell r="C1352" t="str">
            <v>UN</v>
          </cell>
          <cell r="D1352">
            <v>21.28</v>
          </cell>
          <cell r="E1352">
            <v>33.950000000000003</v>
          </cell>
          <cell r="F1352">
            <v>55.23</v>
          </cell>
        </row>
        <row r="1353">
          <cell r="A1353">
            <v>90806</v>
          </cell>
          <cell r="B1353" t="str">
            <v>ADUELA / MARCO / BATENTE PARA PORTA DE 70X210CM, FIXAÇÃO COM ARGAMASSA, PADRÃO MÉDIO FORNECIMENTO E INSTALAÇÃO. AF_08/2015_P</v>
          </cell>
          <cell r="C1353" t="str">
            <v>UN</v>
          </cell>
          <cell r="D1353">
            <v>148.56</v>
          </cell>
          <cell r="E1353">
            <v>86.78</v>
          </cell>
          <cell r="F1353">
            <v>235.34</v>
          </cell>
        </row>
        <row r="1354">
          <cell r="A1354">
            <v>90807</v>
          </cell>
          <cell r="B1354" t="str">
            <v>ADUELA / MARCO / BATENTE PARA PORTA DE 70X210CM, FIXAÇÃO COM ARGAMASSA SOMENTE INSTALAÇÃO. AF_08/2015_P</v>
          </cell>
          <cell r="C1354" t="str">
            <v>UN</v>
          </cell>
          <cell r="D1354">
            <v>22.61</v>
          </cell>
          <cell r="E1354">
            <v>37.26</v>
          </cell>
          <cell r="F1354">
            <v>59.87</v>
          </cell>
        </row>
        <row r="1355">
          <cell r="A1355">
            <v>90816</v>
          </cell>
          <cell r="B1355" t="str">
            <v>ADUELA / MARCO / BATENTE PARA PORTA DE 80X210CM, FIXAÇÃO COM ARGAMASSA, PADRÃO MÉDIO FORNECIMENTO E INSTALAÇÃO. AF_08/2015_P</v>
          </cell>
          <cell r="C1355" t="str">
            <v>UN</v>
          </cell>
          <cell r="D1355">
            <v>151.6</v>
          </cell>
          <cell r="E1355">
            <v>94.72</v>
          </cell>
          <cell r="F1355">
            <v>246.32</v>
          </cell>
        </row>
        <row r="1356">
          <cell r="A1356">
            <v>90817</v>
          </cell>
          <cell r="B1356" t="str">
            <v>ADUELA / MARCO / BATENTE PARA PORTA DE 80X210CM, FIXAÇÃO COM ARGAMASSA SOMENTE INSTALAÇÃO. AF_08/2015_P</v>
          </cell>
          <cell r="C1356" t="str">
            <v>UN</v>
          </cell>
          <cell r="D1356">
            <v>23.93</v>
          </cell>
          <cell r="E1356">
            <v>40.57</v>
          </cell>
          <cell r="F1356">
            <v>64.5</v>
          </cell>
        </row>
        <row r="1357">
          <cell r="A1357">
            <v>90818</v>
          </cell>
          <cell r="B1357" t="str">
            <v>ADUELA / MARCO / BATENTE PARA PORTA DE 90X210CM, FIXAÇÃO COM ARGAMASSA, PADRÃO MÉDIO FORNECIMENTO E INSTALAÇÃO. AF_08/2015_P</v>
          </cell>
          <cell r="C1357" t="str">
            <v>UN</v>
          </cell>
          <cell r="D1357">
            <v>154.65</v>
          </cell>
          <cell r="E1357">
            <v>102.68</v>
          </cell>
          <cell r="F1357">
            <v>257.33</v>
          </cell>
        </row>
        <row r="1358">
          <cell r="A1358">
            <v>90819</v>
          </cell>
          <cell r="B1358" t="str">
            <v>ADUELA / MARCO / BATENTE PARA PORTA DE 90X210CM, FIXAÇÃO COM ARGAMASSA SOMENTE INSTALAÇÃO. AF_08/2015_P</v>
          </cell>
          <cell r="C1358" t="str">
            <v>UN</v>
          </cell>
          <cell r="D1358">
            <v>25.27</v>
          </cell>
          <cell r="E1358">
            <v>43.91</v>
          </cell>
          <cell r="F1358">
            <v>69.180000000000007</v>
          </cell>
        </row>
        <row r="1359">
          <cell r="A1359">
            <v>84855</v>
          </cell>
          <cell r="B1359" t="str">
            <v>ALIZAR DE MADEIRA REGIONAL 1A 5X2,0CM</v>
          </cell>
          <cell r="C1359" t="str">
            <v>M</v>
          </cell>
          <cell r="D1359">
            <v>4.6500000000000004</v>
          </cell>
          <cell r="E1359">
            <v>2.0099999999999998</v>
          </cell>
          <cell r="F1359">
            <v>6.66</v>
          </cell>
        </row>
        <row r="1360">
          <cell r="A1360">
            <v>84856</v>
          </cell>
          <cell r="B1360" t="str">
            <v>ALIZAR DE MADEIRA REGIONAL 2A 5X2,0CM</v>
          </cell>
          <cell r="C1360" t="str">
            <v>M</v>
          </cell>
          <cell r="D1360">
            <v>6.04</v>
          </cell>
          <cell r="E1360">
            <v>2.0099999999999998</v>
          </cell>
          <cell r="F1360">
            <v>8.0500000000000007</v>
          </cell>
        </row>
        <row r="1361">
          <cell r="A1361">
            <v>84859</v>
          </cell>
          <cell r="B1361" t="str">
            <v>ALIZAR DE MADEIRA REGIONAL 3A 5X2,0CM</v>
          </cell>
          <cell r="C1361" t="str">
            <v>M</v>
          </cell>
          <cell r="D1361">
            <v>3.81</v>
          </cell>
          <cell r="E1361">
            <v>2.0099999999999998</v>
          </cell>
          <cell r="F1361">
            <v>5.82</v>
          </cell>
        </row>
        <row r="1362">
          <cell r="A1362">
            <v>91300</v>
          </cell>
          <cell r="B1362" t="str">
            <v>ALIZAR / GUARNIÇÃO DE 5X1,5CM PARA PORTA DE 60X210CM FIXADO COM PREGOS, PADRÃO POPULAR  FORNECIMENTO E INSTALAÇÃO. AF_08/2015</v>
          </cell>
          <cell r="C1362" t="str">
            <v>UN</v>
          </cell>
          <cell r="D1362">
            <v>16.16</v>
          </cell>
          <cell r="E1362">
            <v>5.37</v>
          </cell>
          <cell r="F1362">
            <v>21.53</v>
          </cell>
        </row>
        <row r="1363">
          <cell r="A1363">
            <v>91301</v>
          </cell>
          <cell r="B1363" t="str">
            <v>ALIZAR / GUARNIÇÃO DE 5X1,5CM PARA PORTA DE 70X210CM FIXADO COM PREGOS, PADRÃO POPULAR  FORNECIMENTO E INSTALAÇÃO. AF_08/2015</v>
          </cell>
          <cell r="C1363" t="str">
            <v>UN</v>
          </cell>
          <cell r="D1363">
            <v>16.670000000000002</v>
          </cell>
          <cell r="E1363">
            <v>6.05</v>
          </cell>
          <cell r="F1363">
            <v>22.72</v>
          </cell>
        </row>
        <row r="1364">
          <cell r="A1364">
            <v>91302</v>
          </cell>
          <cell r="B1364" t="str">
            <v>ALIZAR / GUARNIÇÃO DE 5X1,5CM PARA PORTA DE 80X210CM FIXADO COM PREGOS, PADRÃO POPULAR  FORNECIMENTO E INSTALAÇÃO. AF_08/2015</v>
          </cell>
          <cell r="C1364" t="str">
            <v>UN</v>
          </cell>
          <cell r="D1364">
            <v>17.18</v>
          </cell>
          <cell r="E1364">
            <v>6.75</v>
          </cell>
          <cell r="F1364">
            <v>23.93</v>
          </cell>
        </row>
        <row r="1365">
          <cell r="A1365">
            <v>91303</v>
          </cell>
          <cell r="B1365" t="str">
            <v>ALIZAR / GUARNIÇÃO DE 5X1,5CM PARA PORTA DE 90X210CM FIXADO COM PREGOS, PADRÃO POPULAR - FORNECIMENTO E INSTALAÇÃO. AF_08/2015_P</v>
          </cell>
          <cell r="C1365" t="str">
            <v>UN</v>
          </cell>
          <cell r="D1365">
            <v>17.690000000000001</v>
          </cell>
          <cell r="E1365">
            <v>7.45</v>
          </cell>
          <cell r="F1365">
            <v>25.14</v>
          </cell>
        </row>
        <row r="1366">
          <cell r="A1366">
            <v>90826</v>
          </cell>
          <cell r="B1366" t="str">
            <v>ALIZAR / GUARNIÇÃO DE 5X1,5CM PARA PORTA DE 60X210CM FIXADO COM PREGOS, PADRÃO MÉDIO - FORNECIMENTO E INSTALAÇÃO. AF_08/2015_P</v>
          </cell>
          <cell r="C1366" t="str">
            <v>UN</v>
          </cell>
          <cell r="D1366">
            <v>20.39</v>
          </cell>
          <cell r="E1366">
            <v>5.37</v>
          </cell>
          <cell r="F1366">
            <v>25.76</v>
          </cell>
        </row>
        <row r="1367">
          <cell r="A1367">
            <v>90827</v>
          </cell>
          <cell r="B1367" t="str">
            <v>ALIZAR / GUARNIÇÃO DE 5X1,5CM PARA PORTA DE 70X210CM FIXADO COM PREGOS, PADRÃO MÉDIO -FORNECIMENTO E INSTALAÇÃO. AF_08/2015_P</v>
          </cell>
          <cell r="C1367" t="str">
            <v>UN</v>
          </cell>
          <cell r="D1367">
            <v>20.98</v>
          </cell>
          <cell r="E1367">
            <v>6.05</v>
          </cell>
          <cell r="F1367">
            <v>27.03</v>
          </cell>
        </row>
        <row r="1368">
          <cell r="A1368">
            <v>90828</v>
          </cell>
          <cell r="B1368" t="str">
            <v>ALIZAR / GUARNIÇÃO DE 5X1,5CM PARA PORTA DE 80X210CM FIXADO COM PREGOS, PADRÃO MÉDIO - FORNECIMENTO E INSTALAÇÃO. AF_06/2015_P</v>
          </cell>
          <cell r="C1368" t="str">
            <v>UN</v>
          </cell>
          <cell r="D1368">
            <v>21.56</v>
          </cell>
          <cell r="E1368">
            <v>6.75</v>
          </cell>
          <cell r="F1368">
            <v>28.31</v>
          </cell>
        </row>
        <row r="1369">
          <cell r="A1369">
            <v>90829</v>
          </cell>
          <cell r="B1369" t="str">
            <v>ALIZAR / GUARNIÇÃO DE 5X1,5CM PARA PORTA DE 90X210CM FIXADO COM PREGOS, PADRÃO MÉDIO - FORNECIMENTO E INSTALAÇÃO. AF_08/2015_P</v>
          </cell>
          <cell r="C1369" t="str">
            <v>UN</v>
          </cell>
          <cell r="D1369">
            <v>22.16</v>
          </cell>
          <cell r="E1369">
            <v>7.45</v>
          </cell>
          <cell r="F1369">
            <v>29.61</v>
          </cell>
        </row>
        <row r="1370">
          <cell r="A1370" t="str">
            <v>73905/1</v>
          </cell>
          <cell r="B1370" t="str">
            <v>BANDEIRA EM MADEIRA 1A, 40X60CM, FIXA, SEM ADUELA E ALIZAR, PARA VIDRO</v>
          </cell>
          <cell r="C1370" t="str">
            <v>UN</v>
          </cell>
          <cell r="D1370">
            <v>56.35</v>
          </cell>
          <cell r="E1370">
            <v>24.35</v>
          </cell>
          <cell r="F1370">
            <v>80.7</v>
          </cell>
        </row>
        <row r="1371">
          <cell r="A1371" t="str">
            <v>73905/2</v>
          </cell>
          <cell r="B1371" t="str">
            <v>BANDEIRA EM MADEIRA 2A, 40X60CM, FIXA, SEM ADUELA E ALIZAR, PARA VIDRO</v>
          </cell>
          <cell r="C1371" t="str">
            <v>UN</v>
          </cell>
          <cell r="D1371">
            <v>42.6</v>
          </cell>
          <cell r="E1371">
            <v>24.35</v>
          </cell>
          <cell r="F1371">
            <v>66.95</v>
          </cell>
        </row>
        <row r="1372">
          <cell r="A1372">
            <v>84852</v>
          </cell>
          <cell r="B1372" t="str">
            <v>BANDEIRA PARA VIDRO EM MADEIRA REGIONAL 2A, 40X70CM, FIXA SEM ADUELA E ALIZAR</v>
          </cell>
          <cell r="C1372" t="str">
            <v>UN</v>
          </cell>
          <cell r="D1372">
            <v>47.18</v>
          </cell>
          <cell r="E1372">
            <v>24.44</v>
          </cell>
          <cell r="F1372">
            <v>71.62</v>
          </cell>
        </row>
        <row r="1373">
          <cell r="A1373">
            <v>85015</v>
          </cell>
          <cell r="B1373" t="str">
            <v>CANTONEIRA DE MADEIRA 3,0X3,0X1,0CM</v>
          </cell>
          <cell r="C1373" t="str">
            <v>M</v>
          </cell>
          <cell r="D1373">
            <v>6.69</v>
          </cell>
          <cell r="E1373">
            <v>11.82</v>
          </cell>
          <cell r="F1373">
            <v>18.510000000000002</v>
          </cell>
        </row>
        <row r="1374">
          <cell r="A1374">
            <v>85016</v>
          </cell>
          <cell r="B1374" t="str">
            <v>CANTONEIRA DE MADEIRA COM LAMINADO MELAMÍNICO FOSCO 3,0X3,0X1,0CM</v>
          </cell>
          <cell r="C1374" t="str">
            <v>M</v>
          </cell>
          <cell r="D1374">
            <v>9.35</v>
          </cell>
          <cell r="E1374">
            <v>12.23</v>
          </cell>
          <cell r="F1374">
            <v>21.58</v>
          </cell>
        </row>
        <row r="1375">
          <cell r="A1375">
            <v>73669</v>
          </cell>
          <cell r="B1375" t="str">
            <v>CORRIMÃO EM MADEIRA 1A 2,5X30CM</v>
          </cell>
          <cell r="C1375" t="str">
            <v>M</v>
          </cell>
          <cell r="D1375">
            <v>42.74</v>
          </cell>
          <cell r="E1375">
            <v>25.34</v>
          </cell>
          <cell r="F1375">
            <v>68.08</v>
          </cell>
        </row>
        <row r="1376">
          <cell r="A1376">
            <v>84114</v>
          </cell>
          <cell r="B1376" t="str">
            <v>ALÇAPÃO DE MADEIRA 63X63CM INCL FERRAGENS</v>
          </cell>
          <cell r="C1376" t="str">
            <v>UN</v>
          </cell>
          <cell r="D1376">
            <v>120.91</v>
          </cell>
          <cell r="E1376">
            <v>14.18</v>
          </cell>
          <cell r="F1376">
            <v>135.09</v>
          </cell>
        </row>
        <row r="1377">
          <cell r="A1377">
            <v>84874</v>
          </cell>
          <cell r="B1377" t="str">
            <v>ALÇAPÃO EM COMPENSADO DE MADEIRA CEDRO/VIROLA, 60X60X2CM, COM MARCO 7X3CM, ALIZAR DE 2A, DOBRADIÇAS EM LATÃO CROMADO E TARJETA CROMADA</v>
          </cell>
          <cell r="C1377" t="str">
            <v>UN</v>
          </cell>
          <cell r="D1377">
            <v>171.44</v>
          </cell>
          <cell r="E1377">
            <v>19.059999999999999</v>
          </cell>
          <cell r="F1377">
            <v>190.5</v>
          </cell>
        </row>
        <row r="1378">
          <cell r="A1378">
            <v>84849</v>
          </cell>
          <cell r="B1378" t="str">
            <v>CAIXA MADEIRA 57X43CM COM GUARNIÇÃO 13CM P/ FECHAMENTO DE AR CONDICIONAL</v>
          </cell>
          <cell r="C1378" t="str">
            <v>UN</v>
          </cell>
          <cell r="D1378">
            <v>58.08</v>
          </cell>
          <cell r="E1378">
            <v>19.29</v>
          </cell>
          <cell r="F1378">
            <v>77.37</v>
          </cell>
        </row>
        <row r="1379">
          <cell r="B1379" t="str">
            <v>PORTAS EM ALUMINIO</v>
          </cell>
          <cell r="C1379">
            <v>0</v>
          </cell>
        </row>
        <row r="1380">
          <cell r="A1380">
            <v>68050</v>
          </cell>
          <cell r="B1380" t="str">
            <v>PORTA DE CORRER EM ALUMÍNIO, COM DUAS FOLHAS PARA VIDRO, INCLUSO GUARNIÇÃO E VIDRO LISO INCOLOR</v>
          </cell>
          <cell r="C1380" t="str">
            <v>M2</v>
          </cell>
          <cell r="D1380">
            <v>381.86</v>
          </cell>
          <cell r="E1380">
            <v>30.27</v>
          </cell>
          <cell r="F1380">
            <v>412.13</v>
          </cell>
        </row>
        <row r="1381">
          <cell r="A1381">
            <v>91338</v>
          </cell>
          <cell r="B1381" t="str">
            <v>PORTA DE ALUMÍNIO DE ABRIR COM GUARNIÇÃO, FIXAÇÃO COM PARAFUSOS - FORNECIMENTO E INSTALAÇÃO. AF_08/2015</v>
          </cell>
          <cell r="C1381" t="str">
            <v>M2</v>
          </cell>
          <cell r="D1381">
            <v>497.78</v>
          </cell>
          <cell r="E1381">
            <v>6.57</v>
          </cell>
          <cell r="F1381">
            <v>504.35</v>
          </cell>
        </row>
        <row r="1382">
          <cell r="A1382">
            <v>91341</v>
          </cell>
          <cell r="B1382" t="str">
            <v>PORTA EM ALUMÍNIO DE ABRIR TIPO VENEZIANA COM GUARNIÇÃO, FIXAÇÃO COM PARAFUSOS - FORNECIMENTO E INSTALAÇÃO. AF_08/2015</v>
          </cell>
          <cell r="C1382" t="str">
            <v>M2</v>
          </cell>
          <cell r="D1382">
            <v>500.16</v>
          </cell>
          <cell r="E1382">
            <v>7.06</v>
          </cell>
          <cell r="F1382">
            <v>507.22</v>
          </cell>
        </row>
        <row r="1383">
          <cell r="B1383" t="str">
            <v>PORTAS EM FERRO/ACO</v>
          </cell>
          <cell r="C1383">
            <v>0</v>
          </cell>
        </row>
        <row r="1384">
          <cell r="B1384" t="str">
            <v>DE ABRIR</v>
          </cell>
        </row>
        <row r="1385">
          <cell r="A1385">
            <v>91339</v>
          </cell>
          <cell r="B1385" t="str">
            <v>PORTA EM AÇO DE ABRIR COM POSTIGO PARA VIDRO E GUARNIÇÃO, FIXAÇÃO COM PARAFUSOS - FORNECIMENTO E INSTALAÇÃO. AF_08/2015</v>
          </cell>
          <cell r="C1385" t="str">
            <v>M2</v>
          </cell>
          <cell r="D1385">
            <v>426.45</v>
          </cell>
          <cell r="E1385">
            <v>9.2899999999999991</v>
          </cell>
          <cell r="F1385">
            <v>435.74</v>
          </cell>
        </row>
        <row r="1386">
          <cell r="A1386">
            <v>91340</v>
          </cell>
          <cell r="B1386" t="str">
            <v>PORTA EM AÇO DE ABRIR COM TRAVESSAS PARA VIDRO E GUARNIÇÃO, FIXAÇÃO COM PARAFUSOS - FORNECIMENTO E INSTALAÇÃO. AF_08/2015</v>
          </cell>
          <cell r="C1386" t="str">
            <v>M2</v>
          </cell>
          <cell r="D1386">
            <v>415.45</v>
          </cell>
          <cell r="E1386">
            <v>9.2899999999999991</v>
          </cell>
          <cell r="F1386">
            <v>424.74</v>
          </cell>
        </row>
        <row r="1387">
          <cell r="B1387" t="str">
            <v>TIPO GRADE</v>
          </cell>
        </row>
        <row r="1388">
          <cell r="A1388" t="str">
            <v>73933/1</v>
          </cell>
          <cell r="B1388" t="str">
            <v>PORTA DE FERRO, DE ABRIR, TIPO GRADE COM CHAPA, 87X210CM, COM GUARNIÇÕES</v>
          </cell>
          <cell r="C1388" t="str">
            <v>M2</v>
          </cell>
          <cell r="D1388">
            <v>311.12</v>
          </cell>
          <cell r="E1388">
            <v>59.09</v>
          </cell>
          <cell r="F1388">
            <v>370.21</v>
          </cell>
        </row>
        <row r="1389">
          <cell r="B1389" t="str">
            <v>TIPO CHAPA</v>
          </cell>
        </row>
        <row r="1390">
          <cell r="A1390" t="str">
            <v>73933/2</v>
          </cell>
          <cell r="B1390" t="str">
            <v>PORTA DE FERRO, DE ABRIR, TIPO CHAPA LISA, COM GUARNIÇÕES</v>
          </cell>
          <cell r="C1390" t="str">
            <v>M2</v>
          </cell>
          <cell r="D1390">
            <v>363.64</v>
          </cell>
          <cell r="E1390">
            <v>59.09</v>
          </cell>
          <cell r="F1390">
            <v>422.73</v>
          </cell>
        </row>
        <row r="1391">
          <cell r="A1391" t="str">
            <v>73933/4</v>
          </cell>
          <cell r="B1391" t="str">
            <v>PORTA DE FERRO DE ABRIR TIPO BARRA CHATA, COM REQUADRO E GUARNIÇÃO COMPLETA</v>
          </cell>
          <cell r="C1391" t="str">
            <v>M2</v>
          </cell>
          <cell r="D1391">
            <v>302.99</v>
          </cell>
          <cell r="E1391">
            <v>38.520000000000003</v>
          </cell>
          <cell r="F1391">
            <v>341.51</v>
          </cell>
        </row>
        <row r="1392">
          <cell r="A1392">
            <v>72140</v>
          </cell>
          <cell r="B1392" t="str">
            <v>PORTA DE FERRO PARA LIXEIRA, DE ABRIR, TIPO CHAPA, 70X210CM , COM GUARNIÇÕES</v>
          </cell>
          <cell r="C1392" t="str">
            <v>UN</v>
          </cell>
          <cell r="D1392">
            <v>319.12</v>
          </cell>
          <cell r="E1392">
            <v>24.96</v>
          </cell>
          <cell r="F1392">
            <v>344.08</v>
          </cell>
        </row>
        <row r="1393">
          <cell r="B1393" t="str">
            <v>TIPO QUADICULADA</v>
          </cell>
        </row>
        <row r="1394">
          <cell r="A1394">
            <v>40678</v>
          </cell>
          <cell r="B1394" t="str">
            <v>PORTA EM FERRO QUADRICULADO PARA ABRIGO DE MEDIDORES E BOTIJÕES, DE ABRIR, COM GUARNIÇÕES</v>
          </cell>
          <cell r="C1394" t="str">
            <v>M2</v>
          </cell>
          <cell r="D1394">
            <v>204.6</v>
          </cell>
          <cell r="E1394">
            <v>55.46</v>
          </cell>
          <cell r="F1394">
            <v>260.06</v>
          </cell>
        </row>
        <row r="1395">
          <cell r="B1395" t="str">
            <v>TIPO VENEZIANA</v>
          </cell>
        </row>
        <row r="1396">
          <cell r="A1396" t="str">
            <v>73933/3</v>
          </cell>
          <cell r="B1396" t="str">
            <v>PORTA DE FERRO TIPO VENEZIANA, DE ABRIR, SEM BANDEIRA SEM FERRAGENS</v>
          </cell>
          <cell r="C1396" t="str">
            <v>M2</v>
          </cell>
          <cell r="D1396">
            <v>345.43</v>
          </cell>
          <cell r="E1396">
            <v>41.11</v>
          </cell>
          <cell r="F1396">
            <v>386.54</v>
          </cell>
        </row>
        <row r="1397">
          <cell r="B1397" t="str">
            <v>DE ENROLAR</v>
          </cell>
        </row>
        <row r="1398">
          <cell r="A1398" t="str">
            <v>74136/1</v>
          </cell>
          <cell r="B1398" t="str">
            <v>PORTA DE AÇO DE ENROLAR TIPO GRADE, CHAPA 16</v>
          </cell>
          <cell r="C1398" t="str">
            <v>M2</v>
          </cell>
          <cell r="D1398">
            <v>629.66999999999996</v>
          </cell>
          <cell r="E1398">
            <v>63.59</v>
          </cell>
          <cell r="F1398">
            <v>693.26</v>
          </cell>
        </row>
        <row r="1399">
          <cell r="A1399" t="str">
            <v>74136/2</v>
          </cell>
          <cell r="B1399" t="str">
            <v>PORTA DE AÇO CHAPA 24, DE ENROLAR, VAZADA TIJOLINHO OU EQUIVALENTE COM RETÂNGULO OU CÍRCULO, ACABAMENTO GALVANIZADO NATURAL</v>
          </cell>
          <cell r="C1399" t="str">
            <v>M2</v>
          </cell>
          <cell r="D1399">
            <v>518.41999999999996</v>
          </cell>
          <cell r="E1399">
            <v>63.59</v>
          </cell>
          <cell r="F1399">
            <v>582.01</v>
          </cell>
        </row>
        <row r="1400">
          <cell r="A1400" t="str">
            <v>74136/3</v>
          </cell>
          <cell r="B1400" t="str">
            <v>PORTA DE AÇO CHAPA 24, DE ENROLAR, RAIADA, LARGA COM ACABAMENTO GALVANIZADO NATURAL</v>
          </cell>
          <cell r="C1400" t="str">
            <v>M2</v>
          </cell>
          <cell r="D1400">
            <v>336.6</v>
          </cell>
          <cell r="E1400">
            <v>63.59</v>
          </cell>
          <cell r="F1400">
            <v>400.19</v>
          </cell>
        </row>
        <row r="1401">
          <cell r="B1401" t="str">
            <v>PANTOGRÁFICA</v>
          </cell>
        </row>
        <row r="1402">
          <cell r="A1402">
            <v>84857</v>
          </cell>
          <cell r="B1402" t="str">
            <v>PORTA PANTOGRÁFICA PERFIL LAMINADO "U' INCLUSIVE ASSENTAMENTO E ACABAMENTO</v>
          </cell>
          <cell r="C1402" t="str">
            <v>M2</v>
          </cell>
          <cell r="D1402">
            <v>343.73</v>
          </cell>
          <cell r="E1402">
            <v>59.19</v>
          </cell>
          <cell r="F1402">
            <v>402.92</v>
          </cell>
        </row>
        <row r="1403">
          <cell r="B1403" t="str">
            <v>CORTA-FOGO</v>
          </cell>
        </row>
        <row r="1404">
          <cell r="A1404">
            <v>90838</v>
          </cell>
          <cell r="B1404" t="str">
            <v>PORTA CORTA-FOGO 90X210X4CM - FORNECIMENTO E INSTALAÇÃO. AF_08/2015</v>
          </cell>
          <cell r="C1404" t="str">
            <v>UN</v>
          </cell>
          <cell r="D1404">
            <v>1160.17</v>
          </cell>
          <cell r="E1404">
            <v>67.83</v>
          </cell>
          <cell r="F1404">
            <v>1228</v>
          </cell>
        </row>
        <row r="1405">
          <cell r="B1405" t="str">
            <v>PORTÕES</v>
          </cell>
        </row>
        <row r="1406">
          <cell r="A1406">
            <v>68054</v>
          </cell>
          <cell r="B1406" t="str">
            <v>PORTÃO DE FERRO EM CHAPA GALVANIZADA PLANA 14 GSG</v>
          </cell>
          <cell r="C1406" t="str">
            <v>M2</v>
          </cell>
          <cell r="D1406">
            <v>165.54</v>
          </cell>
          <cell r="E1406">
            <v>34.93</v>
          </cell>
          <cell r="F1406">
            <v>200.47</v>
          </cell>
        </row>
        <row r="1407">
          <cell r="A1407" t="str">
            <v>74100/1</v>
          </cell>
          <cell r="B1407" t="str">
            <v>PORTÃO DE FERRO COM VARA 1/2", COM REQUADRO</v>
          </cell>
          <cell r="C1407" t="str">
            <v>M2</v>
          </cell>
          <cell r="D1407">
            <v>245.25</v>
          </cell>
          <cell r="E1407">
            <v>34.93</v>
          </cell>
          <cell r="F1407">
            <v>280.18</v>
          </cell>
        </row>
        <row r="1408">
          <cell r="A1408">
            <v>85188</v>
          </cell>
          <cell r="B1408" t="str">
            <v>PORTÃO EM TUBO DE AÇO GALVANIZADO DIN 2440/NBR 5580, PAINEL UNICO, DIMENSÕES 1,0X1,6M, INCLUSIVE CADEADO</v>
          </cell>
          <cell r="C1408" t="str">
            <v>UN</v>
          </cell>
          <cell r="D1408">
            <v>302.61</v>
          </cell>
          <cell r="E1408">
            <v>144.28</v>
          </cell>
          <cell r="F1408">
            <v>446.89</v>
          </cell>
        </row>
        <row r="1409">
          <cell r="A1409">
            <v>85189</v>
          </cell>
          <cell r="B1409" t="str">
            <v>PORTÃO EM TUBO DE AÇO GALVANIZADO DIN 2440/NBR 5580, PAINEL UNICO, DIMENSÕES 4,0X1,2M, INCLUSIVE CADEADO</v>
          </cell>
          <cell r="C1409" t="str">
            <v>UN</v>
          </cell>
          <cell r="D1409">
            <v>800.59</v>
          </cell>
          <cell r="E1409">
            <v>232.72</v>
          </cell>
          <cell r="F1409">
            <v>1033.31</v>
          </cell>
        </row>
        <row r="1410">
          <cell r="A1410">
            <v>85191</v>
          </cell>
          <cell r="B1410" t="str">
            <v>PORTÃO PARA PEDESTRES EM BARRAS DE FERRO RETANGULAR CHATA E TELA DE ARAME GALVANIZADO, FIO 8 BWG, MALHA QUADRADA 5X5CM, INCLUSIVE CADEADO E PINTURA PVA EM PILARES DE APOIO DE CONCRETO</v>
          </cell>
          <cell r="C1410" t="str">
            <v>UN</v>
          </cell>
          <cell r="D1410">
            <v>656.98</v>
          </cell>
          <cell r="E1410">
            <v>445.54</v>
          </cell>
          <cell r="F1410">
            <v>1102.52</v>
          </cell>
        </row>
        <row r="1411">
          <cell r="A1411">
            <v>85190</v>
          </cell>
          <cell r="B1411" t="str">
            <v>PORTÃO PARA VEÍCULOS EM BARRAS DE FERRO RETANGULAR CHATA E TELA DE ARAME GALVANIZADO, FIO 8 BWG, MALHA QUADRADA 5X5CM, INCLUSIVE CADEADO E PINTURA PVA EM PILARES DE APOIO DE CONCRETO</v>
          </cell>
          <cell r="C1411" t="str">
            <v>UN</v>
          </cell>
          <cell r="D1411">
            <v>1646.63</v>
          </cell>
          <cell r="E1411">
            <v>1028.3499999999999</v>
          </cell>
          <cell r="F1411">
            <v>2674.98</v>
          </cell>
        </row>
        <row r="1412">
          <cell r="A1412" t="str">
            <v>74238/2</v>
          </cell>
          <cell r="B1412" t="str">
            <v>PORTÃO EM TELA ARAME GALVANIZADO N.12 MALHA 2" E MOLDURA EM TUBOS DE AÇO COM DUAS FOLHAS DE ABRIR, INCLUSO FERRAGENS</v>
          </cell>
          <cell r="C1412" t="str">
            <v>M2</v>
          </cell>
          <cell r="D1412">
            <v>500.75</v>
          </cell>
          <cell r="E1412">
            <v>262.37</v>
          </cell>
          <cell r="F1412">
            <v>763.12</v>
          </cell>
        </row>
        <row r="1413">
          <cell r="B1413" t="str">
            <v>JANELAS EM FERRO/ACO</v>
          </cell>
          <cell r="C1413">
            <v>0</v>
          </cell>
        </row>
        <row r="1414">
          <cell r="B1414" t="str">
            <v>BASCULANTES</v>
          </cell>
        </row>
        <row r="1415">
          <cell r="A1415">
            <v>6103</v>
          </cell>
          <cell r="B1415" t="str">
            <v>JANELA BASCULANTE DE FERRO EM CANTONEIRA 5/8"X1/8", LINHA POPULAR</v>
          </cell>
          <cell r="C1415" t="str">
            <v>M2</v>
          </cell>
          <cell r="D1415">
            <v>290.13</v>
          </cell>
          <cell r="E1415">
            <v>21.35</v>
          </cell>
          <cell r="F1415">
            <v>311.48</v>
          </cell>
        </row>
        <row r="1416">
          <cell r="A1416">
            <v>6104</v>
          </cell>
          <cell r="B1416" t="str">
            <v>JANELA BASCULANTE EM CHAPA DOBRADA DE ACO</v>
          </cell>
          <cell r="C1416" t="str">
            <v>M2</v>
          </cell>
          <cell r="D1416">
            <v>528.46</v>
          </cell>
          <cell r="E1416">
            <v>21.35</v>
          </cell>
          <cell r="F1416">
            <v>549.80999999999995</v>
          </cell>
        </row>
        <row r="1417">
          <cell r="B1417" t="str">
            <v>DE CORRER</v>
          </cell>
        </row>
        <row r="1418">
          <cell r="A1418">
            <v>6126</v>
          </cell>
          <cell r="B1418" t="str">
            <v>JANELA DE CORRER EM CHAPA DE ACO, COM DUAS FOLHAS, PARA VIDRO</v>
          </cell>
          <cell r="C1418" t="str">
            <v>M2</v>
          </cell>
          <cell r="D1418">
            <v>833.31</v>
          </cell>
          <cell r="E1418">
            <v>43.91</v>
          </cell>
          <cell r="F1418">
            <v>877.22</v>
          </cell>
        </row>
        <row r="1419">
          <cell r="A1419" t="str">
            <v>73940/1</v>
          </cell>
          <cell r="B1419" t="str">
            <v>JANELA DE CORRER EM CHAPA DE AÇO DOBRADA, QUATRO FOLHAS, SEM DIVISÃO HORIZONTAL, PARA VIDRO, 1,50X1,20M</v>
          </cell>
          <cell r="C1419" t="str">
            <v>UN</v>
          </cell>
          <cell r="D1419">
            <v>632.53</v>
          </cell>
          <cell r="E1419">
            <v>82.55</v>
          </cell>
          <cell r="F1419">
            <v>715.08</v>
          </cell>
        </row>
        <row r="1420">
          <cell r="A1420" t="str">
            <v>73945/1</v>
          </cell>
          <cell r="B1420" t="str">
            <v>JANELA DE CHAPA DOBRADA DE AÇO COM ADIÇÃO DE COBRE PRÉ-ZINCADO DE CORRER 2 FOLHAS PARA VIDRO, EXCLUINDO VIDROS</v>
          </cell>
          <cell r="C1420" t="str">
            <v>M2</v>
          </cell>
          <cell r="D1420">
            <v>646.67999999999995</v>
          </cell>
          <cell r="E1420">
            <v>43.91</v>
          </cell>
          <cell r="F1420">
            <v>690.59</v>
          </cell>
        </row>
        <row r="1421">
          <cell r="A1421">
            <v>84858</v>
          </cell>
          <cell r="B1421" t="str">
            <v>JANELA DE CORRER EM CHAPA DE AÇO DOBRADA 2,00X1,20M, 4 FOLHAS, PARA VIDRO, COM DIVISÃO HORIZONTAL</v>
          </cell>
          <cell r="C1421" t="str">
            <v>UN</v>
          </cell>
          <cell r="D1421">
            <v>917.42</v>
          </cell>
          <cell r="E1421">
            <v>103.22</v>
          </cell>
          <cell r="F1421">
            <v>1020.64</v>
          </cell>
        </row>
        <row r="1422">
          <cell r="A1422">
            <v>84860</v>
          </cell>
          <cell r="B1422" t="str">
            <v>JANELA DE CORRER EM CHAPA DE AÇO DOBRADA 2,00X1,20M, 4 FOLHAS, PARA VIDRO, SEM DIVISÃO HORIZONTAL</v>
          </cell>
          <cell r="C1422" t="str">
            <v>UN</v>
          </cell>
          <cell r="D1422">
            <v>909.7</v>
          </cell>
          <cell r="E1422">
            <v>103.22</v>
          </cell>
          <cell r="F1422">
            <v>1012.92</v>
          </cell>
        </row>
        <row r="1423">
          <cell r="A1423" t="str">
            <v>73984/1</v>
          </cell>
          <cell r="B1423" t="str">
            <v>JANELA DE CORRER EM CHAPA DE AÇO DOBRADA, QUATRO FOLHAS, COM DIVISÃO HORIZONTAL, PARA VIDRO, 1,50X1,20M</v>
          </cell>
          <cell r="C1423" t="str">
            <v>M2</v>
          </cell>
          <cell r="D1423">
            <v>667.71</v>
          </cell>
          <cell r="E1423">
            <v>43.91</v>
          </cell>
          <cell r="F1423">
            <v>711.62</v>
          </cell>
        </row>
        <row r="1424">
          <cell r="A1424" t="str">
            <v>73984/2</v>
          </cell>
          <cell r="B1424" t="str">
            <v>JANELA DE CORRER EM FERRO TIPO VENEZIANA, DUAS FOLHAS, LINHA POPULAR</v>
          </cell>
          <cell r="C1424" t="str">
            <v>M2</v>
          </cell>
          <cell r="D1424">
            <v>443.69</v>
          </cell>
          <cell r="E1424">
            <v>43.91</v>
          </cell>
          <cell r="F1424">
            <v>487.6</v>
          </cell>
        </row>
        <row r="1425">
          <cell r="B1425" t="str">
            <v>MAXIM AR</v>
          </cell>
        </row>
        <row r="1426">
          <cell r="A1426" t="str">
            <v>73961/1</v>
          </cell>
          <cell r="B1426" t="str">
            <v>JANELA MAXIM AR EM CHAPA DOBRADA</v>
          </cell>
          <cell r="C1426" t="str">
            <v>M2</v>
          </cell>
          <cell r="D1426">
            <v>979.46</v>
          </cell>
          <cell r="E1426">
            <v>39.479999999999997</v>
          </cell>
          <cell r="F1426">
            <v>1018.94</v>
          </cell>
        </row>
        <row r="1427">
          <cell r="B1427" t="str">
            <v>COMPLEMENTOS E OUTROS EM FERRO/ACO</v>
          </cell>
          <cell r="C1427">
            <v>0</v>
          </cell>
        </row>
        <row r="1428">
          <cell r="A1428" t="str">
            <v>74073/1</v>
          </cell>
          <cell r="B1428" t="str">
            <v>ALÇAPÃO EM FERRO 60X60CM, INCLUSO FERRAGENS</v>
          </cell>
          <cell r="C1428" t="str">
            <v>UN</v>
          </cell>
          <cell r="D1428">
            <v>71.89</v>
          </cell>
          <cell r="E1428">
            <v>15.04</v>
          </cell>
          <cell r="F1428">
            <v>86.93</v>
          </cell>
        </row>
        <row r="1429">
          <cell r="A1429" t="str">
            <v>74073/2</v>
          </cell>
          <cell r="B1429" t="str">
            <v>ALÇAPÃO EM FERRO 70X70CM, INCLUSO FERRAGENS</v>
          </cell>
          <cell r="C1429" t="str">
            <v>UN</v>
          </cell>
          <cell r="D1429">
            <v>77.069999999999993</v>
          </cell>
          <cell r="E1429">
            <v>20.63</v>
          </cell>
          <cell r="F1429">
            <v>97.7</v>
          </cell>
        </row>
        <row r="1430">
          <cell r="A1430" t="str">
            <v>73932/1</v>
          </cell>
          <cell r="B1430" t="str">
            <v>GRADE DE FERRO EM BARRA CHATA 3/16"</v>
          </cell>
          <cell r="C1430" t="str">
            <v>M2</v>
          </cell>
          <cell r="D1430">
            <v>194.12</v>
          </cell>
          <cell r="E1430">
            <v>35.119999999999997</v>
          </cell>
          <cell r="F1430">
            <v>229.24</v>
          </cell>
        </row>
        <row r="1431">
          <cell r="A1431">
            <v>73631</v>
          </cell>
          <cell r="B1431" t="str">
            <v>GUARDA-CORPO EM TUBO DE AÇO GALVANIZADO 1 1/2"</v>
          </cell>
          <cell r="C1431" t="str">
            <v>M2</v>
          </cell>
          <cell r="D1431">
            <v>161.31</v>
          </cell>
          <cell r="E1431">
            <v>131.13999999999999</v>
          </cell>
          <cell r="F1431">
            <v>292.45</v>
          </cell>
        </row>
        <row r="1432">
          <cell r="A1432" t="str">
            <v>74195/1</v>
          </cell>
          <cell r="B1432" t="str">
            <v>GUARDA-CORPO COM CORRIMÃO EM FERRO BARRA CHATA 3/16"</v>
          </cell>
          <cell r="C1432" t="str">
            <v>M</v>
          </cell>
          <cell r="D1432">
            <v>235.85</v>
          </cell>
          <cell r="E1432">
            <v>36.31</v>
          </cell>
          <cell r="F1432">
            <v>272.16000000000003</v>
          </cell>
        </row>
        <row r="1433">
          <cell r="A1433">
            <v>84863</v>
          </cell>
          <cell r="B1433" t="str">
            <v>GUARDA-CORPO COM CORRIMÃO EM TUBO DE AÇO GALVANIZADO 3/4"</v>
          </cell>
          <cell r="C1433" t="str">
            <v>M</v>
          </cell>
          <cell r="D1433">
            <v>73</v>
          </cell>
          <cell r="E1433">
            <v>22.52</v>
          </cell>
          <cell r="F1433">
            <v>95.52</v>
          </cell>
        </row>
        <row r="1434">
          <cell r="A1434">
            <v>84862</v>
          </cell>
          <cell r="B1434" t="str">
            <v>GUARDA-CORPO COM CORRIMÃO EM TUBO DE AÇO GALVANIZADO 1 1/2"</v>
          </cell>
          <cell r="C1434" t="str">
            <v>M</v>
          </cell>
          <cell r="D1434">
            <v>160.30000000000001</v>
          </cell>
          <cell r="E1434">
            <v>29.27</v>
          </cell>
          <cell r="F1434">
            <v>189.57</v>
          </cell>
        </row>
        <row r="1435">
          <cell r="A1435">
            <v>73665</v>
          </cell>
          <cell r="B1435" t="str">
            <v>ESCADA TIPO MARINHEIRO EM AÇO CA-50 9,52MM INCLUSO PINTURA COM FUNDO ANTICORROSIVO TIPO ZARCÃO</v>
          </cell>
          <cell r="C1435" t="str">
            <v>M</v>
          </cell>
          <cell r="D1435">
            <v>22.35</v>
          </cell>
          <cell r="E1435">
            <v>30.99</v>
          </cell>
          <cell r="F1435">
            <v>53.34</v>
          </cell>
        </row>
        <row r="1436">
          <cell r="A1436" t="str">
            <v>74103/1</v>
          </cell>
          <cell r="B1436" t="str">
            <v>ESCADA TIPO MARINHEIRO EM AÇO CA-50 12,5", INCLUSO PINTURA COM FUNDO ANTICORROSIVO TIPO ZARCÃO</v>
          </cell>
          <cell r="C1436" t="str">
            <v>M</v>
          </cell>
          <cell r="D1436">
            <v>33.369999999999997</v>
          </cell>
          <cell r="E1436">
            <v>22.65</v>
          </cell>
          <cell r="F1436">
            <v>56.02</v>
          </cell>
        </row>
        <row r="1437">
          <cell r="A1437" t="str">
            <v>74194/1</v>
          </cell>
          <cell r="B1437" t="str">
            <v>ESCADA TIPO MARINHEIRO EM TUBO AÇO GALVANIZADO 1 1/2" 5 DEGRAUS</v>
          </cell>
          <cell r="C1437" t="str">
            <v>M</v>
          </cell>
          <cell r="D1437">
            <v>145.53</v>
          </cell>
          <cell r="E1437">
            <v>75.53</v>
          </cell>
          <cell r="F1437">
            <v>221.06</v>
          </cell>
        </row>
        <row r="1438">
          <cell r="A1438">
            <v>73396</v>
          </cell>
          <cell r="B1438" t="str">
            <v>DEGRAU DE FERRO FUNDIDO NUM 1 DE 3,0 KG</v>
          </cell>
          <cell r="C1438" t="str">
            <v>UN</v>
          </cell>
          <cell r="D1438">
            <v>23.1</v>
          </cell>
          <cell r="E1438">
            <v>0</v>
          </cell>
          <cell r="F1438">
            <v>23.1</v>
          </cell>
        </row>
        <row r="1439">
          <cell r="A1439" t="str">
            <v>74072/1</v>
          </cell>
          <cell r="B1439" t="str">
            <v>CORRIMÃO EM TUBO AÇO GALVANIZADO 3/4" COM BRAÇADEIRA</v>
          </cell>
          <cell r="C1439" t="str">
            <v>M</v>
          </cell>
          <cell r="D1439">
            <v>32.770000000000003</v>
          </cell>
          <cell r="E1439">
            <v>32.130000000000003</v>
          </cell>
          <cell r="F1439">
            <v>64.900000000000006</v>
          </cell>
        </row>
        <row r="1440">
          <cell r="A1440" t="str">
            <v>74072/2</v>
          </cell>
          <cell r="B1440" t="str">
            <v>CORRIMÃO EM TUBO AÇO GALVANIZADO 2 1/2" COM BRAÇADEIRA</v>
          </cell>
          <cell r="C1440" t="str">
            <v>M</v>
          </cell>
          <cell r="D1440">
            <v>74</v>
          </cell>
          <cell r="E1440">
            <v>32.130000000000003</v>
          </cell>
          <cell r="F1440">
            <v>106.13</v>
          </cell>
        </row>
        <row r="1441">
          <cell r="A1441" t="str">
            <v>74072/3</v>
          </cell>
          <cell r="B1441" t="str">
            <v>CORRIMÃO EM TUBO AÇO GALVANIZADO 1 1/4" COM BRAÇADEIRA</v>
          </cell>
          <cell r="C1441" t="str">
            <v>M</v>
          </cell>
          <cell r="D1441">
            <v>46.44</v>
          </cell>
          <cell r="E1441">
            <v>32.130000000000003</v>
          </cell>
          <cell r="F1441">
            <v>78.569999999999993</v>
          </cell>
        </row>
        <row r="1442">
          <cell r="A1442">
            <v>84854</v>
          </cell>
          <cell r="B1442" t="str">
            <v>BATENTE FERRO 1X1/8"</v>
          </cell>
          <cell r="C1442" t="str">
            <v>M</v>
          </cell>
          <cell r="D1442">
            <v>10.06</v>
          </cell>
          <cell r="E1442">
            <v>18.309999999999999</v>
          </cell>
          <cell r="F1442">
            <v>28.37</v>
          </cell>
        </row>
        <row r="1443">
          <cell r="A1443">
            <v>84890</v>
          </cell>
          <cell r="B1443" t="str">
            <v>ROLDANA FIXA DUPLA DE LATÃO COM ROLAMENTO PARA PORTA OU JANELA DE CORRER</v>
          </cell>
          <cell r="C1443" t="str">
            <v>UN</v>
          </cell>
          <cell r="D1443">
            <v>31.65</v>
          </cell>
          <cell r="E1443">
            <v>7.39</v>
          </cell>
          <cell r="F1443">
            <v>39.04</v>
          </cell>
        </row>
        <row r="1444">
          <cell r="A1444">
            <v>86958</v>
          </cell>
          <cell r="B1444" t="str">
            <v>MÃO FRANCESA EM BARRA DE FERRO CHATO RETANGULAR 2" X 1/4", REFORÇADA, 30 X 25 CM</v>
          </cell>
          <cell r="C1444" t="str">
            <v>UN</v>
          </cell>
          <cell r="D1444">
            <v>15.9</v>
          </cell>
          <cell r="E1444">
            <v>4.08</v>
          </cell>
          <cell r="F1444">
            <v>19.98</v>
          </cell>
        </row>
        <row r="1445">
          <cell r="A1445">
            <v>86957</v>
          </cell>
          <cell r="B1445" t="str">
            <v>MÃO FRANCESA EM BARRA DE FERRO CHATO RETANGULAR 2" X 1/4", REFORÇADA, 40 X 30 CM</v>
          </cell>
          <cell r="C1445" t="str">
            <v>UN</v>
          </cell>
          <cell r="D1445">
            <v>18.739999999999998</v>
          </cell>
          <cell r="E1445">
            <v>4.08</v>
          </cell>
          <cell r="F1445">
            <v>22.82</v>
          </cell>
        </row>
        <row r="1446">
          <cell r="B1446" t="str">
            <v>JANELAS EM ALUMINIO</v>
          </cell>
          <cell r="C1446">
            <v>0</v>
          </cell>
        </row>
        <row r="1447">
          <cell r="A1447">
            <v>68052</v>
          </cell>
          <cell r="B1447" t="str">
            <v>JANELA BASCULANTE DE ALUMÍNIO</v>
          </cell>
          <cell r="C1447" t="str">
            <v>M2</v>
          </cell>
          <cell r="D1447">
            <v>542.4</v>
          </cell>
          <cell r="E1447">
            <v>26.53</v>
          </cell>
          <cell r="F1447">
            <v>568.92999999999995</v>
          </cell>
        </row>
        <row r="1448">
          <cell r="A1448" t="str">
            <v>73809/1</v>
          </cell>
          <cell r="B1448" t="str">
            <v>JANELA DE ALUMÍNIO TIPO MAXIM AR, INCLUSO GUARNIÇÕES E VIDRO FANTASIA</v>
          </cell>
          <cell r="C1448" t="str">
            <v>M2</v>
          </cell>
          <cell r="D1448">
            <v>585.46</v>
          </cell>
          <cell r="E1448">
            <v>24.25</v>
          </cell>
          <cell r="F1448">
            <v>609.71</v>
          </cell>
        </row>
        <row r="1449">
          <cell r="A1449" t="str">
            <v>74067/1</v>
          </cell>
          <cell r="B1449" t="str">
            <v>JANELA DE CORRER EM ALUMÍNIO, COM QUATRO FOLHAS PARA VIDRO, DUAS FIXAS E DUAS MOVEIS, INCLUSO GUARNIÇÃO E VIDRO LISO INCOLOR</v>
          </cell>
          <cell r="C1449" t="str">
            <v>M2</v>
          </cell>
          <cell r="D1449">
            <v>535.6</v>
          </cell>
          <cell r="E1449">
            <v>39.869999999999997</v>
          </cell>
          <cell r="F1449">
            <v>575.47</v>
          </cell>
        </row>
        <row r="1450">
          <cell r="A1450" t="str">
            <v>74067/2</v>
          </cell>
          <cell r="B1450" t="str">
            <v>JANELA DE CORRER EM ALUMÍNIO, FOLHAS PARA VIDRO, COM BANDEIRA, INCLUSO GUARNIÇÃO E VIDRO LISO INCOLOR</v>
          </cell>
          <cell r="C1450" t="str">
            <v>M2</v>
          </cell>
          <cell r="D1450">
            <v>676.66</v>
          </cell>
          <cell r="E1450">
            <v>39.869999999999997</v>
          </cell>
          <cell r="F1450">
            <v>716.53</v>
          </cell>
        </row>
        <row r="1451">
          <cell r="A1451" t="str">
            <v>74067/3</v>
          </cell>
          <cell r="B1451" t="str">
            <v>JANELA DE CORRER EM ALUMÍNIO, VENEZIANA, COM BANDEIRA</v>
          </cell>
          <cell r="C1451" t="str">
            <v>M2</v>
          </cell>
          <cell r="D1451">
            <v>823.17</v>
          </cell>
          <cell r="E1451">
            <v>39.869999999999997</v>
          </cell>
          <cell r="F1451">
            <v>863.04</v>
          </cell>
        </row>
        <row r="1452">
          <cell r="A1452" t="str">
            <v>74067/4</v>
          </cell>
          <cell r="B1452" t="str">
            <v>JANELA DE CORRER EM ALUMÍNIO, VENEZIANA, SEM BANDEIRA</v>
          </cell>
          <cell r="C1452" t="str">
            <v>M2</v>
          </cell>
          <cell r="D1452">
            <v>711.61</v>
          </cell>
          <cell r="E1452">
            <v>39.869999999999997</v>
          </cell>
          <cell r="F1452">
            <v>751.48</v>
          </cell>
        </row>
        <row r="1453">
          <cell r="B1453" t="str">
            <v>COMPLEMENTOS E OUTROS EM ALUMINIO</v>
          </cell>
          <cell r="C1453">
            <v>0</v>
          </cell>
        </row>
        <row r="1454">
          <cell r="A1454" t="str">
            <v>73737/1</v>
          </cell>
          <cell r="B1454" t="str">
            <v>GRADIL DE ALUMÍNIO ANODIZADO TIPO BARRA CHATA PARA VARANDAS, ALTURA 0,4M</v>
          </cell>
          <cell r="C1454" t="str">
            <v>M</v>
          </cell>
          <cell r="D1454">
            <v>85.58</v>
          </cell>
          <cell r="E1454">
            <v>26.48</v>
          </cell>
          <cell r="F1454">
            <v>112.06</v>
          </cell>
        </row>
        <row r="1455">
          <cell r="A1455" t="str">
            <v>73737/2</v>
          </cell>
          <cell r="B1455" t="str">
            <v>GRADIL DE ALUMÍNIO ANODIZADO TIPO BARRA CHATA PARA VARANDAS, ALTURA 1,0M</v>
          </cell>
          <cell r="C1455" t="str">
            <v>M</v>
          </cell>
          <cell r="D1455">
            <v>195.96</v>
          </cell>
          <cell r="E1455">
            <v>26.2</v>
          </cell>
          <cell r="F1455">
            <v>222.16</v>
          </cell>
        </row>
        <row r="1456">
          <cell r="A1456" t="str">
            <v>73737/3</v>
          </cell>
          <cell r="B1456" t="str">
            <v>GRADIL DE ALUMÍNIO ANODIZADO TIPO BARRA CHATA PARA VARANDAS, ALTURA 1,2M</v>
          </cell>
          <cell r="C1456" t="str">
            <v>M</v>
          </cell>
          <cell r="D1456">
            <v>231.58</v>
          </cell>
          <cell r="E1456">
            <v>26.2</v>
          </cell>
          <cell r="F1456">
            <v>257.77999999999997</v>
          </cell>
        </row>
        <row r="1457">
          <cell r="A1457">
            <v>85096</v>
          </cell>
          <cell r="B1457" t="str">
            <v>GRADIL DE ALUMÍNIO ANODIZADO TIPO BARRA CHATA</v>
          </cell>
          <cell r="C1457" t="str">
            <v>M2</v>
          </cell>
          <cell r="D1457">
            <v>198.14</v>
          </cell>
          <cell r="E1457">
            <v>26.81</v>
          </cell>
          <cell r="F1457">
            <v>224.95</v>
          </cell>
        </row>
        <row r="1458">
          <cell r="A1458" t="str">
            <v>73908/1</v>
          </cell>
          <cell r="B1458" t="str">
            <v>CANTONEIRA DE ALUMÍNIO 2"X2", PARA PROTEÇÃO DE QUINA DE PAREDE</v>
          </cell>
          <cell r="C1458" t="str">
            <v>M</v>
          </cell>
          <cell r="D1458">
            <v>20.7</v>
          </cell>
          <cell r="E1458">
            <v>11.3</v>
          </cell>
          <cell r="F1458">
            <v>32</v>
          </cell>
        </row>
        <row r="1459">
          <cell r="A1459" t="str">
            <v>73908/2</v>
          </cell>
          <cell r="B1459" t="str">
            <v>CANTONEIRA DE ALUMÍNIO 1"X1, PARA PROTEÇÃO DE QUINA DE PAREDE</v>
          </cell>
          <cell r="C1459" t="str">
            <v>M</v>
          </cell>
          <cell r="D1459">
            <v>14.1</v>
          </cell>
          <cell r="E1459">
            <v>11.3</v>
          </cell>
          <cell r="F1459">
            <v>25.4</v>
          </cell>
        </row>
        <row r="1460">
          <cell r="A1460">
            <v>85014</v>
          </cell>
          <cell r="B1460" t="str">
            <v>CAIXILHO FIXO, DE ALUMÍNIO, COM TELA DE METAL FIO 12 MALHA 3X3CM</v>
          </cell>
          <cell r="C1460" t="str">
            <v>M2</v>
          </cell>
          <cell r="D1460">
            <v>514.63</v>
          </cell>
          <cell r="E1460">
            <v>46.22</v>
          </cell>
          <cell r="F1460">
            <v>560.85</v>
          </cell>
        </row>
        <row r="1461">
          <cell r="A1461">
            <v>85010</v>
          </cell>
          <cell r="B1461" t="str">
            <v>CAIXILHO FIXO, DE ALUMÍNIO, PARA VIDRO</v>
          </cell>
          <cell r="C1461" t="str">
            <v>M2</v>
          </cell>
          <cell r="D1461">
            <v>472.19</v>
          </cell>
          <cell r="E1461">
            <v>26.53</v>
          </cell>
          <cell r="F1461">
            <v>498.72</v>
          </cell>
        </row>
        <row r="1462">
          <cell r="A1462">
            <v>84897</v>
          </cell>
          <cell r="B1462" t="str">
            <v>TRILHO QUADRADO DE ALUMÍNIO 1/4" PARA RODÍZIOS</v>
          </cell>
          <cell r="C1462" t="str">
            <v>M</v>
          </cell>
          <cell r="D1462">
            <v>16.989999999999998</v>
          </cell>
          <cell r="E1462">
            <v>14.78</v>
          </cell>
          <cell r="F1462">
            <v>31.77</v>
          </cell>
        </row>
        <row r="1463">
          <cell r="A1463">
            <v>84898</v>
          </cell>
          <cell r="B1463" t="str">
            <v>TRILHO "U" DE ALUMÍNIO, 40X40MM E ROLDANA FIXA DUPLA DE LATÃO COM ROLAMENTO PARA PORTA OU JANELA DE CORRER</v>
          </cell>
          <cell r="C1463" t="str">
            <v>M</v>
          </cell>
          <cell r="D1463">
            <v>11.9</v>
          </cell>
          <cell r="E1463">
            <v>14.78</v>
          </cell>
          <cell r="F1463">
            <v>26.68</v>
          </cell>
        </row>
        <row r="1464">
          <cell r="B1464" t="str">
            <v>FERRAGENS PARA ESQUADRIAS</v>
          </cell>
          <cell r="C1464">
            <v>0</v>
          </cell>
        </row>
        <row r="1465">
          <cell r="A1465">
            <v>91304</v>
          </cell>
          <cell r="B1465" t="str">
            <v>FECHADURA DE EMBUTIR COM CILINDRO, EXTERNA, COMPLETA, ACABAMENTO PADRÃO POPULAR, INCLUSO EXECUÇÃO DE FURO - FORNECIMENTO E INSTALAÇÃO. AF_08/2015</v>
          </cell>
          <cell r="C1465" t="str">
            <v>UN</v>
          </cell>
          <cell r="D1465">
            <v>42.68</v>
          </cell>
          <cell r="E1465">
            <v>18.28</v>
          </cell>
          <cell r="F1465">
            <v>60.96</v>
          </cell>
        </row>
        <row r="1466">
          <cell r="A1466">
            <v>91305</v>
          </cell>
          <cell r="B1466" t="str">
            <v>FECHADURA DE EMBUTIR PARA PORTA DE BANHEIRO, COMPLETA, ACABAMENTO PADRÃO POPULAR, INCLUSO EXECUÇÃO DE FURO - FORNECIMENTO E INSTALAÇÃO. AF_08/2015</v>
          </cell>
          <cell r="C1466" t="str">
            <v>UN</v>
          </cell>
          <cell r="D1466">
            <v>32.64</v>
          </cell>
          <cell r="E1466">
            <v>13.99</v>
          </cell>
          <cell r="F1466">
            <v>46.63</v>
          </cell>
        </row>
        <row r="1467">
          <cell r="A1467">
            <v>91306</v>
          </cell>
          <cell r="B1467" t="str">
            <v>FECHADURA DE EMBUTIR PARA PORTAS INTERNAS, COMPLETA, ACABAMENTO PADRÃO MÉDIO, COM EXECUÇÃO DE FURO - FORNECIMENTO E INSTALAÇÃO. AF_08/2015</v>
          </cell>
          <cell r="C1467" t="str">
            <v>UN</v>
          </cell>
          <cell r="D1467">
            <v>68.52</v>
          </cell>
          <cell r="E1467">
            <v>13.99</v>
          </cell>
          <cell r="F1467">
            <v>82.51</v>
          </cell>
        </row>
        <row r="1468">
          <cell r="A1468">
            <v>91307</v>
          </cell>
          <cell r="B1468" t="str">
            <v>FECHADURA DE EMBUTIR PARA PORTAS INTERNAS, COMPLETA, ACABAMENTO PADRÃO POPULAR, COM EXECUÇÃO DE FURO - FORNECIMENTO E INSTALAÇÃO. AF_08/2015</v>
          </cell>
          <cell r="C1468" t="str">
            <v>UN</v>
          </cell>
          <cell r="D1468">
            <v>32.049999999999997</v>
          </cell>
          <cell r="E1468">
            <v>13.99</v>
          </cell>
          <cell r="F1468">
            <v>46.04</v>
          </cell>
        </row>
        <row r="1469">
          <cell r="A1469">
            <v>90830</v>
          </cell>
          <cell r="B1469" t="str">
            <v>FECHADURA DE EMBUTIR COM CILINDRO, EXTERNA, COMPLETA, ACABAMENTO PADRÃO MÉDIO, INCLUSO EXECUÇÃO DE FURO - FORNECIMENTO E INSTALAÇÃO. AF_08/2015</v>
          </cell>
          <cell r="C1469" t="str">
            <v>UN</v>
          </cell>
          <cell r="D1469">
            <v>111.5</v>
          </cell>
          <cell r="E1469">
            <v>18.28</v>
          </cell>
          <cell r="F1469">
            <v>129.78</v>
          </cell>
        </row>
        <row r="1470">
          <cell r="A1470">
            <v>90831</v>
          </cell>
          <cell r="B1470" t="str">
            <v>FECHADURA DE EMBUTIR PARA PORTA DE BANHEIRO, COMPLETA, ACABAMENTO PADRÃO MÉDIO, INCLUSO EXECUÇÃO DE FURO - FORNECIMENTO E INSTALAÇÃO. AF_08/2015</v>
          </cell>
          <cell r="C1470" t="str">
            <v>UN</v>
          </cell>
          <cell r="D1470">
            <v>82.54</v>
          </cell>
          <cell r="E1470">
            <v>13.99</v>
          </cell>
          <cell r="F1470">
            <v>96.53</v>
          </cell>
        </row>
        <row r="1471">
          <cell r="A1471" t="str">
            <v>74068/4</v>
          </cell>
          <cell r="B1471" t="str">
            <v>FECHADURA DE EMBUTIR COMPLETA, PARA PORTAS EXTERNAS 2 FOLHAS, PADRÃO DE ACABAMENTO POPULAR E FECHO DE EMBUTIR TIPO UNHA COM ALAVANCA DE LATÃO CROMADO 22CM</v>
          </cell>
          <cell r="C1471" t="str">
            <v>UN</v>
          </cell>
          <cell r="D1471">
            <v>145.83000000000001</v>
          </cell>
          <cell r="E1471">
            <v>42.56</v>
          </cell>
          <cell r="F1471">
            <v>188.39</v>
          </cell>
        </row>
        <row r="1472">
          <cell r="A1472" t="str">
            <v>74068/5</v>
          </cell>
          <cell r="B1472" t="str">
            <v>FECHADURA DE SOBREPOR EM FERRO PINTADO COM MAÇANETA PARA PORTAS EXTERNAS</v>
          </cell>
          <cell r="C1472" t="str">
            <v>UN</v>
          </cell>
          <cell r="D1472">
            <v>56.39</v>
          </cell>
          <cell r="E1472">
            <v>11.82</v>
          </cell>
          <cell r="F1472">
            <v>68.209999999999994</v>
          </cell>
        </row>
        <row r="1473">
          <cell r="A1473" t="str">
            <v>74070/2</v>
          </cell>
          <cell r="B1473" t="str">
            <v>FECHADURA DE EMBUTIR COMPLETA, PARA PORTAS INTERNAS 2 FOLHAS, PADRÃO DE ACABAMENTO POPULAR E FECHO DE EMBUTIR TIPO UNHA COM ALAVANCA DE LATÃO CROMADO 22CM</v>
          </cell>
          <cell r="C1473" t="str">
            <v>UN</v>
          </cell>
          <cell r="D1473">
            <v>136.78</v>
          </cell>
          <cell r="E1473">
            <v>42.56</v>
          </cell>
          <cell r="F1473">
            <v>179.34</v>
          </cell>
        </row>
        <row r="1474">
          <cell r="A1474">
            <v>84866</v>
          </cell>
          <cell r="B1474" t="str">
            <v>FECHADURA DE EMBUTIR REFORÇADA COMPLETA, DE SEGURANCA, COM CILINDRO, PARA PORTA EXTERNA, ACABAMENTO PADRÃO MÉDIO</v>
          </cell>
          <cell r="C1474" t="str">
            <v>UN</v>
          </cell>
          <cell r="D1474">
            <v>148.16</v>
          </cell>
          <cell r="E1474">
            <v>30.74</v>
          </cell>
          <cell r="F1474">
            <v>178.9</v>
          </cell>
        </row>
        <row r="1475">
          <cell r="A1475">
            <v>84880</v>
          </cell>
          <cell r="B1475" t="str">
            <v>FECHADURA BICO DE PAPAGAIO PARA PORTA DE CORRER INTERNA, CHAVE BIPARTIDA, ACABAMENTO PADRÃO MÉDIO</v>
          </cell>
          <cell r="C1475" t="str">
            <v>UN</v>
          </cell>
          <cell r="D1475">
            <v>82.34</v>
          </cell>
          <cell r="E1475">
            <v>18.91</v>
          </cell>
          <cell r="F1475">
            <v>101.25</v>
          </cell>
        </row>
        <row r="1476">
          <cell r="A1476">
            <v>84884</v>
          </cell>
          <cell r="B1476" t="str">
            <v>FECHADURA CILINDRO CENTRAL TUBULAR, 70MM, COM MAÇANETA DE LATÃO CROMADO PARA PORTA DIVISÓRIA</v>
          </cell>
          <cell r="C1476" t="str">
            <v>UN</v>
          </cell>
          <cell r="D1476">
            <v>584.63</v>
          </cell>
          <cell r="E1476">
            <v>30.74</v>
          </cell>
          <cell r="F1476">
            <v>615.37</v>
          </cell>
        </row>
        <row r="1477">
          <cell r="A1477">
            <v>84955</v>
          </cell>
          <cell r="B1477" t="str">
            <v>FECHADURA CROMADA COM CILINDRO PARA ARMÁRIOS</v>
          </cell>
          <cell r="C1477" t="str">
            <v>UN</v>
          </cell>
          <cell r="D1477">
            <v>63.47</v>
          </cell>
          <cell r="E1477">
            <v>23.84</v>
          </cell>
          <cell r="F1477">
            <v>87.31</v>
          </cell>
        </row>
        <row r="1478">
          <cell r="A1478">
            <v>84879</v>
          </cell>
          <cell r="B1478" t="str">
            <v>FECHADURA (SOMENTE A MÁQUINA, SEM ESPELHO E SEM MAÇANETA), PARA PORTA BANHEIRO, COM ROSETA DE LATÃO CROMADO E JOGO DE TRANQUETA EM LATÃO CROMADO</v>
          </cell>
          <cell r="C1478" t="str">
            <v>UN</v>
          </cell>
          <cell r="D1478">
            <v>148.32</v>
          </cell>
          <cell r="E1478">
            <v>35.47</v>
          </cell>
          <cell r="F1478">
            <v>183.79</v>
          </cell>
        </row>
        <row r="1479">
          <cell r="A1479" t="str">
            <v>74084/1</v>
          </cell>
          <cell r="B1479" t="str">
            <v>PORTA CADEADO ZINCADO OXIDADO PRETO COM CADEADO DE AÇO GRAFITADO OXIDADO ENVERNIZADO 45MM</v>
          </cell>
          <cell r="C1479" t="str">
            <v>UN</v>
          </cell>
          <cell r="D1479">
            <v>32.47</v>
          </cell>
          <cell r="E1479">
            <v>5.91</v>
          </cell>
          <cell r="F1479">
            <v>38.380000000000003</v>
          </cell>
        </row>
        <row r="1480">
          <cell r="A1480">
            <v>84885</v>
          </cell>
          <cell r="B1480" t="str">
            <v>JOGO DE FERRAGENS CROMADAS PARA PORTA DE VIDRO TEMPERADO, UMA FOLHA COMPOSTO DE DOBRADIÇAS SUPERIOR E INFERIOR, TRINCO, FECHADURA, CONTRA FECHADURA COM CAPUCHINHO SEM MOLA E PUXADOR</v>
          </cell>
          <cell r="C1480" t="str">
            <v>UN</v>
          </cell>
          <cell r="D1480">
            <v>365.6</v>
          </cell>
          <cell r="E1480">
            <v>165.35</v>
          </cell>
          <cell r="F1480">
            <v>530.95000000000005</v>
          </cell>
        </row>
        <row r="1481">
          <cell r="A1481">
            <v>84899</v>
          </cell>
          <cell r="B1481" t="str">
            <v>FECHO CHATO DE SOBREPOR EM FERRO ZINCADO/NIQUEL GALVANIZADO OU POLIDO, 5"</v>
          </cell>
          <cell r="C1481" t="str">
            <v>UN</v>
          </cell>
          <cell r="D1481">
            <v>8.57</v>
          </cell>
          <cell r="E1481">
            <v>7.09</v>
          </cell>
          <cell r="F1481">
            <v>15.66</v>
          </cell>
        </row>
        <row r="1482">
          <cell r="A1482">
            <v>84952</v>
          </cell>
          <cell r="B1482" t="str">
            <v>FECHO EMBUTIR TIPO UNHA 22CM C/COLOCAÇÃO</v>
          </cell>
          <cell r="C1482" t="str">
            <v>UN</v>
          </cell>
          <cell r="D1482">
            <v>50.45</v>
          </cell>
          <cell r="E1482">
            <v>9.77</v>
          </cell>
          <cell r="F1482">
            <v>60.22</v>
          </cell>
        </row>
        <row r="1483">
          <cell r="A1483">
            <v>84950</v>
          </cell>
          <cell r="B1483" t="str">
            <v>FECHO EMBUTIR TIPO UNHA 40CM C/COLOCAÇÃO</v>
          </cell>
          <cell r="C1483" t="str">
            <v>UN</v>
          </cell>
          <cell r="D1483">
            <v>61.01</v>
          </cell>
          <cell r="E1483">
            <v>9.77</v>
          </cell>
          <cell r="F1483">
            <v>70.78</v>
          </cell>
        </row>
        <row r="1484">
          <cell r="A1484" t="str">
            <v>74046/1</v>
          </cell>
          <cell r="B1484" t="str">
            <v>TARJETA DE FERRO CROMADO DE SOBREPOR 2"</v>
          </cell>
          <cell r="C1484" t="str">
            <v>UN</v>
          </cell>
          <cell r="D1484">
            <v>3.7</v>
          </cell>
          <cell r="E1484">
            <v>5.91</v>
          </cell>
          <cell r="F1484">
            <v>9.61</v>
          </cell>
        </row>
        <row r="1485">
          <cell r="A1485" t="str">
            <v>74046/2</v>
          </cell>
          <cell r="B1485" t="str">
            <v>TARJETA TIPO LIVRE/OCUPADO PARA PORTA DE BANHEIRO</v>
          </cell>
          <cell r="C1485" t="str">
            <v>UN</v>
          </cell>
          <cell r="D1485">
            <v>26.95</v>
          </cell>
          <cell r="E1485">
            <v>5.91</v>
          </cell>
          <cell r="F1485">
            <v>32.86</v>
          </cell>
        </row>
        <row r="1486">
          <cell r="A1486" t="str">
            <v>73736/1</v>
          </cell>
          <cell r="B1486" t="str">
            <v>DOBRADIÇA TIPO VAI E VEM EM LATÃO POLIDO 3"</v>
          </cell>
          <cell r="C1486" t="str">
            <v>UN</v>
          </cell>
          <cell r="D1486">
            <v>71.150000000000006</v>
          </cell>
          <cell r="E1486">
            <v>7.09</v>
          </cell>
          <cell r="F1486">
            <v>78.239999999999995</v>
          </cell>
        </row>
        <row r="1487">
          <cell r="A1487" t="str">
            <v>74047/1</v>
          </cell>
          <cell r="B1487" t="str">
            <v>DOBRADIÇA EM FERRO CROMADO 3X3", SEM ANÉIS</v>
          </cell>
          <cell r="C1487" t="str">
            <v>UN</v>
          </cell>
          <cell r="D1487">
            <v>15.63</v>
          </cell>
          <cell r="E1487">
            <v>7.09</v>
          </cell>
          <cell r="F1487">
            <v>22.72</v>
          </cell>
        </row>
        <row r="1488">
          <cell r="A1488" t="str">
            <v>74047/2</v>
          </cell>
          <cell r="B1488" t="str">
            <v>DOBRADIÇA EM AÇO ZINCADO 3X3", SEM ANÉIS</v>
          </cell>
          <cell r="C1488" t="str">
            <v>UN</v>
          </cell>
          <cell r="D1488">
            <v>8.31</v>
          </cell>
          <cell r="E1488">
            <v>7.09</v>
          </cell>
          <cell r="F1488">
            <v>15.4</v>
          </cell>
        </row>
        <row r="1489">
          <cell r="A1489" t="str">
            <v>74047/3</v>
          </cell>
          <cell r="B1489" t="str">
            <v>DOBRADIÇA EM LATÃO CROMADO 3X3", COM ANÉIS</v>
          </cell>
          <cell r="C1489" t="str">
            <v>UN</v>
          </cell>
          <cell r="D1489">
            <v>28.24</v>
          </cell>
          <cell r="E1489">
            <v>7.09</v>
          </cell>
          <cell r="F1489">
            <v>35.33</v>
          </cell>
        </row>
        <row r="1490">
          <cell r="A1490" t="str">
            <v>74047/4</v>
          </cell>
          <cell r="B1490" t="str">
            <v>DOBRADIÇA EM LATÃO CROMADO 3 X 2 1/2</v>
          </cell>
          <cell r="C1490" t="str">
            <v>UN</v>
          </cell>
          <cell r="D1490">
            <v>13.01</v>
          </cell>
          <cell r="E1490">
            <v>7.09</v>
          </cell>
          <cell r="F1490">
            <v>20.100000000000001</v>
          </cell>
        </row>
        <row r="1491">
          <cell r="A1491" t="str">
            <v>74047/5</v>
          </cell>
          <cell r="B1491" t="str">
            <v>DOBRADIÇA EM FERRO GALVANIZADO 1 3/4 X2, SEM ANÉIS</v>
          </cell>
          <cell r="C1491" t="str">
            <v>UN</v>
          </cell>
          <cell r="D1491">
            <v>4.0199999999999996</v>
          </cell>
          <cell r="E1491">
            <v>7.09</v>
          </cell>
          <cell r="F1491">
            <v>11.11</v>
          </cell>
        </row>
        <row r="1492">
          <cell r="A1492" t="str">
            <v>74047/6</v>
          </cell>
          <cell r="B1492" t="str">
            <v>DOBRADIÇA EM FERRO CROMADO 2X1", SEM ANÉIS</v>
          </cell>
          <cell r="C1492" t="str">
            <v>UN</v>
          </cell>
          <cell r="D1492">
            <v>7.37</v>
          </cell>
          <cell r="E1492">
            <v>7.09</v>
          </cell>
          <cell r="F1492">
            <v>14.46</v>
          </cell>
        </row>
        <row r="1493">
          <cell r="A1493" t="str">
            <v>74047/7</v>
          </cell>
          <cell r="B1493" t="str">
            <v>DOBRADIÇA EM FERRO CROMADO 3X2 1/2", SEM ANÉIS</v>
          </cell>
          <cell r="C1493" t="str">
            <v>UN</v>
          </cell>
          <cell r="D1493">
            <v>10.23</v>
          </cell>
          <cell r="E1493">
            <v>7.09</v>
          </cell>
          <cell r="F1493">
            <v>17.32</v>
          </cell>
        </row>
        <row r="1494">
          <cell r="A1494" t="str">
            <v>74047/8</v>
          </cell>
          <cell r="B1494" t="str">
            <v>DOBRADIÇA EM FERRO GALVANIZADO 4X3", COM ANÉIS</v>
          </cell>
          <cell r="C1494" t="str">
            <v>UN</v>
          </cell>
          <cell r="D1494">
            <v>7.61</v>
          </cell>
          <cell r="E1494">
            <v>7.09</v>
          </cell>
          <cell r="F1494">
            <v>14.7</v>
          </cell>
        </row>
        <row r="1495">
          <cell r="A1495">
            <v>84887</v>
          </cell>
          <cell r="B1495" t="str">
            <v>MAÇANETA TIPO ALAVANCA, PADRÃO MÉDIO</v>
          </cell>
          <cell r="C1495" t="str">
            <v>UN</v>
          </cell>
          <cell r="D1495">
            <v>39.450000000000003</v>
          </cell>
          <cell r="E1495">
            <v>18.91</v>
          </cell>
          <cell r="F1495">
            <v>58.36</v>
          </cell>
        </row>
        <row r="1496">
          <cell r="A1496">
            <v>84878</v>
          </cell>
          <cell r="B1496" t="str">
            <v>TRANQUETA DE LATÃO CROMADO PARA FECHADURA DE PORTA DE BANHEIRO COM ROSETA DE LATÃO CROMADO SEM FECHADURA E MAÇANETA</v>
          </cell>
          <cell r="C1496" t="str">
            <v>UN</v>
          </cell>
          <cell r="D1496">
            <v>64.17</v>
          </cell>
          <cell r="E1496">
            <v>18.91</v>
          </cell>
          <cell r="F1496">
            <v>83.08</v>
          </cell>
        </row>
        <row r="1497">
          <cell r="A1497">
            <v>84886</v>
          </cell>
          <cell r="B1497" t="str">
            <v>MOLA HIDRÁULICA DE PISO PARA PORTA DE VIDRO TEMPERADO</v>
          </cell>
          <cell r="C1497" t="str">
            <v>UN</v>
          </cell>
          <cell r="D1497">
            <v>910.28</v>
          </cell>
          <cell r="E1497">
            <v>11.71</v>
          </cell>
          <cell r="F1497">
            <v>921.99</v>
          </cell>
        </row>
        <row r="1498">
          <cell r="B1498" t="str">
            <v>MADEIRAS E LAMINADOS</v>
          </cell>
          <cell r="C1498">
            <v>0</v>
          </cell>
        </row>
        <row r="1499">
          <cell r="A1499">
            <v>73460</v>
          </cell>
          <cell r="B1499" t="str">
            <v>MASSARANDUBA APARELHADA 3" X 4.1/2"</v>
          </cell>
          <cell r="C1499" t="str">
            <v>M</v>
          </cell>
          <cell r="D1499">
            <v>27.08</v>
          </cell>
          <cell r="E1499">
            <v>0</v>
          </cell>
          <cell r="F1499">
            <v>27.08</v>
          </cell>
        </row>
        <row r="1500">
          <cell r="A1500">
            <v>73431</v>
          </cell>
          <cell r="B1500" t="str">
            <v>PINHO TERCEIRA 2,5X10CM</v>
          </cell>
          <cell r="C1500" t="str">
            <v>M</v>
          </cell>
          <cell r="D1500">
            <v>2.61</v>
          </cell>
          <cell r="E1500">
            <v>0</v>
          </cell>
          <cell r="F1500">
            <v>2.61</v>
          </cell>
        </row>
        <row r="1501">
          <cell r="A1501">
            <v>73372</v>
          </cell>
          <cell r="B1501" t="str">
            <v>PINHO DE TERCEIRA 1" X 12" E 1" X 9"</v>
          </cell>
          <cell r="C1501" t="str">
            <v>M2</v>
          </cell>
          <cell r="D1501">
            <v>25.51</v>
          </cell>
          <cell r="E1501">
            <v>0</v>
          </cell>
          <cell r="F1501">
            <v>25.51</v>
          </cell>
        </row>
        <row r="1502">
          <cell r="A1502">
            <v>73488</v>
          </cell>
          <cell r="B1502" t="str">
            <v>MASSARANDUBA APARELHADA 3" X 6"</v>
          </cell>
          <cell r="C1502" t="str">
            <v>M</v>
          </cell>
          <cell r="D1502">
            <v>35.36</v>
          </cell>
          <cell r="E1502">
            <v>0</v>
          </cell>
          <cell r="F1502">
            <v>35.36</v>
          </cell>
        </row>
        <row r="1503">
          <cell r="A1503">
            <v>73489</v>
          </cell>
          <cell r="B1503" t="str">
            <v>MASSARANDUBA APARELHADA DE 3" X 9"</v>
          </cell>
          <cell r="C1503" t="str">
            <v>M</v>
          </cell>
          <cell r="D1503">
            <v>54.19</v>
          </cell>
          <cell r="E1503">
            <v>0</v>
          </cell>
          <cell r="F1503">
            <v>54.19</v>
          </cell>
        </row>
        <row r="1504">
          <cell r="A1504">
            <v>73554</v>
          </cell>
          <cell r="B1504" t="str">
            <v>MASSARANDUBA APARELHADA 3" X 3"</v>
          </cell>
          <cell r="C1504" t="str">
            <v>M</v>
          </cell>
          <cell r="D1504">
            <v>17.66</v>
          </cell>
          <cell r="E1504">
            <v>0</v>
          </cell>
          <cell r="F1504">
            <v>17.66</v>
          </cell>
        </row>
        <row r="1505">
          <cell r="A1505">
            <v>73555</v>
          </cell>
          <cell r="B1505" t="str">
            <v>TACO DE CANELA 2,5X10X10CM</v>
          </cell>
          <cell r="C1505" t="str">
            <v>UN</v>
          </cell>
          <cell r="D1505">
            <v>0.2</v>
          </cell>
          <cell r="E1505">
            <v>0</v>
          </cell>
          <cell r="F1505">
            <v>0.2</v>
          </cell>
        </row>
        <row r="1506">
          <cell r="A1506">
            <v>7100</v>
          </cell>
          <cell r="B1506" t="str">
            <v>LAMINADO MELAMÍNICO TEXTURIZADO, ESPESSURA 0,8 MM, PARA REVESTIMENTO DE CHAPA COMPENSADA DE MADEIRA, FIXADA COM COLA</v>
          </cell>
          <cell r="C1506" t="str">
            <v>M2</v>
          </cell>
          <cell r="D1506">
            <v>29.46</v>
          </cell>
          <cell r="E1506">
            <v>4.25</v>
          </cell>
          <cell r="F1506">
            <v>33.71</v>
          </cell>
        </row>
        <row r="1507">
          <cell r="A1507">
            <v>7101</v>
          </cell>
          <cell r="B1507" t="str">
            <v>LAMINADO MELAMÍNICO LISO E FOSCO, PARA REVESTIMENTO DE CHAPA COMPENSADA DE MADEIRA, ESPESSURA 0,8 MM, FIXADO COM COLA</v>
          </cell>
          <cell r="C1507" t="str">
            <v>M2</v>
          </cell>
          <cell r="D1507">
            <v>30.07</v>
          </cell>
          <cell r="E1507">
            <v>4.25</v>
          </cell>
          <cell r="F1507">
            <v>34.32</v>
          </cell>
        </row>
        <row r="1508">
          <cell r="A1508">
            <v>84666</v>
          </cell>
          <cell r="B1508" t="str">
            <v>POLIMENTO E ENCERAMENTO DE PISO EM MADEIRA</v>
          </cell>
          <cell r="C1508" t="str">
            <v>M2</v>
          </cell>
          <cell r="D1508">
            <v>7.52</v>
          </cell>
          <cell r="E1508">
            <v>11.06</v>
          </cell>
          <cell r="F1508">
            <v>18.579999999999998</v>
          </cell>
        </row>
        <row r="1509">
          <cell r="A1509">
            <v>84861</v>
          </cell>
          <cell r="B1509" t="str">
            <v>MARCO DE MADEIRA REGIONAL 1A 7X3,0CM</v>
          </cell>
          <cell r="C1509" t="str">
            <v>M</v>
          </cell>
          <cell r="D1509">
            <v>19.170000000000002</v>
          </cell>
          <cell r="E1509">
            <v>8.2899999999999991</v>
          </cell>
          <cell r="F1509">
            <v>27.46</v>
          </cell>
        </row>
        <row r="1510">
          <cell r="A1510">
            <v>84864</v>
          </cell>
          <cell r="B1510" t="str">
            <v>MARCO DE MADEIRA REGIONAL 2A 7X3,0CM</v>
          </cell>
          <cell r="C1510" t="str">
            <v>M</v>
          </cell>
          <cell r="D1510">
            <v>14.27</v>
          </cell>
          <cell r="E1510">
            <v>8.2899999999999991</v>
          </cell>
          <cell r="F1510">
            <v>22.56</v>
          </cell>
        </row>
        <row r="1511">
          <cell r="B1511" t="str">
            <v>VIDROS E ESPELHOS</v>
          </cell>
          <cell r="C1511">
            <v>0</v>
          </cell>
        </row>
        <row r="1512">
          <cell r="B1512" t="str">
            <v>MANUTENCAO / REPAROS - VIDROS E ESPELHOS</v>
          </cell>
          <cell r="C1512">
            <v>0</v>
          </cell>
        </row>
        <row r="1513">
          <cell r="A1513">
            <v>85421</v>
          </cell>
          <cell r="B1513" t="str">
            <v>REMOÇÃO DE VIDRO COMUM</v>
          </cell>
          <cell r="C1513" t="str">
            <v>M2</v>
          </cell>
          <cell r="D1513">
            <v>3.16</v>
          </cell>
          <cell r="E1513">
            <v>7.81</v>
          </cell>
          <cell r="F1513">
            <v>10.97</v>
          </cell>
        </row>
        <row r="1514">
          <cell r="B1514" t="str">
            <v>VIDROS</v>
          </cell>
          <cell r="C1514">
            <v>0</v>
          </cell>
        </row>
        <row r="1515">
          <cell r="A1515">
            <v>72116</v>
          </cell>
          <cell r="B1515" t="str">
            <v>VIDRO LISO COMUM TRANSPARENTE, ESPESSURA 3MM</v>
          </cell>
          <cell r="C1515" t="str">
            <v>M2</v>
          </cell>
          <cell r="D1515">
            <v>76.87</v>
          </cell>
          <cell r="E1515">
            <v>8.56</v>
          </cell>
          <cell r="F1515">
            <v>85.43</v>
          </cell>
        </row>
        <row r="1516">
          <cell r="A1516">
            <v>72117</v>
          </cell>
          <cell r="B1516" t="str">
            <v>VIDRO LISO COMUM TRANSPARENTE, ESPESSURA 4MM</v>
          </cell>
          <cell r="C1516" t="str">
            <v>M2</v>
          </cell>
          <cell r="D1516">
            <v>99.54</v>
          </cell>
          <cell r="E1516">
            <v>9.6300000000000008</v>
          </cell>
          <cell r="F1516">
            <v>109.17</v>
          </cell>
        </row>
        <row r="1517">
          <cell r="A1517">
            <v>84957</v>
          </cell>
          <cell r="B1517" t="str">
            <v>VIDRO LISO COMUM TRANSPARENTE, ESPESSURA 5MM</v>
          </cell>
          <cell r="C1517" t="str">
            <v>M2</v>
          </cell>
          <cell r="D1517">
            <v>117.55</v>
          </cell>
          <cell r="E1517">
            <v>13.69</v>
          </cell>
          <cell r="F1517">
            <v>131.24</v>
          </cell>
        </row>
        <row r="1518">
          <cell r="A1518">
            <v>84959</v>
          </cell>
          <cell r="B1518" t="str">
            <v>VIDRO LISO COMUM TRANSPARENTE, ESPESSURA 6MM</v>
          </cell>
          <cell r="C1518" t="str">
            <v>M2</v>
          </cell>
          <cell r="D1518">
            <v>139.21</v>
          </cell>
          <cell r="E1518">
            <v>13.69</v>
          </cell>
          <cell r="F1518">
            <v>152.9</v>
          </cell>
        </row>
        <row r="1519">
          <cell r="A1519">
            <v>72118</v>
          </cell>
          <cell r="B1519" t="str">
            <v>VIDRO TEMPERADO INCOLOR, ESPESSURA 6MM, FORNECIMENTO E INSTALAÇÃO, INCLUSIVE MASSA PARA VEDAÇÃO</v>
          </cell>
          <cell r="C1519" t="str">
            <v>M2</v>
          </cell>
          <cell r="D1519">
            <v>164.99</v>
          </cell>
          <cell r="E1519">
            <v>10.7</v>
          </cell>
          <cell r="F1519">
            <v>175.69</v>
          </cell>
        </row>
        <row r="1520">
          <cell r="A1520">
            <v>72119</v>
          </cell>
          <cell r="B1520" t="str">
            <v>VIDRO TEMPERADO INCOLOR, ESPESSURA 8MM, FORNECIMENTO E INSTALAÇÃO, INCLUSIVE MASSA PARA VEDAÇÃO</v>
          </cell>
          <cell r="C1520" t="str">
            <v>M2</v>
          </cell>
          <cell r="D1520">
            <v>211.48</v>
          </cell>
          <cell r="E1520">
            <v>10.7</v>
          </cell>
          <cell r="F1520">
            <v>222.18</v>
          </cell>
        </row>
        <row r="1521">
          <cell r="A1521">
            <v>72120</v>
          </cell>
          <cell r="B1521" t="str">
            <v>VIDRO TEMPERADO INCOLOR, ESPESSURA 10MM, FORNECIMENTO E INSTALAÇÃO, INCLUSIVE MASSA PARA VEDAÇÃO</v>
          </cell>
          <cell r="C1521" t="str">
            <v>M2</v>
          </cell>
          <cell r="D1521">
            <v>270.73</v>
          </cell>
          <cell r="E1521">
            <v>10.7</v>
          </cell>
          <cell r="F1521">
            <v>281.43</v>
          </cell>
        </row>
        <row r="1522">
          <cell r="A1522">
            <v>72121</v>
          </cell>
          <cell r="B1522" t="str">
            <v>VIDRO TEMPERADO COLORIDO VERDE, ESPESSURA 10MM, FORNECIMENTO E INSTALAÇÃO, INCLUSIVE MASSA PARA VEDAÇÃO</v>
          </cell>
          <cell r="C1522" t="str">
            <v>M2</v>
          </cell>
          <cell r="D1522">
            <v>337.88</v>
          </cell>
          <cell r="E1522">
            <v>10.7</v>
          </cell>
          <cell r="F1522">
            <v>348.58</v>
          </cell>
        </row>
        <row r="1523">
          <cell r="A1523">
            <v>72122</v>
          </cell>
          <cell r="B1523" t="str">
            <v>VIDRO FANTASIA TIPO CANELADO, ESPESSURA 4MM</v>
          </cell>
          <cell r="C1523" t="str">
            <v>M2</v>
          </cell>
          <cell r="D1523">
            <v>84.55</v>
          </cell>
          <cell r="E1523">
            <v>9.6300000000000008</v>
          </cell>
          <cell r="F1523">
            <v>94.18</v>
          </cell>
        </row>
        <row r="1524">
          <cell r="A1524">
            <v>85004</v>
          </cell>
          <cell r="B1524" t="str">
            <v>VIDRO FANTASIA MARTELADO 4MM</v>
          </cell>
          <cell r="C1524" t="str">
            <v>M2</v>
          </cell>
          <cell r="D1524">
            <v>88.66</v>
          </cell>
          <cell r="E1524">
            <v>13.69</v>
          </cell>
          <cell r="F1524">
            <v>102.35</v>
          </cell>
        </row>
        <row r="1525">
          <cell r="A1525">
            <v>85001</v>
          </cell>
          <cell r="B1525" t="str">
            <v>VIDRO LISO FUME, ESPESSURA 4MM</v>
          </cell>
          <cell r="C1525" t="str">
            <v>M2</v>
          </cell>
          <cell r="D1525">
            <v>131.99</v>
          </cell>
          <cell r="E1525">
            <v>13.69</v>
          </cell>
          <cell r="F1525">
            <v>145.68</v>
          </cell>
        </row>
        <row r="1526">
          <cell r="A1526">
            <v>85002</v>
          </cell>
          <cell r="B1526" t="str">
            <v>VIDRO LISO FUME, ESPESSURA 6MM</v>
          </cell>
          <cell r="C1526" t="str">
            <v>M2</v>
          </cell>
          <cell r="D1526">
            <v>189.77</v>
          </cell>
          <cell r="E1526">
            <v>13.69</v>
          </cell>
          <cell r="F1526">
            <v>203.46</v>
          </cell>
        </row>
        <row r="1527">
          <cell r="A1527">
            <v>72123</v>
          </cell>
          <cell r="B1527" t="str">
            <v>VIDRO ARAMADO, ESPESSURA 7MM</v>
          </cell>
          <cell r="C1527" t="str">
            <v>M2</v>
          </cell>
          <cell r="D1527">
            <v>236.22</v>
          </cell>
          <cell r="E1527">
            <v>9.6300000000000008</v>
          </cell>
          <cell r="F1527">
            <v>245.85</v>
          </cell>
        </row>
        <row r="1528">
          <cell r="B1528" t="str">
            <v>ESQUADRIAS</v>
          </cell>
          <cell r="C1528">
            <v>0</v>
          </cell>
        </row>
        <row r="1529">
          <cell r="A1529" t="str">
            <v>73838/1</v>
          </cell>
          <cell r="B1529" t="str">
            <v>PORTA DE VIDRO TEMPERADO, 0,9X2,10M, ESPESSURA 10MM, INCLUSIVE ACESSÓRIOS</v>
          </cell>
          <cell r="C1529" t="str">
            <v>UN</v>
          </cell>
          <cell r="D1529">
            <v>1706.67</v>
          </cell>
          <cell r="E1529">
            <v>3.52</v>
          </cell>
          <cell r="F1529">
            <v>1710.19</v>
          </cell>
        </row>
        <row r="1530">
          <cell r="B1530" t="str">
            <v>ESPELHOS</v>
          </cell>
          <cell r="C1530">
            <v>0</v>
          </cell>
        </row>
        <row r="1531">
          <cell r="A1531" t="str">
            <v>74125/1</v>
          </cell>
          <cell r="B1531" t="str">
            <v>ESPELHO CRISTAL ESPESSURA 4MM, COM MOLDURA DE MADEIRA</v>
          </cell>
          <cell r="C1531" t="str">
            <v>M2</v>
          </cell>
          <cell r="D1531">
            <v>281.74</v>
          </cell>
          <cell r="E1531">
            <v>47.29</v>
          </cell>
          <cell r="F1531">
            <v>329.03</v>
          </cell>
        </row>
        <row r="1532">
          <cell r="A1532" t="str">
            <v>74125/2</v>
          </cell>
          <cell r="B1532" t="str">
            <v>ESPELHO CRISTAL ESPESSURA 4MM, COM MOLDURA EM ALUMÍNIO E COMPENSADO 6MM PLASTIFICADO COLADO</v>
          </cell>
          <cell r="C1532" t="str">
            <v>M2</v>
          </cell>
          <cell r="D1532">
            <v>318.62</v>
          </cell>
          <cell r="E1532">
            <v>39.58</v>
          </cell>
          <cell r="F1532">
            <v>358.2</v>
          </cell>
        </row>
        <row r="1533">
          <cell r="A1533">
            <v>85005</v>
          </cell>
          <cell r="B1533" t="str">
            <v>ESPELHO CRISTAL, ESPESSURA 4MM, COM PARAFUSOS DE FIXAÇÃO, SEM MOLDURA</v>
          </cell>
          <cell r="C1533" t="str">
            <v>M2</v>
          </cell>
          <cell r="D1533">
            <v>267.07</v>
          </cell>
          <cell r="E1533">
            <v>27.38</v>
          </cell>
          <cell r="F1533">
            <v>294.45</v>
          </cell>
        </row>
        <row r="1534">
          <cell r="B1534" t="str">
            <v>ELETRIFICACAO E ILUMINACAO PUBLICA</v>
          </cell>
          <cell r="C1534">
            <v>0</v>
          </cell>
        </row>
        <row r="1535">
          <cell r="B1535" t="str">
            <v>MANUTENCAO / REPAROS - VIDROS E ESPELHOS</v>
          </cell>
          <cell r="C1535">
            <v>0</v>
          </cell>
        </row>
        <row r="1536">
          <cell r="B1536" t="str">
            <v>CONECTORES/LACO DE ROLDANA E ALCA</v>
          </cell>
          <cell r="C1536">
            <v>0</v>
          </cell>
        </row>
        <row r="1537">
          <cell r="A1537" t="str">
            <v>73767/1</v>
          </cell>
          <cell r="B1537" t="str">
            <v>GRAMPO PARALELO EM ALUMÍNIO FUNDIDO OU ESTRUDADO DE 2 PARAFUSOS, PARA CABO DE 6 A 50 MM2, PASTA ANTIOXIDANTE. FORNEC E INSTALAÇÃO.</v>
          </cell>
          <cell r="C1537" t="str">
            <v>UN</v>
          </cell>
          <cell r="D1537">
            <v>6.72</v>
          </cell>
          <cell r="E1537">
            <v>1.9</v>
          </cell>
          <cell r="F1537">
            <v>8.6199999999999992</v>
          </cell>
        </row>
        <row r="1538">
          <cell r="A1538" t="str">
            <v>73767/2</v>
          </cell>
          <cell r="B1538" t="str">
            <v>ALCA PRÉ-FORMADA DISTRIBUIÇÃO EM AÇO RECOBERTO COM ALUMÍNIO PARA CABO 25MM2, ENCAPADO. FORNECIMENTO E INSTALAÇÃO.</v>
          </cell>
          <cell r="C1538" t="str">
            <v>UN</v>
          </cell>
          <cell r="D1538">
            <v>7.77</v>
          </cell>
          <cell r="E1538">
            <v>1.9</v>
          </cell>
          <cell r="F1538">
            <v>9.67</v>
          </cell>
        </row>
        <row r="1539">
          <cell r="A1539" t="str">
            <v>73767/3</v>
          </cell>
          <cell r="B1539" t="str">
            <v>LACO DE ROLDANA PRÉ-FORMADO AÇO RECOBERTO DE ALUMÍNIO PARA CABO DE ALUMÍNIO NÚ BITOLA 25MM2 - FORNECIMENTO E COLOCAÇÃO</v>
          </cell>
          <cell r="C1539" t="str">
            <v>UN</v>
          </cell>
          <cell r="D1539">
            <v>4.9400000000000004</v>
          </cell>
          <cell r="E1539">
            <v>1.9</v>
          </cell>
          <cell r="F1539">
            <v>6.84</v>
          </cell>
        </row>
        <row r="1540">
          <cell r="A1540" t="str">
            <v>73767/4</v>
          </cell>
          <cell r="B1540" t="str">
            <v>ALCA PRÉ-FORMADA DISTRIBUIÇÃO EM AÇO RECOBERTO COM ALUMÍNIO NÚ PARA CABO 25MM2, ENCAPADO. FORNECIMENTO E INSTALAÇÃO.</v>
          </cell>
          <cell r="C1540" t="str">
            <v>UN</v>
          </cell>
          <cell r="D1540">
            <v>2.36</v>
          </cell>
          <cell r="E1540">
            <v>1.9</v>
          </cell>
          <cell r="F1540">
            <v>4.26</v>
          </cell>
        </row>
        <row r="1541">
          <cell r="A1541" t="str">
            <v>73767/5</v>
          </cell>
          <cell r="B1541" t="str">
            <v>ALCA PRÉ-FORMADA SERV DE AÇO RECOB C/ALUM NÚ ENCAPADO 25MM2 (BITOLA) CONF PROJ A4-148-CP RIOLUZ FORNECIMENTO E COLOCAÇÃO</v>
          </cell>
          <cell r="C1541" t="str">
            <v>UN</v>
          </cell>
          <cell r="D1541">
            <v>1.95</v>
          </cell>
          <cell r="E1541">
            <v>1.9</v>
          </cell>
          <cell r="F1541">
            <v>3.85</v>
          </cell>
        </row>
        <row r="1542">
          <cell r="B1542" t="str">
            <v>ARMACAO SECUNDARIA</v>
          </cell>
          <cell r="C1542">
            <v>0</v>
          </cell>
        </row>
        <row r="1543">
          <cell r="A1543">
            <v>88544</v>
          </cell>
          <cell r="B1543" t="str">
            <v>ARMAÇÃO SECUNDARIA OU REX COMPLETA PARA DUAS LINHAS-FORNECIMENTO E INSTALAÇÃO.</v>
          </cell>
          <cell r="C1543" t="str">
            <v>UN</v>
          </cell>
          <cell r="D1543">
            <v>63</v>
          </cell>
          <cell r="E1543">
            <v>34.9</v>
          </cell>
          <cell r="F1543">
            <v>97.9</v>
          </cell>
        </row>
        <row r="1544">
          <cell r="A1544">
            <v>88545</v>
          </cell>
          <cell r="B1544" t="str">
            <v>ARMAÇÃO SECUNDARIA OU REX COMPLETA PARA QUATRO LINHAS-FORNECIMENTO E INSTALAÇÃO.</v>
          </cell>
          <cell r="C1544" t="str">
            <v>UN</v>
          </cell>
          <cell r="D1544">
            <v>139.56</v>
          </cell>
          <cell r="E1544">
            <v>46.54</v>
          </cell>
          <cell r="F1544">
            <v>186.1</v>
          </cell>
        </row>
        <row r="1545">
          <cell r="A1545">
            <v>88543</v>
          </cell>
          <cell r="B1545" t="str">
            <v>ARMAÇÃO SECUNDARIA OU REX COMPLETA PARA TRESLINHAS-FORNECIMENTO E INSTALAÇÃO.</v>
          </cell>
          <cell r="C1545" t="str">
            <v>UN</v>
          </cell>
          <cell r="D1545">
            <v>122.68</v>
          </cell>
          <cell r="E1545">
            <v>41.88</v>
          </cell>
          <cell r="F1545">
            <v>164.56</v>
          </cell>
        </row>
        <row r="1546">
          <cell r="B1546" t="str">
            <v>SUPORTE E CHUMBADOR PARA POSTE</v>
          </cell>
          <cell r="C1546">
            <v>0</v>
          </cell>
        </row>
        <row r="1547">
          <cell r="A1547">
            <v>73624</v>
          </cell>
          <cell r="B1547" t="str">
            <v>SUPORTE PARA TRANSFORMADOR EM POSTE DE CONCRETO CIRCULAR</v>
          </cell>
          <cell r="C1547" t="str">
            <v>UN</v>
          </cell>
          <cell r="D1547">
            <v>37.72</v>
          </cell>
          <cell r="E1547">
            <v>36.090000000000003</v>
          </cell>
          <cell r="F1547">
            <v>73.81</v>
          </cell>
        </row>
        <row r="1548">
          <cell r="A1548" t="str">
            <v>73855/1</v>
          </cell>
          <cell r="B1548" t="str">
            <v>CHUMBADOR DE AÇO PARA FIXAÇÃO DE POSTE DE AÇO RETO OU CURVO 7 A 9M COM FLANGE - FORNECIMENTO E INSTALAÇÃO</v>
          </cell>
          <cell r="C1548" t="str">
            <v>UN</v>
          </cell>
          <cell r="D1548">
            <v>313.5</v>
          </cell>
          <cell r="E1548">
            <v>108.94</v>
          </cell>
          <cell r="F1548">
            <v>422.44</v>
          </cell>
        </row>
        <row r="1549">
          <cell r="B1549" t="str">
            <v>TRANSFORMADORES DE DISTRIBUICAO</v>
          </cell>
          <cell r="C1549">
            <v>0</v>
          </cell>
        </row>
        <row r="1550">
          <cell r="A1550" t="str">
            <v>73857/1</v>
          </cell>
          <cell r="B1550" t="str">
            <v>TRANSFORMADOR DISTRIBUIÇÃO 75KVA TRIFÁSICO 60HZ CLASSE 15KV IMERSO EM ÓLEO MINERAL FORNECIMENTO E INSTALAÇÃO</v>
          </cell>
          <cell r="C1550" t="str">
            <v>UN</v>
          </cell>
          <cell r="D1550">
            <v>6196.56</v>
          </cell>
          <cell r="E1550">
            <v>46.54</v>
          </cell>
          <cell r="F1550">
            <v>6243.1</v>
          </cell>
        </row>
        <row r="1551">
          <cell r="A1551" t="str">
            <v>73857/2</v>
          </cell>
          <cell r="B1551" t="str">
            <v>TRANSFORMADOR DISTRIBUIÇÃO 112,5KVA TRIFÁSICO 60HZ CLASSE 15KV IMERSO EM ÓLEO MINERAL FORNECIMENTO E INSTALAÇÃO</v>
          </cell>
          <cell r="C1551" t="str">
            <v>UN</v>
          </cell>
          <cell r="D1551">
            <v>7656.9</v>
          </cell>
          <cell r="E1551">
            <v>58.18</v>
          </cell>
          <cell r="F1551">
            <v>7715.08</v>
          </cell>
        </row>
        <row r="1552">
          <cell r="A1552" t="str">
            <v>73857/3</v>
          </cell>
          <cell r="B1552" t="str">
            <v>TRANSFORMADOR DISTRIBUIÇÃO 150KVA TRIFÁSICO 60HZ CLASSE 15KV IMERSO EM ÓLEO MINERAL FORNECIMENTO E INSTALAÇÃO</v>
          </cell>
          <cell r="C1552" t="str">
            <v>UN</v>
          </cell>
          <cell r="D1552">
            <v>9655.7999999999993</v>
          </cell>
          <cell r="E1552">
            <v>69.81</v>
          </cell>
          <cell r="F1552">
            <v>9725.61</v>
          </cell>
        </row>
        <row r="1553">
          <cell r="A1553" t="str">
            <v>73857/4</v>
          </cell>
          <cell r="B1553" t="str">
            <v>TRANSFORMADOR DISTRIBUIÇÃO 225KVA TRIFÁSICO 60HZ CLASSE 15KV IMERSO EM ÓLEO MINERAL FORNECIMENTO E INSTALAÇÃO</v>
          </cell>
          <cell r="C1553" t="str">
            <v>UN</v>
          </cell>
          <cell r="D1553">
            <v>13539.27</v>
          </cell>
          <cell r="E1553">
            <v>81.45</v>
          </cell>
          <cell r="F1553">
            <v>13620.72</v>
          </cell>
        </row>
        <row r="1554">
          <cell r="A1554" t="str">
            <v>73857/5</v>
          </cell>
          <cell r="B1554" t="str">
            <v>TRANSFORMADOR DISTRIBUIÇÃO 300KVA TRIFÁSICO 60HZ CLASSE 15KV IMERSO EM ÓLEO MINERAL FORNECIMENTO E INSTALAÇÃO</v>
          </cell>
          <cell r="C1554" t="str">
            <v>UN</v>
          </cell>
          <cell r="D1554">
            <v>15795.06</v>
          </cell>
          <cell r="E1554">
            <v>93.08</v>
          </cell>
          <cell r="F1554">
            <v>15888.14</v>
          </cell>
        </row>
        <row r="1555">
          <cell r="A1555" t="str">
            <v>73857/6</v>
          </cell>
          <cell r="B1555" t="str">
            <v>TRANSFORMADOR DISTRIBUIÇÃO 500KVA TRIFÁSICO 60HZ CLASSE 15KV IMERSO EM ÓLEO MINERAL FORNECIMENTO E INSTALAÇÃO</v>
          </cell>
          <cell r="C1555" t="str">
            <v>UN</v>
          </cell>
          <cell r="D1555">
            <v>25756.720000000001</v>
          </cell>
          <cell r="E1555">
            <v>104.72</v>
          </cell>
          <cell r="F1555">
            <v>25861.439999999999</v>
          </cell>
        </row>
        <row r="1556">
          <cell r="A1556" t="str">
            <v>73857/7</v>
          </cell>
          <cell r="B1556" t="str">
            <v>TRANSFORMADOR DISTRIBUIÇÃO 30KVA TRIFÁSICO 60HZ CLASSE 15KV IMERSO EM ÓLEO MINERAL FORNECIMENTO E INSTALAÇÃO</v>
          </cell>
          <cell r="C1556" t="str">
            <v>UN</v>
          </cell>
          <cell r="D1556">
            <v>4286.45</v>
          </cell>
          <cell r="E1556">
            <v>23.27</v>
          </cell>
          <cell r="F1556">
            <v>4309.72</v>
          </cell>
        </row>
        <row r="1557">
          <cell r="A1557" t="str">
            <v>73857/8</v>
          </cell>
          <cell r="B1557" t="str">
            <v>TRANSFORMADOR DISTRIBUIÇÃO 45KVA TRIFÁSICO 60HZ CLASSE 15KV IMERSO EM ÓLEO MINERAL FORNECIMENTO E INSTALAÇÃO</v>
          </cell>
          <cell r="C1557" t="str">
            <v>UN</v>
          </cell>
          <cell r="D1557">
            <v>4791.25</v>
          </cell>
          <cell r="E1557">
            <v>34.9</v>
          </cell>
          <cell r="F1557">
            <v>4826.1499999999996</v>
          </cell>
        </row>
        <row r="1558">
          <cell r="A1558" t="str">
            <v>73857/9</v>
          </cell>
          <cell r="B1558" t="str">
            <v>TRANSFORMADOR DISTRIBUIÇÃO 750KVA TRIFÁSICO 60HZ CLASSE 15KV IMERSO EM ÓLEO MINERAL FORNECIMENTO E INSTALAÇÃO</v>
          </cell>
          <cell r="C1558" t="str">
            <v>UN</v>
          </cell>
          <cell r="D1558">
            <v>35319.15</v>
          </cell>
          <cell r="E1558">
            <v>116.36</v>
          </cell>
          <cell r="F1558">
            <v>35435.51</v>
          </cell>
        </row>
        <row r="1559">
          <cell r="A1559" t="str">
            <v>73857/10</v>
          </cell>
          <cell r="B1559" t="str">
            <v>TRANSFORMADOR DISTRIBUIÇÃO 1000KVA TRIFÁSICO 60HZ CLASSE 15KV IMERSO EM ÓLEO MINERAL FORNECIMENTO E INSTALAÇÃO</v>
          </cell>
          <cell r="C1559" t="str">
            <v>UN</v>
          </cell>
          <cell r="D1559">
            <v>49437.66</v>
          </cell>
          <cell r="E1559">
            <v>127.99</v>
          </cell>
          <cell r="F1559">
            <v>49565.65</v>
          </cell>
        </row>
        <row r="1560">
          <cell r="B1560" t="str">
            <v>DIVERSOS P/ DISTRIBUICAO DE ENERGIA</v>
          </cell>
          <cell r="C1560">
            <v>0</v>
          </cell>
        </row>
        <row r="1561">
          <cell r="A1561" t="str">
            <v>73781/1</v>
          </cell>
          <cell r="B1561" t="str">
            <v>MUFLA TERMINAL PRIMARIA UNIPOLAR USO INTERNO PARA CABO 35/120MM2, ISOLAÇÃO 15/25KV EM EPR - BORRACHA DE SILICONE. FORNECIMENTO E INSTALAÇÃO.</v>
          </cell>
          <cell r="C1561" t="str">
            <v>UN</v>
          </cell>
          <cell r="D1561">
            <v>224.06</v>
          </cell>
          <cell r="E1561">
            <v>46.54</v>
          </cell>
          <cell r="F1561">
            <v>270.60000000000002</v>
          </cell>
        </row>
        <row r="1562">
          <cell r="A1562" t="str">
            <v>73781/2</v>
          </cell>
          <cell r="B1562" t="str">
            <v>ISOLADOR DE PINO TP HI-POT CILÍNDRICO CLASSE 15KV. FORNECIMENTO E INSTALAÇÃO.</v>
          </cell>
          <cell r="C1562" t="str">
            <v>UN</v>
          </cell>
          <cell r="D1562">
            <v>14.66</v>
          </cell>
          <cell r="E1562">
            <v>4.6500000000000004</v>
          </cell>
          <cell r="F1562">
            <v>19.309999999999999</v>
          </cell>
        </row>
        <row r="1563">
          <cell r="A1563" t="str">
            <v>73781/3</v>
          </cell>
          <cell r="B1563" t="str">
            <v>ISOLADOR DE SUSPENSÃO (DISCO) TP CAVILHA CLASSE 15KV - 6''. FORNECIMENTO E INSTALAÇÃO.</v>
          </cell>
          <cell r="C1563" t="str">
            <v>UN</v>
          </cell>
          <cell r="D1563">
            <v>56.11</v>
          </cell>
          <cell r="E1563">
            <v>11.63</v>
          </cell>
          <cell r="F1563">
            <v>67.739999999999995</v>
          </cell>
        </row>
        <row r="1564">
          <cell r="B1564" t="str">
            <v>CHAVES EM GERAL, FUSIVEIS E CONECTORES</v>
          </cell>
          <cell r="C1564">
            <v>0</v>
          </cell>
        </row>
        <row r="1565">
          <cell r="A1565">
            <v>72322</v>
          </cell>
          <cell r="B1565" t="str">
            <v>CHAVE SECCIONADORA TRIPOLAR, ABERTURA SOB CARGA, COM FUSÍVEIS NH - 100A/250V - FORNECIMENTO E INSTALAÇÃO</v>
          </cell>
          <cell r="C1565" t="str">
            <v>UN</v>
          </cell>
          <cell r="D1565">
            <v>217.63</v>
          </cell>
          <cell r="E1565">
            <v>48.12</v>
          </cell>
          <cell r="F1565">
            <v>265.75</v>
          </cell>
        </row>
        <row r="1566">
          <cell r="A1566">
            <v>72326</v>
          </cell>
          <cell r="B1566" t="str">
            <v>CHAVE SECCIONADORA TRIPOLAR, ABERTURA SOB CARGA, COM FUSÍVEIS NH - 200A/250V</v>
          </cell>
          <cell r="C1566" t="str">
            <v>UN</v>
          </cell>
          <cell r="D1566">
            <v>293.72000000000003</v>
          </cell>
          <cell r="E1566">
            <v>48.12</v>
          </cell>
          <cell r="F1566">
            <v>341.84</v>
          </cell>
        </row>
        <row r="1567">
          <cell r="A1567">
            <v>83488</v>
          </cell>
          <cell r="B1567" t="str">
            <v>SECCIONADOR TRIPOLAR 15KV/400A ACIONAM SIMULT VARA MANOBRA (MANOBRA) - FORNECIMENTO E INSTALAÇÃO</v>
          </cell>
          <cell r="C1567" t="str">
            <v>UN</v>
          </cell>
          <cell r="D1567">
            <v>1453.05</v>
          </cell>
          <cell r="E1567">
            <v>84.21</v>
          </cell>
          <cell r="F1567">
            <v>1537.26</v>
          </cell>
        </row>
        <row r="1568">
          <cell r="A1568">
            <v>83489</v>
          </cell>
          <cell r="B1568" t="str">
            <v>SECCIONADOR TRIPOLAR 15KV/400A ACIONAM SIMULT PUNHO MANOBRA (COMANDO) - FORNECIMENTO E INSTALAÇÃO</v>
          </cell>
          <cell r="C1568" t="str">
            <v>UN</v>
          </cell>
          <cell r="D1568">
            <v>1582.65</v>
          </cell>
          <cell r="E1568">
            <v>84.21</v>
          </cell>
          <cell r="F1568">
            <v>1666.86</v>
          </cell>
        </row>
        <row r="1569">
          <cell r="A1569">
            <v>72327</v>
          </cell>
          <cell r="B1569" t="str">
            <v>FUSÍVEL TIPO "DIAZED", TIPO RÁPIDO OU RETARDADO - 2/25A - FORNECIMENTO E INSTALAÇÃO</v>
          </cell>
          <cell r="C1569" t="str">
            <v>UN</v>
          </cell>
          <cell r="D1569">
            <v>2.4500000000000002</v>
          </cell>
          <cell r="E1569">
            <v>2.72</v>
          </cell>
          <cell r="F1569">
            <v>5.17</v>
          </cell>
        </row>
        <row r="1570">
          <cell r="A1570">
            <v>72328</v>
          </cell>
          <cell r="B1570" t="str">
            <v>FUSÍVEL TIPO "DIAZED", TIPO RÁPIDO OU RETARDADO - 35/63A - FORNECIMENTO E INSTALAÇÃO</v>
          </cell>
          <cell r="C1570" t="str">
            <v>UN</v>
          </cell>
          <cell r="D1570">
            <v>3.31</v>
          </cell>
          <cell r="E1570">
            <v>2.72</v>
          </cell>
          <cell r="F1570">
            <v>6.03</v>
          </cell>
        </row>
        <row r="1571">
          <cell r="A1571">
            <v>72330</v>
          </cell>
          <cell r="B1571" t="str">
            <v>FUSÍVEL TIPO NH 200A - TAMANHO 01 - FORNECIMENTO E INSTALAÇÃO</v>
          </cell>
          <cell r="C1571" t="str">
            <v>UN</v>
          </cell>
          <cell r="D1571">
            <v>21.87</v>
          </cell>
          <cell r="E1571">
            <v>2.72</v>
          </cell>
          <cell r="F1571">
            <v>24.59</v>
          </cell>
        </row>
        <row r="1572">
          <cell r="A1572">
            <v>83493</v>
          </cell>
          <cell r="B1572" t="str">
            <v>FUSÍVEL TIPO NH 250A - TAMANHO 01 - FORNECIMENTO E INSTALAÇÃO</v>
          </cell>
          <cell r="C1572" t="str">
            <v>UN</v>
          </cell>
          <cell r="D1572">
            <v>21.87</v>
          </cell>
          <cell r="E1572">
            <v>2.72</v>
          </cell>
          <cell r="F1572">
            <v>24.59</v>
          </cell>
        </row>
        <row r="1573">
          <cell r="A1573">
            <v>83482</v>
          </cell>
          <cell r="B1573" t="str">
            <v>FUSÍVEL TIPO NH 250A - TAMANHO 00 - FORNECIMENTO E INSTALAÇÃO</v>
          </cell>
          <cell r="C1573" t="str">
            <v>UN</v>
          </cell>
          <cell r="D1573">
            <v>11.09</v>
          </cell>
          <cell r="E1573">
            <v>2.72</v>
          </cell>
          <cell r="F1573">
            <v>13.81</v>
          </cell>
        </row>
        <row r="1574">
          <cell r="A1574">
            <v>83487</v>
          </cell>
          <cell r="B1574" t="str">
            <v>BASE PARA FUSÍVEL (PORTA-FUSÍVEL) NH 01 250A</v>
          </cell>
          <cell r="C1574" t="str">
            <v>UN</v>
          </cell>
          <cell r="D1574">
            <v>46.6</v>
          </cell>
          <cell r="E1574">
            <v>12.03</v>
          </cell>
          <cell r="F1574">
            <v>58.63</v>
          </cell>
        </row>
        <row r="1575">
          <cell r="A1575" t="str">
            <v>73780/1</v>
          </cell>
          <cell r="B1575" t="str">
            <v>CHAVE FUSÍVEL UNIPOLAR, 15KV - 100A, EQUIPADA COM COMANDO PARA HASTE DE MANOBRA . FORNECIMENTO E INSTALAÇÃO.</v>
          </cell>
          <cell r="C1575" t="str">
            <v>UN</v>
          </cell>
          <cell r="D1575">
            <v>196.74</v>
          </cell>
          <cell r="E1575">
            <v>23.27</v>
          </cell>
          <cell r="F1575">
            <v>220.01</v>
          </cell>
        </row>
        <row r="1576">
          <cell r="A1576" t="str">
            <v>73780/2</v>
          </cell>
          <cell r="B1576" t="str">
            <v>CHAVE BLINDADA TRIPOLAR 250V, 30A - FORNECIMENTO E INSTALAÇÃO</v>
          </cell>
          <cell r="C1576" t="str">
            <v>UN</v>
          </cell>
          <cell r="D1576">
            <v>126.06</v>
          </cell>
          <cell r="E1576">
            <v>9.3000000000000007</v>
          </cell>
          <cell r="F1576">
            <v>135.36000000000001</v>
          </cell>
        </row>
        <row r="1577">
          <cell r="A1577" t="str">
            <v>73780/3</v>
          </cell>
          <cell r="B1577" t="str">
            <v>CHAVE BLINDADA TRIPOLAR 250V, 60A - FORNECIMENTO E INSTALAÇÃO</v>
          </cell>
          <cell r="C1577" t="str">
            <v>UN</v>
          </cell>
          <cell r="D1577">
            <v>203.36</v>
          </cell>
          <cell r="E1577">
            <v>9.3000000000000007</v>
          </cell>
          <cell r="F1577">
            <v>212.66</v>
          </cell>
        </row>
        <row r="1578">
          <cell r="A1578" t="str">
            <v>73780/4</v>
          </cell>
          <cell r="B1578" t="str">
            <v>CHAVE BLINDADA TRIPOLAR 250V, 100A - FORNECIMENTO E INSTALAÇÃO</v>
          </cell>
          <cell r="C1578" t="str">
            <v>UN</v>
          </cell>
          <cell r="D1578">
            <v>462.8</v>
          </cell>
          <cell r="E1578">
            <v>9.3000000000000007</v>
          </cell>
          <cell r="F1578">
            <v>472.1</v>
          </cell>
        </row>
        <row r="1579">
          <cell r="A1579">
            <v>83490</v>
          </cell>
          <cell r="B1579" t="str">
            <v>CHAVE FACA TRIPOLAR BLINDADA 250V/30A - FORNECIMENTO E INSTALAÇÃO</v>
          </cell>
          <cell r="C1579" t="str">
            <v>UN</v>
          </cell>
          <cell r="D1579">
            <v>125.16</v>
          </cell>
          <cell r="E1579">
            <v>7.21</v>
          </cell>
          <cell r="F1579">
            <v>132.37</v>
          </cell>
        </row>
        <row r="1580">
          <cell r="A1580">
            <v>83491</v>
          </cell>
          <cell r="B1580" t="str">
            <v>CHAVE GUARDA MOTOR TRIFÁSICO 5CV/220V C/ CHAVE MAGNÉTICA - FORNECIMENTO E INSTALAÇÃO</v>
          </cell>
          <cell r="C1580" t="str">
            <v>UN</v>
          </cell>
          <cell r="D1580">
            <v>495.59</v>
          </cell>
          <cell r="E1580">
            <v>24.06</v>
          </cell>
          <cell r="F1580">
            <v>519.65</v>
          </cell>
        </row>
        <row r="1581">
          <cell r="A1581">
            <v>83492</v>
          </cell>
          <cell r="B1581" t="str">
            <v>CHAVE GUARDA MOTOR TRIFISICA 10CV/220V C/ CHAVE MAGNÉTICA - FORNECIMENTO E INSTALAÇÃO</v>
          </cell>
          <cell r="C1581" t="str">
            <v>UN</v>
          </cell>
          <cell r="D1581">
            <v>481.2</v>
          </cell>
          <cell r="E1581">
            <v>24.06</v>
          </cell>
          <cell r="F1581">
            <v>505.26</v>
          </cell>
        </row>
        <row r="1582">
          <cell r="B1582" t="str">
            <v>POSTES</v>
          </cell>
          <cell r="C1582">
            <v>0</v>
          </cell>
        </row>
        <row r="1583">
          <cell r="A1583" t="str">
            <v>73783/1</v>
          </cell>
          <cell r="B1583" t="str">
            <v>POSTE CONCRETO SEÇÃO CIRCULAR COMPRIMENTO=5M CARGA NOMINAL TOPO 100KG INCLUSIVE ESCAVAÇÃO EXCLUSIVE TRANSPORTE - FORNECIMENTO E COLOCAÇÃO</v>
          </cell>
          <cell r="C1583" t="str">
            <v>UN</v>
          </cell>
          <cell r="D1583">
            <v>414.21</v>
          </cell>
          <cell r="E1583">
            <v>67.739999999999995</v>
          </cell>
          <cell r="F1583">
            <v>481.95</v>
          </cell>
        </row>
        <row r="1584">
          <cell r="A1584" t="str">
            <v>73783/3</v>
          </cell>
          <cell r="B1584" t="str">
            <v>POSTE CONCRETO SEÇÃO CIRCULAR COMPRIMENTO=5M CARGA NOMINAL TOPO 300KG INCLUSIVE ESCAVAÇÃO EXCLUSIVE TRANSPORTE - FORNECIMENTO E COLOCAÇÃO</v>
          </cell>
          <cell r="C1584" t="str">
            <v>UN</v>
          </cell>
          <cell r="D1584">
            <v>436.23</v>
          </cell>
          <cell r="E1584">
            <v>84.71</v>
          </cell>
          <cell r="F1584">
            <v>520.94000000000005</v>
          </cell>
        </row>
        <row r="1585">
          <cell r="A1585" t="str">
            <v>73783/5</v>
          </cell>
          <cell r="B1585" t="str">
            <v>POSTE CONCRETO SEÇÃO CIRCULAR COMPRIMENTO=7M CARGA NOMINAL TOPO 100KG INCLUSIVE ESCAVAÇÃO EXCLUSIVE TRANSPORTE - FORNECIMENTO E COLOCAÇÃO</v>
          </cell>
          <cell r="C1585" t="str">
            <v>UN</v>
          </cell>
          <cell r="D1585">
            <v>479.22</v>
          </cell>
          <cell r="E1585">
            <v>95.73</v>
          </cell>
          <cell r="F1585">
            <v>574.95000000000005</v>
          </cell>
        </row>
        <row r="1586">
          <cell r="A1586" t="str">
            <v>73783/6</v>
          </cell>
          <cell r="B1586" t="str">
            <v>POSTE CONCRETO SEÇÃO CIRCULAR COMPRIMENTO=7M CARGA NOMINAL TOPO 200KG INCLUSIVE ESCAVAÇÃO EXCLUSIVE TRANSPORTE - FORNECIMENTO E COLOCAÇÃO</v>
          </cell>
          <cell r="C1586" t="str">
            <v>UN</v>
          </cell>
          <cell r="D1586">
            <v>574.82000000000005</v>
          </cell>
          <cell r="E1586">
            <v>95.73</v>
          </cell>
          <cell r="F1586">
            <v>670.55</v>
          </cell>
        </row>
        <row r="1587">
          <cell r="A1587" t="str">
            <v>73783/8</v>
          </cell>
          <cell r="B1587" t="str">
            <v>POSTE CONCRETO SEÇÃO CIRCULAR COMPRIMENTO=11M E CARGA NOMINAL 200KG INCLUSIVE ESCAVAÇÃO EXCLUSIVE TRANSPORTE - FORNECIMENTO E COLOCAÇÃO</v>
          </cell>
          <cell r="C1587" t="str">
            <v>UN</v>
          </cell>
          <cell r="D1587">
            <v>1042.0899999999999</v>
          </cell>
          <cell r="E1587">
            <v>128.08000000000001</v>
          </cell>
          <cell r="F1587">
            <v>1170.17</v>
          </cell>
        </row>
        <row r="1588">
          <cell r="A1588" t="str">
            <v>73783/9</v>
          </cell>
          <cell r="B1588" t="str">
            <v>POSTE CONCRETO SEÇÃO CIRCULAR COMPRIMENTO=11M CARGA NOMINAL NO TOPO 300KG INCLUSIVE ESCAVAÇÃO EXCLUSIVE TRANSPORTE - FORNECIMENTO E COLOCAÇÃO</v>
          </cell>
          <cell r="C1588" t="str">
            <v>UN</v>
          </cell>
          <cell r="D1588">
            <v>1044.56</v>
          </cell>
          <cell r="E1588">
            <v>128.08000000000001</v>
          </cell>
          <cell r="F1588">
            <v>1172.6400000000001</v>
          </cell>
        </row>
        <row r="1589">
          <cell r="A1589" t="str">
            <v>73783/10</v>
          </cell>
          <cell r="B1589" t="str">
            <v>POSTE CONCRETO SEÇÃO CIRCULAR COMPRIMENTO=11M CARGA NOMINAL NO TOPO 400KG INCLUSIVE ESCAVAÇÃO EXCLUSIVE TRANSPORTE - FORNECIMENTO E COLOCAÇÃO</v>
          </cell>
          <cell r="C1589" t="str">
            <v>UN</v>
          </cell>
          <cell r="D1589">
            <v>1265.47</v>
          </cell>
          <cell r="E1589">
            <v>128.08000000000001</v>
          </cell>
          <cell r="F1589">
            <v>1393.55</v>
          </cell>
        </row>
        <row r="1590">
          <cell r="A1590" t="str">
            <v>73783/11</v>
          </cell>
          <cell r="B1590" t="str">
            <v>POSTE CONCRETO SEÇÃO CIRCULAR COMPRIMENTO=14M CARGA NOMINAL NO TOPO 400KG INCLUSIVE ESCAVAÇÃO EXCLUSIVE TRANSPORTE - FORNECIMENTO E COLOCAÇÃO</v>
          </cell>
          <cell r="C1590" t="str">
            <v>UN</v>
          </cell>
          <cell r="D1590">
            <v>1984.32</v>
          </cell>
          <cell r="E1590">
            <v>140.46</v>
          </cell>
          <cell r="F1590">
            <v>2124.7800000000002</v>
          </cell>
        </row>
        <row r="1591">
          <cell r="A1591" t="str">
            <v>73783/12</v>
          </cell>
          <cell r="B1591" t="str">
            <v>POSTE CONCRETO SEÇÃO CIRCULAR COMPRIMENTO=7M CARGA NOMINAL NO TOPO 300KG INCLUSIVE ESCAVAÇÃO EXCLUSIVE TRANSPORTE - FORNECIMENTO E COLOCAÇÃO</v>
          </cell>
          <cell r="C1591" t="str">
            <v>UN</v>
          </cell>
          <cell r="D1591">
            <v>672.67</v>
          </cell>
          <cell r="E1591">
            <v>100.56</v>
          </cell>
          <cell r="F1591">
            <v>773.23</v>
          </cell>
        </row>
        <row r="1592">
          <cell r="A1592" t="str">
            <v>73783/14</v>
          </cell>
          <cell r="B1592" t="str">
            <v>POSTE CONCRETO SEÇÃO CIRCULAR COMPRIMENTO=9M CARGA NOMINAL NO TOPO 200KG INCLUSIVE ESCAVAÇÃO EXCLUSIVE TRANSPORTE - FORNECIMENTO E COLOCAÇÃO</v>
          </cell>
          <cell r="C1592" t="str">
            <v>UN</v>
          </cell>
          <cell r="D1592">
            <v>763.76</v>
          </cell>
          <cell r="E1592">
            <v>111.91</v>
          </cell>
          <cell r="F1592">
            <v>875.67</v>
          </cell>
        </row>
        <row r="1593">
          <cell r="A1593" t="str">
            <v>73783/15</v>
          </cell>
          <cell r="B1593" t="str">
            <v>POSTE CONCRETO SEÇÃO CIRCULAR COMPRIMENTO=9M CARGA NOMINAL NO TOPO 300KG INCLUSIVE ESCAVAÇÃO EXCLUSIVE TRANSPORTE - FORNECIMENTO E COLOCAÇÃO</v>
          </cell>
          <cell r="C1593" t="str">
            <v>UN</v>
          </cell>
          <cell r="D1593">
            <v>825.66</v>
          </cell>
          <cell r="E1593">
            <v>114.32</v>
          </cell>
          <cell r="F1593">
            <v>939.98</v>
          </cell>
        </row>
        <row r="1594">
          <cell r="A1594" t="str">
            <v>73783/16</v>
          </cell>
          <cell r="B1594" t="str">
            <v>POSTE CONCRETO SEÇÃO CIRCULAR COMPRIMENTO=9M CARGA NOMINAL NO TOPO 400KG INCLUSIVE ESCAVAÇÃO EXCLUSIVE TRANSPORTE - FORNECIMENTO E COLOCAÇÃO</v>
          </cell>
          <cell r="C1594" t="str">
            <v>UN</v>
          </cell>
          <cell r="D1594">
            <v>1001.48</v>
          </cell>
          <cell r="E1594">
            <v>114.32</v>
          </cell>
          <cell r="F1594">
            <v>1115.8</v>
          </cell>
        </row>
        <row r="1595">
          <cell r="A1595" t="str">
            <v>73783/17</v>
          </cell>
          <cell r="B1595" t="str">
            <v>POSTE CONCRETO SEÇÃO CIRCULAR COMPRIMENTO=10M CARGA NOMINAL NO TOPO 600KG INCLUSIVE ESCAVAÇÃO EXCLUSIVE TRANSPORTE - FORNECIMENTO E COLOCAÇÃO</v>
          </cell>
          <cell r="C1595" t="str">
            <v>UN</v>
          </cell>
          <cell r="D1595">
            <v>1347.18</v>
          </cell>
          <cell r="E1595">
            <v>128.08000000000001</v>
          </cell>
          <cell r="F1595">
            <v>1475.26</v>
          </cell>
        </row>
        <row r="1596">
          <cell r="A1596">
            <v>83394</v>
          </cell>
          <cell r="B1596" t="str">
            <v>POSTE DE CONCRETO DUPLO T H=11M E CARGA NOMINAL 200KG INCLUSIVE ESCAVAÇÃO, EXCLUSIVE TRANSPORTE - FORNECIMENTO E INSTALAÇÃO</v>
          </cell>
          <cell r="C1596" t="str">
            <v>UN</v>
          </cell>
          <cell r="D1596">
            <v>852.5</v>
          </cell>
          <cell r="E1596">
            <v>128.08000000000001</v>
          </cell>
          <cell r="F1596">
            <v>980.58</v>
          </cell>
        </row>
        <row r="1597">
          <cell r="A1597">
            <v>83396</v>
          </cell>
          <cell r="B1597" t="str">
            <v>POSTE DE CONCRETO DUPLO T H=9M CARGA NOMINAL 300KG INCLUSIVE ESCAVAÇÃO, EXCLUSIVE TRANSPORTE - FORNECIMENTO E INSTALAÇÃO</v>
          </cell>
          <cell r="C1597" t="str">
            <v>UN</v>
          </cell>
          <cell r="D1597">
            <v>770.65</v>
          </cell>
          <cell r="E1597">
            <v>114.32</v>
          </cell>
          <cell r="F1597">
            <v>884.97</v>
          </cell>
        </row>
        <row r="1598">
          <cell r="A1598">
            <v>83397</v>
          </cell>
          <cell r="B1598" t="str">
            <v>POSTE DE CONCRETO DUPLO T H=9M CARGA NOMINAL 500KG INCLUSIVE ESCAVAÇÃO, EXCLUSIVE TRANSPORTE - FORNECIMENTO E INSTALAÇÃO</v>
          </cell>
          <cell r="C1598" t="str">
            <v>UN</v>
          </cell>
          <cell r="D1598">
            <v>1059.73</v>
          </cell>
          <cell r="E1598">
            <v>114.32</v>
          </cell>
          <cell r="F1598">
            <v>1174.05</v>
          </cell>
        </row>
        <row r="1599">
          <cell r="A1599">
            <v>83398</v>
          </cell>
          <cell r="B1599" t="str">
            <v>POSTE DE CONCRETO DUPLO T H=10M CARGA NOMINAL 300KG INCLUSIVE ESCAVAÇÃO, EXCLUSIVE TRANSPORTE - FORNECIMENTO E INSTALAÇÃO</v>
          </cell>
          <cell r="C1599" t="str">
            <v>UN</v>
          </cell>
          <cell r="D1599">
            <v>908.08</v>
          </cell>
          <cell r="E1599">
            <v>121.2</v>
          </cell>
          <cell r="F1599">
            <v>1029.28</v>
          </cell>
        </row>
        <row r="1600">
          <cell r="A1600" t="str">
            <v>73769/1</v>
          </cell>
          <cell r="B1600" t="str">
            <v>POSTE AÇO CÔNICO CONTÍNUO CURVO SIMPLES SEM BASE C/JANELA 9M (INSPEÇÃO) - FORNECIMENTO E INSTALAÇÃO</v>
          </cell>
          <cell r="C1600" t="str">
            <v>UN</v>
          </cell>
          <cell r="D1600">
            <v>1239.1600000000001</v>
          </cell>
          <cell r="E1600">
            <v>95.32</v>
          </cell>
          <cell r="F1600">
            <v>1334.48</v>
          </cell>
        </row>
        <row r="1601">
          <cell r="A1601" t="str">
            <v>73769/2</v>
          </cell>
          <cell r="B1601" t="str">
            <v>POSTE DE AÇO CÔNICO CONTÍNUO CURVO SIMPLES, FLANGEADO, COM JANELA DE INSPEÇÃO H=9M - FORNECIMENTO E INSTALAÇÃO</v>
          </cell>
          <cell r="C1601" t="str">
            <v>UN</v>
          </cell>
          <cell r="D1601">
            <v>1240.92</v>
          </cell>
          <cell r="E1601">
            <v>95.32</v>
          </cell>
          <cell r="F1601">
            <v>1336.24</v>
          </cell>
        </row>
        <row r="1602">
          <cell r="A1602" t="str">
            <v>73769/3</v>
          </cell>
          <cell r="B1602" t="str">
            <v>POSTE DE AÇO CÔNICO CONTÍNUO CURVO DUPLO, FLANGEADO, COM JANELA DE INSPEÇÃO H=9M - FORNECIMENTO E INSTALAÇÃO</v>
          </cell>
          <cell r="C1602" t="str">
            <v>UN</v>
          </cell>
          <cell r="D1602">
            <v>1282.6600000000001</v>
          </cell>
          <cell r="E1602">
            <v>95.32</v>
          </cell>
          <cell r="F1602">
            <v>1377.98</v>
          </cell>
        </row>
        <row r="1603">
          <cell r="A1603" t="str">
            <v>73769/4</v>
          </cell>
          <cell r="B1603" t="str">
            <v>POSTE DE AÇO CÔNICO CONTÍNUO RETO, FLANGEADO, H=9M - FORNECIMENTO E INSTALAÇÃO</v>
          </cell>
          <cell r="C1603" t="str">
            <v>UN</v>
          </cell>
          <cell r="D1603">
            <v>1295.68</v>
          </cell>
          <cell r="E1603">
            <v>95.32</v>
          </cell>
          <cell r="F1603">
            <v>1391</v>
          </cell>
        </row>
        <row r="1604">
          <cell r="B1604" t="str">
            <v>BRACOS E FIXACÃO</v>
          </cell>
          <cell r="C1604">
            <v>0</v>
          </cell>
        </row>
        <row r="1605">
          <cell r="A1605">
            <v>83400</v>
          </cell>
          <cell r="B1605" t="str">
            <v>BRAÇO P/ ILUMINAÇÃO DE RUAS EM TUBO AÇO GALV 1" COMP = 1,20M E INCLINAÇÃO 25GRAUS EM RELACAO AO PLANO VERTICAL P/ FIXAÇÃO EM POSTE OU PAREDE - FORNECIMENTO E INSTALAÇÃO</v>
          </cell>
          <cell r="C1605" t="str">
            <v>UN</v>
          </cell>
          <cell r="D1605">
            <v>39.979999999999997</v>
          </cell>
          <cell r="E1605">
            <v>34.159999999999997</v>
          </cell>
          <cell r="F1605">
            <v>74.14</v>
          </cell>
        </row>
        <row r="1606">
          <cell r="A1606">
            <v>83401</v>
          </cell>
          <cell r="B1606" t="str">
            <v>BRAÇO P/ ILUMINAÇÃO DE RUAS, EM TUBO AÇO GALV 3/4", COMP = 1,5M P/FIXAÇÃO EM POSTE OU PAREDE - FORNECIMENTO E INSTALAÇÃO</v>
          </cell>
          <cell r="C1606" t="str">
            <v>UN</v>
          </cell>
          <cell r="D1606">
            <v>93.99</v>
          </cell>
          <cell r="E1606">
            <v>34.159999999999997</v>
          </cell>
          <cell r="F1606">
            <v>128.15</v>
          </cell>
        </row>
        <row r="1607">
          <cell r="A1607">
            <v>83402</v>
          </cell>
          <cell r="B1607" t="str">
            <v>ABRAÇADEIRA DE FIXAÇÃO DE BRAÇOS DE LUMINÁRIAS DE 4" - FORNECIMENTO E INSTALAÇÃO</v>
          </cell>
          <cell r="C1607" t="str">
            <v>UN</v>
          </cell>
          <cell r="D1607">
            <v>26.67</v>
          </cell>
          <cell r="E1607">
            <v>13.17</v>
          </cell>
          <cell r="F1607">
            <v>39.840000000000003</v>
          </cell>
        </row>
        <row r="1608">
          <cell r="B1608" t="str">
            <v>ILUMINACAO</v>
          </cell>
          <cell r="C1608">
            <v>0</v>
          </cell>
        </row>
        <row r="1609">
          <cell r="A1609" t="str">
            <v>74231/1</v>
          </cell>
          <cell r="B1609" t="str">
            <v>LUMINÁRIA ABERTA PARA ILUMINAÇÃO PUBLICA, PARA LÂMPADA A VAPOR DE MERCÚRIO ATÉ 400W E MISTA ATÉ 500W, COM BRAÇO EM TUBO DE AÇO GALV D=50MM PROJ HOR=2.500MM E PROJ VERT= 2.200MM, FORNECIMENTO E INSTALAÇÃO</v>
          </cell>
          <cell r="C1609" t="str">
            <v>UN</v>
          </cell>
          <cell r="D1609">
            <v>61.31</v>
          </cell>
          <cell r="E1609">
            <v>46.54</v>
          </cell>
          <cell r="F1609">
            <v>107.85</v>
          </cell>
        </row>
        <row r="1610">
          <cell r="A1610">
            <v>83475</v>
          </cell>
          <cell r="B1610" t="str">
            <v>LUMINÁRIA FECHADA PARA ILUMINAÇÃO PUBLICA COM REATOR DE PARTIDA RÁPIDA COM LÂMPADA A VAPOR DE MERCÚRIO 250W - FORNECIMENTO E INSTALAÇÃO</v>
          </cell>
          <cell r="C1610" t="str">
            <v>UN</v>
          </cell>
          <cell r="D1610">
            <v>232.49</v>
          </cell>
          <cell r="E1610">
            <v>14.85</v>
          </cell>
          <cell r="F1610">
            <v>247.34</v>
          </cell>
        </row>
        <row r="1611">
          <cell r="A1611">
            <v>83478</v>
          </cell>
          <cell r="B1611" t="str">
            <v>LUMINÁRIA FECHADA PARA ILUMINAÇÃO PUBLICA - LÂMPADAS DE 250/500W - FORNECIMENTO E INSTALAÇÃO (EXCLUINDO LÂMPADAS)</v>
          </cell>
          <cell r="C1611" t="str">
            <v>UN</v>
          </cell>
          <cell r="D1611">
            <v>149.55000000000001</v>
          </cell>
          <cell r="E1611">
            <v>30.73</v>
          </cell>
          <cell r="F1611">
            <v>180.28</v>
          </cell>
        </row>
        <row r="1612">
          <cell r="B1612" t="str">
            <v>INSTALACOES ELETRICAS</v>
          </cell>
          <cell r="C1612">
            <v>0</v>
          </cell>
        </row>
        <row r="1613">
          <cell r="B1613" t="str">
            <v>MANUTENCAO / REPAROS - INSTALACOES ELETRICAS</v>
          </cell>
          <cell r="C1613">
            <v>0</v>
          </cell>
        </row>
        <row r="1614">
          <cell r="A1614">
            <v>85407</v>
          </cell>
          <cell r="B1614" t="str">
            <v>REMOÇÃO DE FIAÇÃO ELÉTRICA</v>
          </cell>
          <cell r="C1614" t="str">
            <v>M</v>
          </cell>
          <cell r="D1614">
            <v>2.48</v>
          </cell>
          <cell r="E1614">
            <v>6.06</v>
          </cell>
          <cell r="F1614">
            <v>8.5399999999999991</v>
          </cell>
        </row>
        <row r="1615">
          <cell r="A1615">
            <v>85416</v>
          </cell>
          <cell r="B1615" t="str">
            <v>REMOÇÃO DE TOMADAS OU INTERRUPTORES ELÉTRICOS</v>
          </cell>
          <cell r="C1615" t="str">
            <v>UN</v>
          </cell>
          <cell r="D1615">
            <v>3.16</v>
          </cell>
          <cell r="E1615">
            <v>8.42</v>
          </cell>
          <cell r="F1615">
            <v>11.58</v>
          </cell>
        </row>
        <row r="1616">
          <cell r="A1616">
            <v>85332</v>
          </cell>
          <cell r="B1616" t="str">
            <v>RETIRADA DE APARELHOS DE ILUMINAÇÃO C/ REAPROVEITAMENTO DE LÂMPADAS</v>
          </cell>
          <cell r="C1616" t="str">
            <v>UN</v>
          </cell>
          <cell r="D1616">
            <v>1.1200000000000001</v>
          </cell>
          <cell r="E1616">
            <v>3.4</v>
          </cell>
          <cell r="F1616">
            <v>4.5199999999999996</v>
          </cell>
        </row>
        <row r="1617">
          <cell r="A1617">
            <v>90447</v>
          </cell>
          <cell r="B1617" t="str">
            <v>RASGO EM ALVENARIA PARA ELETRODUTOS COM DIÂMETROS MENORES OU IGUAIS A 40 MM. AF_05/2015</v>
          </cell>
          <cell r="C1617" t="str">
            <v>M</v>
          </cell>
          <cell r="D1617">
            <v>1.1200000000000001</v>
          </cell>
          <cell r="E1617">
            <v>3.29</v>
          </cell>
          <cell r="F1617">
            <v>4.41</v>
          </cell>
        </row>
        <row r="1618">
          <cell r="A1618">
            <v>90456</v>
          </cell>
          <cell r="B1618" t="str">
            <v>QUEBRA EM ALVENARIA PARA INSTALAÇÃO DE CAIXA DE TOMADA (4X4 OU 4X2). AF_05/2015</v>
          </cell>
          <cell r="C1618" t="str">
            <v>UN</v>
          </cell>
          <cell r="D1618">
            <v>0.75</v>
          </cell>
          <cell r="E1618">
            <v>2.19</v>
          </cell>
          <cell r="F1618">
            <v>2.94</v>
          </cell>
        </row>
        <row r="1619">
          <cell r="A1619">
            <v>90457</v>
          </cell>
          <cell r="B1619" t="str">
            <v>QUEBRA EM ALVENARIA PARA INSTALAÇÃO DE QUADRO DISTRIBUIÇÃO PEQUENO (19X25 CM). AF_05/2015</v>
          </cell>
          <cell r="C1619" t="str">
            <v>UN</v>
          </cell>
          <cell r="D1619">
            <v>1.71</v>
          </cell>
          <cell r="E1619">
            <v>5</v>
          </cell>
          <cell r="F1619">
            <v>6.71</v>
          </cell>
        </row>
        <row r="1620">
          <cell r="A1620">
            <v>90458</v>
          </cell>
          <cell r="B1620" t="str">
            <v>QUEBRA EM ALVENARIA PARA INSTALAÇÃO DE QUADRO DISTRIBUIÇÃO GRANDE (76X40 CM). AF_05/2015</v>
          </cell>
          <cell r="C1620" t="str">
            <v>UN</v>
          </cell>
          <cell r="D1620">
            <v>4.8600000000000003</v>
          </cell>
          <cell r="E1620">
            <v>14.18</v>
          </cell>
          <cell r="F1620">
            <v>19.04</v>
          </cell>
        </row>
        <row r="1621">
          <cell r="B1621" t="str">
            <v>ENTRADA DE ENERGIA</v>
          </cell>
          <cell r="C1621">
            <v>0</v>
          </cell>
        </row>
        <row r="1622">
          <cell r="A1622">
            <v>9540</v>
          </cell>
          <cell r="B1622" t="str">
            <v>ENTRADA DE ENERGIA ELÉTRICA AÉREA MONOFÁSICA 50A COM POSTE DE CONCRETO, INCLUSIVE CABEAMENTO, CAIXA DE PROTEÇÃO PARA MEDIDOR E ATERRAMENTO.</v>
          </cell>
          <cell r="C1622" t="str">
            <v>UN</v>
          </cell>
          <cell r="D1622">
            <v>757.71</v>
          </cell>
          <cell r="E1622">
            <v>139.63</v>
          </cell>
          <cell r="F1622">
            <v>897.34</v>
          </cell>
        </row>
        <row r="1623">
          <cell r="B1623" t="str">
            <v>ELETRODUTOS E CONEXÕES</v>
          </cell>
          <cell r="C1623">
            <v>0</v>
          </cell>
        </row>
        <row r="1624">
          <cell r="B1624" t="str">
            <v>ELETRODUTOS PVC FLEXIVEIS</v>
          </cell>
          <cell r="C1624">
            <v>0</v>
          </cell>
        </row>
        <row r="1625">
          <cell r="A1625">
            <v>72933</v>
          </cell>
          <cell r="B1625" t="str">
            <v>ELETRODUTO DE PVC FLEXÍVEL CORRUGADO DN 16MM (1/2") FORNECIMENTO E INSTALAÇÃO</v>
          </cell>
          <cell r="C1625" t="str">
            <v>M</v>
          </cell>
          <cell r="D1625">
            <v>1.82</v>
          </cell>
          <cell r="E1625">
            <v>2.4</v>
          </cell>
          <cell r="F1625">
            <v>4.22</v>
          </cell>
        </row>
        <row r="1626">
          <cell r="A1626">
            <v>72934</v>
          </cell>
          <cell r="B1626" t="str">
            <v>ELETRODUTO DE PVC FLEXÍVEL CORRUGADO DN 20MM (3/4") FORNECIMENTO E INSTALAÇÃO</v>
          </cell>
          <cell r="C1626" t="str">
            <v>M</v>
          </cell>
          <cell r="D1626">
            <v>2.2400000000000002</v>
          </cell>
          <cell r="E1626">
            <v>2.88</v>
          </cell>
          <cell r="F1626">
            <v>5.12</v>
          </cell>
        </row>
        <row r="1627">
          <cell r="A1627">
            <v>72935</v>
          </cell>
          <cell r="B1627" t="str">
            <v>ELETRODUTO DE PVC FLEXÍVEL CORRUGADO DN 25MM (1") FORNECIMENTO E INSTALAÇÃO</v>
          </cell>
          <cell r="C1627" t="str">
            <v>M</v>
          </cell>
          <cell r="D1627">
            <v>2.88</v>
          </cell>
          <cell r="E1627">
            <v>3.6</v>
          </cell>
          <cell r="F1627">
            <v>6.48</v>
          </cell>
        </row>
        <row r="1628">
          <cell r="A1628">
            <v>72936</v>
          </cell>
          <cell r="B1628" t="str">
            <v>ELETRODUTO DE PVC FLEXÍVEL CORRUGADO DN32 MM (1 1/4") FORNECIMENTO E INSTALAÇÃO</v>
          </cell>
          <cell r="C1628" t="str">
            <v>M</v>
          </cell>
          <cell r="D1628">
            <v>4.07</v>
          </cell>
          <cell r="E1628">
            <v>4.8099999999999996</v>
          </cell>
          <cell r="F1628">
            <v>8.8800000000000008</v>
          </cell>
        </row>
        <row r="1629">
          <cell r="B1629" t="str">
            <v>ELETRODUTOS PVC RIGIDOS</v>
          </cell>
          <cell r="C1629">
            <v>0</v>
          </cell>
        </row>
        <row r="1630">
          <cell r="A1630">
            <v>73614</v>
          </cell>
          <cell r="B1630" t="str">
            <v>ELETRODUTO DE PVC RÍGIDO ROSCÁVEL DN 15MM (1/2") INCL CONEXÕES, FORNECIMENTO E INSTALAÇÃO</v>
          </cell>
          <cell r="C1630" t="str">
            <v>M</v>
          </cell>
          <cell r="D1630">
            <v>4.25</v>
          </cell>
          <cell r="E1630">
            <v>7.21</v>
          </cell>
          <cell r="F1630">
            <v>11.46</v>
          </cell>
        </row>
        <row r="1631">
          <cell r="A1631">
            <v>73613</v>
          </cell>
          <cell r="B1631" t="str">
            <v>ELETRODUTO DE PVC RÍGIDO ROSCÁVEL DN 20MM (3/4") INCL CONEXÕES, FORNECIMENTO E INSTALAÇÃO</v>
          </cell>
          <cell r="C1631" t="str">
            <v>M</v>
          </cell>
          <cell r="D1631">
            <v>4.8099999999999996</v>
          </cell>
          <cell r="E1631">
            <v>7.21</v>
          </cell>
          <cell r="F1631">
            <v>12.02</v>
          </cell>
        </row>
        <row r="1632">
          <cell r="A1632" t="str">
            <v>74252/1</v>
          </cell>
          <cell r="B1632" t="str">
            <v>ELETRODUTO DE PVC RÍGIDO ROSCÁVEL DN 25MM (1") INCL CONEXÕES, FORNECIMENTO E INSTALAÇÃO</v>
          </cell>
          <cell r="C1632" t="str">
            <v>M</v>
          </cell>
          <cell r="D1632">
            <v>5.89</v>
          </cell>
          <cell r="E1632">
            <v>7.21</v>
          </cell>
          <cell r="F1632">
            <v>13.1</v>
          </cell>
        </row>
        <row r="1633">
          <cell r="A1633">
            <v>83407</v>
          </cell>
          <cell r="B1633" t="str">
            <v>ELETRODUTO DE PVC RÍGIDO ROSCÁVEL DN 32MM (1 1/4") INCL CONEXÕES, FORNECIMENTO E INSTALAÇÃO</v>
          </cell>
          <cell r="C1633" t="str">
            <v>M</v>
          </cell>
          <cell r="D1633">
            <v>8.77</v>
          </cell>
          <cell r="E1633">
            <v>10.82</v>
          </cell>
          <cell r="F1633">
            <v>19.59</v>
          </cell>
        </row>
        <row r="1634">
          <cell r="A1634">
            <v>55865</v>
          </cell>
          <cell r="B1634" t="str">
            <v>ELETRODUTO DE PVC RÍGIDO ROSCÁVEL DN 40MM (1 1/2") INCL CONEXÕES, FORNECIMENTO E INSTALAÇÃO</v>
          </cell>
          <cell r="C1634" t="str">
            <v>M</v>
          </cell>
          <cell r="D1634">
            <v>9.9499999999999993</v>
          </cell>
          <cell r="E1634">
            <v>10.82</v>
          </cell>
          <cell r="F1634">
            <v>20.77</v>
          </cell>
        </row>
        <row r="1635">
          <cell r="A1635">
            <v>55866</v>
          </cell>
          <cell r="B1635" t="str">
            <v>ELETRODUTO DE PVC RÍGIDO ROSCÁVEL DN 50MM (2"), INCL CONEXÕES, FORNECIMENTO E INSTALAÇÃO</v>
          </cell>
          <cell r="C1635" t="str">
            <v>M</v>
          </cell>
          <cell r="D1635">
            <v>11.64</v>
          </cell>
          <cell r="E1635">
            <v>10.82</v>
          </cell>
          <cell r="F1635">
            <v>22.46</v>
          </cell>
        </row>
        <row r="1636">
          <cell r="A1636">
            <v>83408</v>
          </cell>
          <cell r="B1636" t="str">
            <v>ELETRODUTO DE PVC RÍGIDO ROSCÁVEL DN 60MM (2 1/2") INCL CONEXÕES, FORNECIMENTO E INSTALAÇÃO</v>
          </cell>
          <cell r="C1636" t="str">
            <v>M</v>
          </cell>
          <cell r="D1636">
            <v>20.57</v>
          </cell>
          <cell r="E1636">
            <v>14.43</v>
          </cell>
          <cell r="F1636">
            <v>35</v>
          </cell>
        </row>
        <row r="1637">
          <cell r="A1637">
            <v>55867</v>
          </cell>
          <cell r="B1637" t="str">
            <v>ELETRODUTO DE PVC RÍGIDO ROSCÁVEL DN 75MM (3"), INCL CONEXÕES, FORNECIMENTO E INSTALAÇÃO</v>
          </cell>
          <cell r="C1637" t="str">
            <v>M</v>
          </cell>
          <cell r="D1637">
            <v>24.58</v>
          </cell>
          <cell r="E1637">
            <v>14.43</v>
          </cell>
          <cell r="F1637">
            <v>39.01</v>
          </cell>
        </row>
        <row r="1638">
          <cell r="A1638">
            <v>55868</v>
          </cell>
          <cell r="B1638" t="str">
            <v>ELETRODUTO DE PVC RÍGIDO ROSCÁVEL DN 100MM (4"), INCL CONEXÕES, FORNECIMENTO E INSTALAÇÃO</v>
          </cell>
          <cell r="C1638" t="str">
            <v>M</v>
          </cell>
          <cell r="D1638">
            <v>34.61</v>
          </cell>
          <cell r="E1638">
            <v>14.43</v>
          </cell>
          <cell r="F1638">
            <v>49.04</v>
          </cell>
        </row>
        <row r="1639">
          <cell r="B1639" t="str">
            <v>ELETRODUTOS ACO GALVANIZADO</v>
          </cell>
          <cell r="C1639">
            <v>0</v>
          </cell>
        </row>
        <row r="1640">
          <cell r="A1640">
            <v>73627</v>
          </cell>
          <cell r="B1640" t="str">
            <v>ELETRODUTO DE AÇO GALVANIZADO ELETROLÍTICO DN 16MM (1/2"), TIPO LEVE, INCLUSIVE CONEXÕES - FORNECIMENTO E INSTALAÇÃO</v>
          </cell>
          <cell r="C1640" t="str">
            <v>M</v>
          </cell>
          <cell r="D1640">
            <v>7.6</v>
          </cell>
          <cell r="E1640">
            <v>12.03</v>
          </cell>
          <cell r="F1640">
            <v>19.63</v>
          </cell>
        </row>
        <row r="1641">
          <cell r="A1641">
            <v>72308</v>
          </cell>
          <cell r="B1641" t="str">
            <v>ELETRODUTO DE AÇO GALVANIZADO ELETROLÍTICO DN 20MM (3/4"), TIPO LEVE, INCLUSIVE CONEXÕES - FORNECIMENTO E INSTALAÇÃO</v>
          </cell>
          <cell r="C1641" t="str">
            <v>M</v>
          </cell>
          <cell r="D1641">
            <v>8.51</v>
          </cell>
          <cell r="E1641">
            <v>12.03</v>
          </cell>
          <cell r="F1641">
            <v>20.54</v>
          </cell>
        </row>
        <row r="1642">
          <cell r="A1642">
            <v>72309</v>
          </cell>
          <cell r="B1642" t="str">
            <v>ELETRODUTO DE AÇO GALVANIZADO ELETROLÍTICO DN 25MM (1"), TIPO LEVE, INCLUSIVE CONEXÕES - FORNECIMENTO E INSTALAÇÃO</v>
          </cell>
          <cell r="C1642" t="str">
            <v>M</v>
          </cell>
          <cell r="D1642">
            <v>9.2200000000000006</v>
          </cell>
          <cell r="E1642">
            <v>12.03</v>
          </cell>
          <cell r="F1642">
            <v>21.25</v>
          </cell>
        </row>
        <row r="1643">
          <cell r="A1643">
            <v>72310</v>
          </cell>
          <cell r="B1643" t="str">
            <v>ELETRODUTO DE AÇO GALVANIZADO ELETROLÍTICO DN 40MM (1 1/2"), TIPO SEMI-PESADO, INCLUSIVE CONEXÕES - FORNECIMENTO E INSTALAÇÃO</v>
          </cell>
          <cell r="C1643" t="str">
            <v>M</v>
          </cell>
          <cell r="D1643">
            <v>16.440000000000001</v>
          </cell>
          <cell r="E1643">
            <v>18.04</v>
          </cell>
          <cell r="F1643">
            <v>34.479999999999997</v>
          </cell>
        </row>
        <row r="1644">
          <cell r="A1644">
            <v>72311</v>
          </cell>
          <cell r="B1644" t="str">
            <v>ELETRODUTO DE AÇO GALVANIZADO ELETROLÍTICO DN 50MM (2), TIPO SEMI-PESADO, INCLUSIVE CONEXÕES - FORNECIMENTO E INSTALAÇÃO</v>
          </cell>
          <cell r="C1644" t="str">
            <v>M</v>
          </cell>
          <cell r="D1644">
            <v>19.25</v>
          </cell>
          <cell r="E1644">
            <v>18.04</v>
          </cell>
          <cell r="F1644">
            <v>37.29</v>
          </cell>
        </row>
        <row r="1645">
          <cell r="A1645">
            <v>72312</v>
          </cell>
          <cell r="B1645" t="str">
            <v>ELETRODUTO DE AÇO GALVANIZADO ELETROLÍTICO DN 62MM (2 1/2"), TIPO SEMI-PESADO, INCLUSIVE CONEXÕES - FORNECIMENTO E INSTALAÇÃO</v>
          </cell>
          <cell r="C1645" t="str">
            <v>M</v>
          </cell>
          <cell r="D1645">
            <v>27.03</v>
          </cell>
          <cell r="E1645">
            <v>24.06</v>
          </cell>
          <cell r="F1645">
            <v>51.09</v>
          </cell>
        </row>
        <row r="1646">
          <cell r="A1646">
            <v>72316</v>
          </cell>
          <cell r="B1646" t="str">
            <v>ELETRODUTO DE AÇO GALVANIZADO ELETROLÍTICO DN 75MM (3"), TIPO SEMI-PESADO, INCLUSIVE CONEXÕES - FORNECIMENTO E INSTALAÇÃO</v>
          </cell>
          <cell r="C1646" t="str">
            <v>M</v>
          </cell>
          <cell r="D1646">
            <v>33.78</v>
          </cell>
          <cell r="E1646">
            <v>24.06</v>
          </cell>
          <cell r="F1646">
            <v>57.84</v>
          </cell>
        </row>
        <row r="1647">
          <cell r="B1647" t="str">
            <v>ELETRODUTOS METALICOS FLEXIVEIS</v>
          </cell>
          <cell r="C1647">
            <v>0</v>
          </cell>
        </row>
        <row r="1648">
          <cell r="A1648">
            <v>72925</v>
          </cell>
          <cell r="B1648" t="str">
            <v>ELETRODUTO METÁLICO FLEXÍVEL DN 25MM FABRICADO COM FITA DE AÇO ZINCADO, REVESTIDO EXTERNAMENTE COM PVC PRETO, INCLUSIVE CONEXÕES, FORNECIMENTO E INSTALAÇÃO</v>
          </cell>
          <cell r="C1648" t="str">
            <v>M</v>
          </cell>
          <cell r="D1648">
            <v>6.78</v>
          </cell>
          <cell r="E1648">
            <v>3.6</v>
          </cell>
          <cell r="F1648">
            <v>10.38</v>
          </cell>
        </row>
        <row r="1649">
          <cell r="A1649">
            <v>72926</v>
          </cell>
          <cell r="B1649" t="str">
            <v>ELETRODUTO METÁLICO FLEXÍVEL DN 40MM FABRICADO COM FITA DE AÇO ZINCADO, REVESTIDO EXTERNAMENTE COM PVC PRETO, INCLUSIVE CONEXÕES, FORNECIMENTO E INSTALAÇÃO</v>
          </cell>
          <cell r="C1649" t="str">
            <v>M</v>
          </cell>
          <cell r="D1649">
            <v>12.54</v>
          </cell>
          <cell r="E1649">
            <v>3.6</v>
          </cell>
          <cell r="F1649">
            <v>16.14</v>
          </cell>
        </row>
        <row r="1650">
          <cell r="A1650" t="str">
            <v>73798/1</v>
          </cell>
          <cell r="B1650" t="str">
            <v>DUTO ESPIRAL FLEXÍVEL SINGELO PEAD D=50MM(2") REVESTIDO COM PVC COM FIO GUIA DE AÇO GALVANIZADO, LANÇADO DIRETO NO SOLO, INCL CONEXÕES</v>
          </cell>
          <cell r="C1650" t="str">
            <v>M</v>
          </cell>
          <cell r="D1650">
            <v>11.47</v>
          </cell>
          <cell r="E1650">
            <v>12.03</v>
          </cell>
          <cell r="F1650">
            <v>23.5</v>
          </cell>
        </row>
        <row r="1651">
          <cell r="A1651" t="str">
            <v>73798/3</v>
          </cell>
          <cell r="B1651" t="str">
            <v>DUTO ESPIRAL FLEXÍVEL SINGELO PEAD D=75MM(3") REVESTIDO COM PVC COM FIO GUIA DE AÇO GALVANIZADO, LANÇADO DIRETO NO SOLO, INCL CONEXÕES</v>
          </cell>
          <cell r="C1651" t="str">
            <v>M</v>
          </cell>
          <cell r="D1651">
            <v>18.47</v>
          </cell>
          <cell r="E1651">
            <v>19.239999999999998</v>
          </cell>
          <cell r="F1651">
            <v>37.71</v>
          </cell>
        </row>
        <row r="1652">
          <cell r="A1652">
            <v>83409</v>
          </cell>
          <cell r="B1652" t="str">
            <v>ELETRODUTO FLEXÍVEL AÇO GALV TIPO CONDUITE D = 1/2" (16MM) - FORNECIMENTO E INSTALAÇÃO</v>
          </cell>
          <cell r="C1652" t="str">
            <v>M</v>
          </cell>
          <cell r="D1652">
            <v>3.81</v>
          </cell>
          <cell r="E1652">
            <v>1.2</v>
          </cell>
          <cell r="F1652">
            <v>5.01</v>
          </cell>
        </row>
        <row r="1653">
          <cell r="A1653">
            <v>83410</v>
          </cell>
          <cell r="B1653" t="str">
            <v>ELETRODUTO FLEXÍVEL AÇO GALV TIPO CONDUITE D = 1" (25MM) - FORNECIMENTO E INSTALAÇÃO</v>
          </cell>
          <cell r="C1653" t="str">
            <v>M</v>
          </cell>
          <cell r="D1653">
            <v>5.3</v>
          </cell>
          <cell r="E1653">
            <v>1.68</v>
          </cell>
          <cell r="F1653">
            <v>6.98</v>
          </cell>
        </row>
        <row r="1654">
          <cell r="A1654">
            <v>83411</v>
          </cell>
          <cell r="B1654" t="str">
            <v>ELETRODUTO FLEXÍVEL AÇO GALV TIPO CONDUITE D = 1 1/4" (32MM) - FORNECIMENTO E INSTALAÇÃO</v>
          </cell>
          <cell r="C1654" t="str">
            <v>M</v>
          </cell>
          <cell r="D1654">
            <v>6.89</v>
          </cell>
          <cell r="E1654">
            <v>1.92</v>
          </cell>
          <cell r="F1654">
            <v>8.81</v>
          </cell>
        </row>
        <row r="1655">
          <cell r="A1655">
            <v>83412</v>
          </cell>
          <cell r="B1655" t="str">
            <v>ELETRODUTO FLEXÍVEL AÇO GALV TIPO CONDUITE D = 1 1/2" (40MM) - FORNECIMENTO E INSTALAÇÃO</v>
          </cell>
          <cell r="C1655" t="str">
            <v>M</v>
          </cell>
          <cell r="D1655">
            <v>7.78</v>
          </cell>
          <cell r="E1655">
            <v>2.16</v>
          </cell>
          <cell r="F1655">
            <v>9.94</v>
          </cell>
        </row>
        <row r="1656">
          <cell r="A1656">
            <v>83413</v>
          </cell>
          <cell r="B1656" t="str">
            <v>ELETRODUTO FLEXÍVEL AÇO GALV TIPO CONDUITE D = 2" (50MM) - FORNECIMENTO E INSTALAÇÃO</v>
          </cell>
          <cell r="C1656" t="str">
            <v>M</v>
          </cell>
          <cell r="D1656">
            <v>10.66</v>
          </cell>
          <cell r="E1656">
            <v>2.64</v>
          </cell>
          <cell r="F1656">
            <v>13.3</v>
          </cell>
        </row>
        <row r="1657">
          <cell r="A1657">
            <v>83414</v>
          </cell>
          <cell r="B1657" t="str">
            <v>ELETRODUTO FLEXÍVEL AÇO GALV TIPO CONDUITE D = 2 1/2" (65MM) - FORNECIMENTO E INSTALAÇÃO</v>
          </cell>
          <cell r="C1657" t="str">
            <v>M</v>
          </cell>
          <cell r="D1657">
            <v>13.04</v>
          </cell>
          <cell r="E1657">
            <v>3.12</v>
          </cell>
          <cell r="F1657">
            <v>16.16</v>
          </cell>
        </row>
        <row r="1658">
          <cell r="A1658">
            <v>83415</v>
          </cell>
          <cell r="B1658" t="str">
            <v>ELETRODUTO FLEXÍVEL AÇO GALV TIPO CONDUITE D = 3" (75MM) - FORNECIMENTO E INSTALAÇÃO</v>
          </cell>
          <cell r="C1658" t="str">
            <v>M</v>
          </cell>
          <cell r="D1658">
            <v>19.190000000000001</v>
          </cell>
          <cell r="E1658">
            <v>3.6</v>
          </cell>
          <cell r="F1658">
            <v>22.79</v>
          </cell>
        </row>
        <row r="1659">
          <cell r="B1659" t="str">
            <v>BUCHA / ARRUELA</v>
          </cell>
          <cell r="C1659">
            <v>0</v>
          </cell>
        </row>
        <row r="1660">
          <cell r="A1660">
            <v>73542</v>
          </cell>
          <cell r="B1660" t="str">
            <v>BUCHA/ARRUELA ALUMÍNIO 3/4" - P</v>
          </cell>
          <cell r="C1660" t="str">
            <v>CJ</v>
          </cell>
          <cell r="D1660">
            <v>0.56000000000000005</v>
          </cell>
          <cell r="E1660">
            <v>0.24</v>
          </cell>
          <cell r="F1660">
            <v>0.8</v>
          </cell>
        </row>
        <row r="1661">
          <cell r="A1661">
            <v>73543</v>
          </cell>
          <cell r="B1661" t="str">
            <v>BUCHA/ARRUELA ALUMÍNIO 1/2" - P</v>
          </cell>
          <cell r="C1661" t="str">
            <v>CJ</v>
          </cell>
          <cell r="D1661">
            <v>0.46</v>
          </cell>
          <cell r="E1661">
            <v>0.24</v>
          </cell>
          <cell r="F1661">
            <v>0.7</v>
          </cell>
        </row>
        <row r="1662">
          <cell r="A1662">
            <v>84158</v>
          </cell>
          <cell r="B1662" t="str">
            <v>BUCHA / ARRUELA ALUMÍNIO 1"</v>
          </cell>
          <cell r="C1662" t="str">
            <v>CJ</v>
          </cell>
          <cell r="D1662">
            <v>0.79</v>
          </cell>
          <cell r="E1662">
            <v>0.24</v>
          </cell>
          <cell r="F1662">
            <v>1.03</v>
          </cell>
        </row>
        <row r="1663">
          <cell r="A1663">
            <v>84159</v>
          </cell>
          <cell r="B1663" t="str">
            <v>BUCHA / ARRUELA ALUMÍNIO 1 1/4"</v>
          </cell>
          <cell r="C1663" t="str">
            <v>CJ</v>
          </cell>
          <cell r="D1663">
            <v>1.35</v>
          </cell>
          <cell r="E1663">
            <v>0.72</v>
          </cell>
          <cell r="F1663">
            <v>2.0699999999999998</v>
          </cell>
        </row>
        <row r="1664">
          <cell r="B1664" t="str">
            <v>TERMINAIS E CONECTORES</v>
          </cell>
          <cell r="C1664">
            <v>0</v>
          </cell>
        </row>
        <row r="1665">
          <cell r="A1665">
            <v>72259</v>
          </cell>
          <cell r="B1665" t="str">
            <v>TERMINAL OU CONECTOR DE PRESSÃO - PARA CABO 10MM2 - FORNECIMENTO E INSTALAÇÃO</v>
          </cell>
          <cell r="C1665" t="str">
            <v>UN</v>
          </cell>
          <cell r="D1665">
            <v>4.79</v>
          </cell>
          <cell r="E1665">
            <v>7.21</v>
          </cell>
          <cell r="F1665">
            <v>12</v>
          </cell>
        </row>
        <row r="1666">
          <cell r="A1666">
            <v>72260</v>
          </cell>
          <cell r="B1666" t="str">
            <v>TERMINAL OU CONECTOR DE PRESSÃO - PARA CABO 16MM2 - FORNECIMENTO E INSTALAÇÃO</v>
          </cell>
          <cell r="C1666" t="str">
            <v>UN</v>
          </cell>
          <cell r="D1666">
            <v>5.73</v>
          </cell>
          <cell r="E1666">
            <v>7.21</v>
          </cell>
          <cell r="F1666">
            <v>12.94</v>
          </cell>
        </row>
        <row r="1667">
          <cell r="A1667">
            <v>72261</v>
          </cell>
          <cell r="B1667" t="str">
            <v>TERMINAL OU CONECTOR DE PRESSÃO - PARA CABO 25MM2 - FORNECIMENTO E INSTALAÇÃO</v>
          </cell>
          <cell r="C1667" t="str">
            <v>UN</v>
          </cell>
          <cell r="D1667">
            <v>6.74</v>
          </cell>
          <cell r="E1667">
            <v>7.21</v>
          </cell>
          <cell r="F1667">
            <v>13.95</v>
          </cell>
        </row>
        <row r="1668">
          <cell r="A1668">
            <v>72262</v>
          </cell>
          <cell r="B1668" t="str">
            <v>TERMINAL OU CONECTOR DE PRESSÃO - PARA CABO 35MM2 - FORNECIMENTO E INSTALAÇÃO</v>
          </cell>
          <cell r="C1668" t="str">
            <v>UN</v>
          </cell>
          <cell r="D1668">
            <v>6.74</v>
          </cell>
          <cell r="E1668">
            <v>7.21</v>
          </cell>
          <cell r="F1668">
            <v>13.95</v>
          </cell>
        </row>
        <row r="1669">
          <cell r="A1669">
            <v>72263</v>
          </cell>
          <cell r="B1669" t="str">
            <v>TERMINAL OU CONECTOR DE PRESSÃO - PARA CABO 50MM2 - FORNECIMENTO E INSTALAÇÃO</v>
          </cell>
          <cell r="C1669" t="str">
            <v>UN</v>
          </cell>
          <cell r="D1669">
            <v>8.85</v>
          </cell>
          <cell r="E1669">
            <v>9.6199999999999992</v>
          </cell>
          <cell r="F1669">
            <v>18.47</v>
          </cell>
        </row>
        <row r="1670">
          <cell r="A1670">
            <v>72264</v>
          </cell>
          <cell r="B1670" t="str">
            <v>TERMINAL OU CONECTOR DE PRESSÃO - PARA CABO 70MM2 - FORNECIMENTO E INSTALAÇÃO</v>
          </cell>
          <cell r="C1670" t="str">
            <v>UN</v>
          </cell>
          <cell r="D1670">
            <v>8.85</v>
          </cell>
          <cell r="E1670">
            <v>9.6199999999999992</v>
          </cell>
          <cell r="F1670">
            <v>18.47</v>
          </cell>
        </row>
        <row r="1671">
          <cell r="A1671">
            <v>72265</v>
          </cell>
          <cell r="B1671" t="str">
            <v>TERMINAL OU CONECTOR DE PRESSÃO - PARA CABO 95MM2 - FORNECIMENTO E INSTALAÇÃO</v>
          </cell>
          <cell r="C1671" t="str">
            <v>UN</v>
          </cell>
          <cell r="D1671">
            <v>10.87</v>
          </cell>
          <cell r="E1671">
            <v>9.6199999999999992</v>
          </cell>
          <cell r="F1671">
            <v>20.49</v>
          </cell>
        </row>
        <row r="1672">
          <cell r="A1672">
            <v>72266</v>
          </cell>
          <cell r="B1672" t="str">
            <v>TERMINAL OU CONECTOR DE PRESSÃO - PARA CABO 120MM2 - FORNECIMENTO E INSTALAÇÃO</v>
          </cell>
          <cell r="C1672" t="str">
            <v>UN</v>
          </cell>
          <cell r="D1672">
            <v>14.19</v>
          </cell>
          <cell r="E1672">
            <v>12.03</v>
          </cell>
          <cell r="F1672">
            <v>26.22</v>
          </cell>
        </row>
        <row r="1673">
          <cell r="A1673">
            <v>72267</v>
          </cell>
          <cell r="B1673" t="str">
            <v>TERMINAL OU CONECTOR DE PRESSÃO - PARA CABO 150MM2 - FORNECIMENTO E INSTALAÇÃO</v>
          </cell>
          <cell r="C1673" t="str">
            <v>UN</v>
          </cell>
          <cell r="D1673">
            <v>14.19</v>
          </cell>
          <cell r="E1673">
            <v>12.03</v>
          </cell>
          <cell r="F1673">
            <v>26.22</v>
          </cell>
        </row>
        <row r="1674">
          <cell r="A1674">
            <v>72268</v>
          </cell>
          <cell r="B1674" t="str">
            <v>TERMINAL OU CONECTOR DE PRESSÃO - PARA CABO 185MM2 - FORNECIMENTO E INSTALAÇÃO</v>
          </cell>
          <cell r="C1674" t="str">
            <v>UN</v>
          </cell>
          <cell r="D1674">
            <v>14.19</v>
          </cell>
          <cell r="E1674">
            <v>12.03</v>
          </cell>
          <cell r="F1674">
            <v>26.22</v>
          </cell>
        </row>
        <row r="1675">
          <cell r="A1675">
            <v>72269</v>
          </cell>
          <cell r="B1675" t="str">
            <v>TERMINAL OU CONECTOR DE PRESSÃO - PARA CABO 240MM2 - FORNECIMENTO E INSTALAÇÃO</v>
          </cell>
          <cell r="C1675" t="str">
            <v>UN</v>
          </cell>
          <cell r="D1675">
            <v>18.88</v>
          </cell>
          <cell r="E1675">
            <v>12.03</v>
          </cell>
          <cell r="F1675">
            <v>30.91</v>
          </cell>
        </row>
        <row r="1676">
          <cell r="A1676">
            <v>72270</v>
          </cell>
          <cell r="B1676" t="str">
            <v>TERMINAL OU CONECTOR DE PRESSÃO - PARA CABO 300MM2 - FORNECIMENTO E INSTALAÇÃO</v>
          </cell>
          <cell r="C1676" t="str">
            <v>UN</v>
          </cell>
          <cell r="D1676">
            <v>25.41</v>
          </cell>
          <cell r="E1676">
            <v>12.03</v>
          </cell>
          <cell r="F1676">
            <v>37.44</v>
          </cell>
        </row>
        <row r="1677">
          <cell r="A1677" t="str">
            <v>73782/5</v>
          </cell>
          <cell r="B1677" t="str">
            <v>TERMINAL A PRESSÃO REFORÇADO PARA CONEXÃO DE CABO DE COBRE A BARRA, CABO 16 E 25MM2 - FORNECIMENTO E INSTALAÇÃO</v>
          </cell>
          <cell r="C1677" t="str">
            <v>UN</v>
          </cell>
          <cell r="D1677">
            <v>8.1</v>
          </cell>
          <cell r="E1677">
            <v>11.63</v>
          </cell>
          <cell r="F1677">
            <v>19.73</v>
          </cell>
        </row>
        <row r="1678">
          <cell r="A1678" t="str">
            <v>73782/2</v>
          </cell>
          <cell r="B1678" t="str">
            <v>TERMINAL A PRESSÃO REFORÇADO PARA CONEXÃO DE CABO DE COBRE A BARRA, CABO 50 E 70MM2 - FORNECIMENTO E INSTALAÇÃO</v>
          </cell>
          <cell r="C1678" t="str">
            <v>UN</v>
          </cell>
          <cell r="D1678">
            <v>12.91</v>
          </cell>
          <cell r="E1678">
            <v>18.61</v>
          </cell>
          <cell r="F1678">
            <v>31.52</v>
          </cell>
        </row>
        <row r="1679">
          <cell r="A1679" t="str">
            <v>73782/3</v>
          </cell>
          <cell r="B1679" t="str">
            <v>TERMINAL A PRESSÃO REFORÇADO PARA CONEXÃO DE CABO DE COBRE A BARRA, CABO 95 E 120MM2 - FORNECIMENTO E INSTALAÇÃO</v>
          </cell>
          <cell r="C1679" t="str">
            <v>UN</v>
          </cell>
          <cell r="D1679">
            <v>20.11</v>
          </cell>
          <cell r="E1679">
            <v>27.92</v>
          </cell>
          <cell r="F1679">
            <v>48.03</v>
          </cell>
        </row>
        <row r="1680">
          <cell r="A1680" t="str">
            <v>73782/4</v>
          </cell>
          <cell r="B1680" t="str">
            <v>TERMINAL A PRESSÃO REFORÇADO PARA CONEXÃO DE CABO DE COBRE A BARRA, CABO 150 E 185MM2 - FORNECIMENTO E INSTALAÇÃO</v>
          </cell>
          <cell r="C1680" t="str">
            <v>UN</v>
          </cell>
          <cell r="D1680">
            <v>25.14</v>
          </cell>
          <cell r="E1680">
            <v>32.58</v>
          </cell>
          <cell r="F1680">
            <v>57.72</v>
          </cell>
        </row>
        <row r="1681">
          <cell r="A1681">
            <v>72271</v>
          </cell>
          <cell r="B1681" t="str">
            <v>CONECTOR PARAFUSO FENDIDO SPLIT-BOLT - PARA CABO DE 16MM2 - FORNECIMENTO E INSTALAÇÃO</v>
          </cell>
          <cell r="C1681" t="str">
            <v>UN</v>
          </cell>
          <cell r="D1681">
            <v>4.74</v>
          </cell>
          <cell r="E1681">
            <v>4.8099999999999996</v>
          </cell>
          <cell r="F1681">
            <v>9.5500000000000007</v>
          </cell>
        </row>
        <row r="1682">
          <cell r="A1682">
            <v>72272</v>
          </cell>
          <cell r="B1682" t="str">
            <v>CONECTOR PARAFUSO FENDIDO SPLIT-BOLT - PARA CABO DE 35MM2 - FORNECIMENTO E INSTALAÇÃO</v>
          </cell>
          <cell r="C1682" t="str">
            <v>UN</v>
          </cell>
          <cell r="D1682">
            <v>5.68</v>
          </cell>
          <cell r="E1682">
            <v>4.8099999999999996</v>
          </cell>
          <cell r="F1682">
            <v>10.49</v>
          </cell>
        </row>
        <row r="1683">
          <cell r="A1683">
            <v>83377</v>
          </cell>
          <cell r="B1683" t="str">
            <v>CONECTOR DE PARAFUSO FENDIDO EM LIGA DE COBRE COM SEPARADOR DE CABOS PARA CABO 50 MM2 - FORNECIMENTO E INSTALAÇÃO</v>
          </cell>
          <cell r="C1683" t="str">
            <v>UN</v>
          </cell>
          <cell r="D1683">
            <v>6.56</v>
          </cell>
          <cell r="E1683">
            <v>0.95</v>
          </cell>
          <cell r="F1683">
            <v>7.51</v>
          </cell>
        </row>
        <row r="1684">
          <cell r="B1684" t="str">
            <v>CABOS</v>
          </cell>
          <cell r="C1684">
            <v>0</v>
          </cell>
        </row>
        <row r="1685">
          <cell r="B1685" t="str">
            <v>ISOLAMENTO 450/750V</v>
          </cell>
        </row>
        <row r="1686">
          <cell r="A1686">
            <v>55869</v>
          </cell>
          <cell r="B1686" t="str">
            <v>FIO DE COBRE ISOLADO PARALELO OU TORCIDO 2 X 1,5MM2</v>
          </cell>
          <cell r="C1686" t="str">
            <v>M</v>
          </cell>
          <cell r="D1686">
            <v>3.31</v>
          </cell>
          <cell r="E1686">
            <v>4.33</v>
          </cell>
          <cell r="F1686">
            <v>7.64</v>
          </cell>
        </row>
        <row r="1687">
          <cell r="A1687" t="str">
            <v>73860/7</v>
          </cell>
          <cell r="B1687" t="str">
            <v>CABO DE COBRE ISOLADO PVC 450/750V 1,5MM2 RESISTENTE A CHAMA - FORNECIMENTO E INSTALAÇÃO</v>
          </cell>
          <cell r="C1687" t="str">
            <v>M</v>
          </cell>
          <cell r="D1687">
            <v>1.24</v>
          </cell>
          <cell r="E1687">
            <v>0.93</v>
          </cell>
          <cell r="F1687">
            <v>2.17</v>
          </cell>
        </row>
        <row r="1688">
          <cell r="A1688" t="str">
            <v>73860/8</v>
          </cell>
          <cell r="B1688" t="str">
            <v>CABO DE COBRE ISOLADO PVC 450/750V 2,5MM2 RESISTENTE A CHAMA - FORNECIMENTO E INSTALAÇÃO</v>
          </cell>
          <cell r="C1688" t="str">
            <v>M</v>
          </cell>
          <cell r="D1688">
            <v>1.68</v>
          </cell>
          <cell r="E1688">
            <v>1.1599999999999999</v>
          </cell>
          <cell r="F1688">
            <v>2.84</v>
          </cell>
        </row>
        <row r="1689">
          <cell r="A1689" t="str">
            <v>73860/9</v>
          </cell>
          <cell r="B1689" t="str">
            <v>CABO DE COBRE ISOLADO PVC 450/750V 4MM2 RESISTENTE A CHAMA - FORNECIMENTO E INSTALAÇÃO</v>
          </cell>
          <cell r="C1689" t="str">
            <v>M</v>
          </cell>
          <cell r="D1689">
            <v>2.63</v>
          </cell>
          <cell r="E1689">
            <v>1.41</v>
          </cell>
          <cell r="F1689">
            <v>4.04</v>
          </cell>
        </row>
        <row r="1690">
          <cell r="A1690" t="str">
            <v>73860/10</v>
          </cell>
          <cell r="B1690" t="str">
            <v>CABO DE COBRE ISOLADO PVC 450/750V 6MM2 RESISTENTE A CHAMA - FORNECIMENTO E INSTALAÇÃO</v>
          </cell>
          <cell r="C1690" t="str">
            <v>M</v>
          </cell>
          <cell r="D1690">
            <v>3.74</v>
          </cell>
          <cell r="E1690">
            <v>1.62</v>
          </cell>
          <cell r="F1690">
            <v>5.36</v>
          </cell>
        </row>
        <row r="1691">
          <cell r="A1691" t="str">
            <v>73860/11</v>
          </cell>
          <cell r="B1691" t="str">
            <v>CABO DE COBRE ISOLADO PVC 450/750V 10MM2 RESISTENTE A CHAMA - FORNECIMENTO E INSTALAÇÃO</v>
          </cell>
          <cell r="C1691" t="str">
            <v>M</v>
          </cell>
          <cell r="D1691">
            <v>6.13</v>
          </cell>
          <cell r="E1691">
            <v>1.86</v>
          </cell>
          <cell r="F1691">
            <v>7.99</v>
          </cell>
        </row>
        <row r="1692">
          <cell r="A1692" t="str">
            <v>73860/12</v>
          </cell>
          <cell r="B1692" t="str">
            <v>CABO DE COBRE ISOLADO PVC 450/750V 16MM2 RESISTENTE A CHAMA - FORNECIMENTO E INSTALAÇÃO</v>
          </cell>
          <cell r="C1692" t="str">
            <v>M</v>
          </cell>
          <cell r="D1692">
            <v>7.08</v>
          </cell>
          <cell r="E1692">
            <v>2.09</v>
          </cell>
          <cell r="F1692">
            <v>9.17</v>
          </cell>
        </row>
        <row r="1693">
          <cell r="A1693" t="str">
            <v>73860/13</v>
          </cell>
          <cell r="B1693" t="str">
            <v>CABO DE COBRE ISOLADO PVC 450/750V 25MM2 RESISTENTE A CHAMA - FORNECIMENTO E INSTALAÇÃO</v>
          </cell>
          <cell r="C1693" t="str">
            <v>M</v>
          </cell>
          <cell r="D1693">
            <v>10.7</v>
          </cell>
          <cell r="E1693">
            <v>2.3199999999999998</v>
          </cell>
          <cell r="F1693">
            <v>13.02</v>
          </cell>
        </row>
        <row r="1694">
          <cell r="A1694" t="str">
            <v>73860/22</v>
          </cell>
          <cell r="B1694" t="str">
            <v>CABO DE COBRE ISOLADO PVC 450/750V 35MM2 RESISTENTE A CHAMA - FORNECIMENTO E INSTALAÇÃO</v>
          </cell>
          <cell r="C1694" t="str">
            <v>M</v>
          </cell>
          <cell r="D1694">
            <v>14.35</v>
          </cell>
          <cell r="E1694">
            <v>3.49</v>
          </cell>
          <cell r="F1694">
            <v>17.84</v>
          </cell>
        </row>
        <row r="1695">
          <cell r="A1695" t="str">
            <v>73860/14</v>
          </cell>
          <cell r="B1695" t="str">
            <v>CABO DE COBRE ISOLADO PVC 450/750V 50MM2 RESISTENTE A CHAMA - FORNECIMENTO E INSTALAÇÃO</v>
          </cell>
          <cell r="C1695" t="str">
            <v>M</v>
          </cell>
          <cell r="D1695">
            <v>19.36</v>
          </cell>
          <cell r="E1695">
            <v>4.6500000000000004</v>
          </cell>
          <cell r="F1695">
            <v>24.01</v>
          </cell>
        </row>
        <row r="1696">
          <cell r="A1696" t="str">
            <v>73860/15</v>
          </cell>
          <cell r="B1696" t="str">
            <v>CABO DE COBRE ISOLADO PVC 450/750V 70MM2 RESISTENTE A CHAMA - FORNECIMENTO E INSTALAÇÃO</v>
          </cell>
          <cell r="C1696" t="str">
            <v>M</v>
          </cell>
          <cell r="D1696">
            <v>28.02</v>
          </cell>
          <cell r="E1696">
            <v>5.81</v>
          </cell>
          <cell r="F1696">
            <v>33.83</v>
          </cell>
        </row>
        <row r="1697">
          <cell r="A1697" t="str">
            <v>73860/16</v>
          </cell>
          <cell r="B1697" t="str">
            <v>CABO DE COBRE ISOLADO PVC 450/750V 95MM2 RESISTENTE A CHAMA - FORNECIMENTO E INSTALAÇÃO</v>
          </cell>
          <cell r="C1697" t="str">
            <v>M</v>
          </cell>
          <cell r="D1697">
            <v>37.42</v>
          </cell>
          <cell r="E1697">
            <v>6.98</v>
          </cell>
          <cell r="F1697">
            <v>44.4</v>
          </cell>
        </row>
        <row r="1698">
          <cell r="A1698" t="str">
            <v>73860/17</v>
          </cell>
          <cell r="B1698" t="str">
            <v>CABO DE COBRE ISOLADO PVC 450/750V 120MM2 RESISTENTE A CHAMA - FORNECIMENTO E INSTALAÇÃO</v>
          </cell>
          <cell r="C1698" t="str">
            <v>M</v>
          </cell>
          <cell r="D1698">
            <v>46.42</v>
          </cell>
          <cell r="E1698">
            <v>8.14</v>
          </cell>
          <cell r="F1698">
            <v>54.56</v>
          </cell>
        </row>
        <row r="1699">
          <cell r="A1699" t="str">
            <v>73860/18</v>
          </cell>
          <cell r="B1699" t="str">
            <v>CABO DE COBRE ISOLADO PVC 450/750V 150MM2 RESISTENTE A CHAMA - FORNECIMENTO E INSTALAÇÃO</v>
          </cell>
          <cell r="C1699" t="str">
            <v>M</v>
          </cell>
          <cell r="D1699">
            <v>55.88</v>
          </cell>
          <cell r="E1699">
            <v>9.3000000000000007</v>
          </cell>
          <cell r="F1699">
            <v>65.180000000000007</v>
          </cell>
        </row>
        <row r="1700">
          <cell r="A1700" t="str">
            <v>73860/19</v>
          </cell>
          <cell r="B1700" t="str">
            <v>CABO DE COBRE ISOLADO PVC 450/750V 185MM2 RESISTENTE A CHAMA - FORNECIMENTO E INSTALAÇÃO</v>
          </cell>
          <cell r="C1700" t="str">
            <v>M</v>
          </cell>
          <cell r="D1700">
            <v>69.44</v>
          </cell>
          <cell r="E1700">
            <v>10.47</v>
          </cell>
          <cell r="F1700">
            <v>79.91</v>
          </cell>
        </row>
        <row r="1701">
          <cell r="A1701" t="str">
            <v>73860/20</v>
          </cell>
          <cell r="B1701" t="str">
            <v>CABO DE COBRE ISOLADO PVC 450/750V 240MM2 RESISTENTE A CHAMA - FORNECIMENTO E INSTALAÇÃO</v>
          </cell>
          <cell r="C1701" t="str">
            <v>M</v>
          </cell>
          <cell r="D1701">
            <v>89.61</v>
          </cell>
          <cell r="E1701">
            <v>11.63</v>
          </cell>
          <cell r="F1701">
            <v>101.24</v>
          </cell>
        </row>
        <row r="1702">
          <cell r="A1702" t="str">
            <v>73860/21</v>
          </cell>
          <cell r="B1702" t="str">
            <v>CABO DE COBRE ISOLADO PVC 450/750V 300MM2 RESISTENTE A CHAMA - FORNECIMENTO E INSTALAÇÃO</v>
          </cell>
          <cell r="C1702" t="str">
            <v>M</v>
          </cell>
          <cell r="D1702">
            <v>108.42</v>
          </cell>
          <cell r="E1702">
            <v>12.79</v>
          </cell>
          <cell r="F1702">
            <v>121.21</v>
          </cell>
        </row>
        <row r="1703">
          <cell r="B1703" t="str">
            <v>ISOLAMENTO 0,6/1KV</v>
          </cell>
        </row>
        <row r="1704">
          <cell r="A1704">
            <v>83416</v>
          </cell>
          <cell r="B1704" t="str">
            <v>CABO DE COBRE ISOLAMENTO TERMOPLÁSTICO 0,6/1KV 1,5MM2 ANTI-CHAMA - FORNECIMENTO E INSTALAÇÃO</v>
          </cell>
          <cell r="C1704" t="str">
            <v>M</v>
          </cell>
          <cell r="D1704">
            <v>1.57</v>
          </cell>
          <cell r="E1704">
            <v>0.96</v>
          </cell>
          <cell r="F1704">
            <v>2.5299999999999998</v>
          </cell>
        </row>
        <row r="1705">
          <cell r="A1705">
            <v>83417</v>
          </cell>
          <cell r="B1705" t="str">
            <v>CABO DE COBRE ISOLAMENTO TERMOPLÁSTICO 0,6/1KV 2,5MM2 ANTI-CHAMA - FORNECIMENTO E INSTALAÇÃO</v>
          </cell>
          <cell r="C1705" t="str">
            <v>M</v>
          </cell>
          <cell r="D1705">
            <v>2</v>
          </cell>
          <cell r="E1705">
            <v>1.2</v>
          </cell>
          <cell r="F1705">
            <v>3.2</v>
          </cell>
        </row>
        <row r="1706">
          <cell r="A1706">
            <v>83418</v>
          </cell>
          <cell r="B1706" t="str">
            <v>CABO DE COBRE ISOLAMENTO TERMOPLÁSTICO 0,6/1KV 4MM2 ANTI-CHAMA - FORNECIMENTO E INSTALAÇÃO</v>
          </cell>
          <cell r="C1706" t="str">
            <v>M</v>
          </cell>
          <cell r="D1706">
            <v>3.13</v>
          </cell>
          <cell r="E1706">
            <v>1.46</v>
          </cell>
          <cell r="F1706">
            <v>4.59</v>
          </cell>
        </row>
        <row r="1707">
          <cell r="A1707">
            <v>83419</v>
          </cell>
          <cell r="B1707" t="str">
            <v>CABO DE COBRE ISOLAMENTO TERMOPLÁSTICO 0,6/1KV 6MM2 ANTI-CHAMA - FORNECIMENTO E INSTALAÇÃO</v>
          </cell>
          <cell r="C1707" t="str">
            <v>M</v>
          </cell>
          <cell r="D1707">
            <v>3.84</v>
          </cell>
          <cell r="E1707">
            <v>1.68</v>
          </cell>
          <cell r="F1707">
            <v>5.52</v>
          </cell>
        </row>
        <row r="1708">
          <cell r="A1708">
            <v>83420</v>
          </cell>
          <cell r="B1708" t="str">
            <v>CABO DE COBRE ISOLAMENTO TERMOPLÁSTICO 0,6/1KV 10MM2 ANTI-CHAMA - FORNECIMENTO E INSTALAÇÃO</v>
          </cell>
          <cell r="C1708" t="str">
            <v>M</v>
          </cell>
          <cell r="D1708">
            <v>5.62</v>
          </cell>
          <cell r="E1708">
            <v>1.92</v>
          </cell>
          <cell r="F1708">
            <v>7.54</v>
          </cell>
        </row>
        <row r="1709">
          <cell r="A1709">
            <v>83421</v>
          </cell>
          <cell r="B1709" t="str">
            <v>CABO DE COBRE ISOLAMENTO TERMOPLÁSTICO 0,6/1KV 16MM2 ANTI-CHAMA - FORNECIMENTO E INSTALAÇÃO</v>
          </cell>
          <cell r="C1709" t="str">
            <v>M</v>
          </cell>
          <cell r="D1709">
            <v>8.16</v>
          </cell>
          <cell r="E1709">
            <v>2.16</v>
          </cell>
          <cell r="F1709">
            <v>10.32</v>
          </cell>
        </row>
        <row r="1710">
          <cell r="A1710">
            <v>83422</v>
          </cell>
          <cell r="B1710" t="str">
            <v>CABO DE COBRE ISOLAMENTO TERMOPLÁSTICO 0,6/1KV 25MM2 ANTI-CHAMA - FORNECIMENTO E INSTALAÇÃO</v>
          </cell>
          <cell r="C1710" t="str">
            <v>M</v>
          </cell>
          <cell r="D1710">
            <v>12.24</v>
          </cell>
          <cell r="E1710">
            <v>2.4</v>
          </cell>
          <cell r="F1710">
            <v>14.64</v>
          </cell>
        </row>
        <row r="1711">
          <cell r="A1711">
            <v>83423</v>
          </cell>
          <cell r="B1711" t="str">
            <v>CABO DE COBRE ISOLAMENTO TERMOPLÁSTICO 0,6/1KV 35MM2 ANTI-CHAMA - FORNECIMENTO E INSTALAÇÃO</v>
          </cell>
          <cell r="C1711" t="str">
            <v>M</v>
          </cell>
          <cell r="D1711">
            <v>16.28</v>
          </cell>
          <cell r="E1711">
            <v>3.6</v>
          </cell>
          <cell r="F1711">
            <v>19.88</v>
          </cell>
        </row>
        <row r="1712">
          <cell r="A1712">
            <v>83424</v>
          </cell>
          <cell r="B1712" t="str">
            <v>CABO DE COBRE ISOLAMENTO TERMOPLÁSTICO 0,6/1KV 50MM2 ANTI-CHAMA - FORNECIMENTO E INSTALAÇÃO</v>
          </cell>
          <cell r="C1712" t="str">
            <v>M</v>
          </cell>
          <cell r="D1712">
            <v>22.04</v>
          </cell>
          <cell r="E1712">
            <v>4.8099999999999996</v>
          </cell>
          <cell r="F1712">
            <v>26.85</v>
          </cell>
        </row>
        <row r="1713">
          <cell r="A1713">
            <v>83425</v>
          </cell>
          <cell r="B1713" t="str">
            <v>CABO DE COBRE ISOLAMENTO TERMOPLÁSTICO 0,6/1KV 70MM2 ANTI-CHAMA - FORNECIMENTO E INSTALAÇÃO</v>
          </cell>
          <cell r="C1713" t="str">
            <v>M</v>
          </cell>
          <cell r="D1713">
            <v>30.53</v>
          </cell>
          <cell r="E1713">
            <v>6.01</v>
          </cell>
          <cell r="F1713">
            <v>36.54</v>
          </cell>
        </row>
        <row r="1714">
          <cell r="A1714">
            <v>83431</v>
          </cell>
          <cell r="B1714" t="str">
            <v>CABO DE COBRE ISOLAMENTO TERMOPLÁSTICO 0,6/1KV 95MM2 ANTI-CHAMA - FORNECIMENTO E INSTALAÇÃO</v>
          </cell>
          <cell r="C1714" t="str">
            <v>M</v>
          </cell>
          <cell r="D1714">
            <v>42.32</v>
          </cell>
          <cell r="E1714">
            <v>7.21</v>
          </cell>
          <cell r="F1714">
            <v>49.53</v>
          </cell>
        </row>
        <row r="1715">
          <cell r="A1715">
            <v>83432</v>
          </cell>
          <cell r="B1715" t="str">
            <v>CABO DE COBRE ISOLAMENTO TERMOPLÁSTICO 0,6/1KV 120MM2 ANTI-CHAMA - FORNECIMENTO E INSTALAÇÃO</v>
          </cell>
          <cell r="C1715" t="str">
            <v>M</v>
          </cell>
          <cell r="D1715">
            <v>48.93</v>
          </cell>
          <cell r="E1715">
            <v>8.42</v>
          </cell>
          <cell r="F1715">
            <v>57.35</v>
          </cell>
        </row>
        <row r="1716">
          <cell r="A1716">
            <v>83433</v>
          </cell>
          <cell r="B1716" t="str">
            <v>CABO DE COBRE ISOLAMENTO TERMOPLÁSTICO 0,6/1KV 150MM2 ANTI-CHAMA - FORNECIMENTO E INSTALAÇÃO</v>
          </cell>
          <cell r="C1716" t="str">
            <v>M</v>
          </cell>
          <cell r="D1716">
            <v>61.75</v>
          </cell>
          <cell r="E1716">
            <v>9.6199999999999992</v>
          </cell>
          <cell r="F1716">
            <v>71.37</v>
          </cell>
        </row>
        <row r="1717">
          <cell r="A1717">
            <v>83434</v>
          </cell>
          <cell r="B1717" t="str">
            <v>CABO DE COBRE ISOLAMENTO TERMOPLÁSTICO 0,6/1KV 185MM2 ANTI-CHAMA - FORNECIMENTO E INSTALAÇÃO</v>
          </cell>
          <cell r="C1717" t="str">
            <v>M</v>
          </cell>
          <cell r="D1717">
            <v>75.31</v>
          </cell>
          <cell r="E1717">
            <v>10.82</v>
          </cell>
          <cell r="F1717">
            <v>86.13</v>
          </cell>
        </row>
        <row r="1718">
          <cell r="A1718">
            <v>83435</v>
          </cell>
          <cell r="B1718" t="str">
            <v>CABO DE COBRE ISOLAMENTO TERMOPLÁSTICO 0,6/1KV 240MM2 ANTI-CHAMA - FORNECIMENTO E INSTALAÇÃO</v>
          </cell>
          <cell r="C1718" t="str">
            <v>M</v>
          </cell>
          <cell r="D1718">
            <v>101.01</v>
          </cell>
          <cell r="E1718">
            <v>12.03</v>
          </cell>
          <cell r="F1718">
            <v>113.04</v>
          </cell>
        </row>
        <row r="1719">
          <cell r="A1719">
            <v>83436</v>
          </cell>
          <cell r="B1719" t="str">
            <v>CABO DE COBRE ISOLAMENTO TERMOPLÁSTICO 0,6/1KV 300MM2 ANTI-CHAMA - FORNECIMENTO E INSTALAÇÃO</v>
          </cell>
          <cell r="C1719" t="str">
            <v>M</v>
          </cell>
          <cell r="D1719">
            <v>119.76</v>
          </cell>
          <cell r="E1719">
            <v>13.23</v>
          </cell>
          <cell r="F1719">
            <v>132.99</v>
          </cell>
        </row>
        <row r="1720">
          <cell r="B1720" t="str">
            <v>CONDULETES</v>
          </cell>
          <cell r="C1720">
            <v>0</v>
          </cell>
        </row>
        <row r="1721">
          <cell r="B1721" t="str">
            <v>LIGA DE ALUMINIO</v>
          </cell>
        </row>
        <row r="1722">
          <cell r="A1722" t="str">
            <v>73861/1</v>
          </cell>
          <cell r="B1722" t="str">
            <v>CONDULETE 1/2" EM LIGA DE ALUMÍNIO FUNDIDO TIPO B - FORNECIMENTO E INSTALAÇÃO</v>
          </cell>
          <cell r="C1722" t="str">
            <v>UN</v>
          </cell>
          <cell r="D1722">
            <v>8.1</v>
          </cell>
          <cell r="E1722">
            <v>2.72</v>
          </cell>
          <cell r="F1722">
            <v>10.82</v>
          </cell>
        </row>
        <row r="1723">
          <cell r="A1723" t="str">
            <v>73861/2</v>
          </cell>
          <cell r="B1723" t="str">
            <v>CONDULETE 3/4" EM LIGA DE ALUMÍNIO FUNDIDO TIPO "B" - FORNECIMENTO E INSTALAÇÃO</v>
          </cell>
          <cell r="C1723" t="str">
            <v>UN</v>
          </cell>
          <cell r="D1723">
            <v>8.5299999999999994</v>
          </cell>
          <cell r="E1723">
            <v>3.4</v>
          </cell>
          <cell r="F1723">
            <v>11.93</v>
          </cell>
        </row>
        <row r="1724">
          <cell r="A1724" t="str">
            <v>73861/3</v>
          </cell>
          <cell r="B1724" t="str">
            <v>CONDULETE 1" EM LIGA DE ALUMÍNIO FUNDIDO TIPO "B" - FORNECIMENTO E INSTALAÇÃO</v>
          </cell>
          <cell r="C1724" t="str">
            <v>UN</v>
          </cell>
          <cell r="D1724">
            <v>10.93</v>
          </cell>
          <cell r="E1724">
            <v>4.08</v>
          </cell>
          <cell r="F1724">
            <v>15.01</v>
          </cell>
        </row>
        <row r="1725">
          <cell r="A1725" t="str">
            <v>73861/4</v>
          </cell>
          <cell r="B1725" t="str">
            <v>CONDULETE 1/2" EM LIGA DE ALUMÍNIO FUNDIDO TIPO "C" - FORNECIMENTO E INSTALAÇÃO</v>
          </cell>
          <cell r="C1725" t="str">
            <v>UN</v>
          </cell>
          <cell r="D1725">
            <v>6.87</v>
          </cell>
          <cell r="E1725">
            <v>2.72</v>
          </cell>
          <cell r="F1725">
            <v>9.59</v>
          </cell>
        </row>
        <row r="1726">
          <cell r="A1726" t="str">
            <v>73861/5</v>
          </cell>
          <cell r="B1726" t="str">
            <v>CONDULETE 3/4" EM LIGA DE ALUMÍNIO FUNDIDO TIPO "C" - FORNECIMENTO E INSTALAÇÃO</v>
          </cell>
          <cell r="C1726" t="str">
            <v>UN</v>
          </cell>
          <cell r="D1726">
            <v>9.41</v>
          </cell>
          <cell r="E1726">
            <v>3.4</v>
          </cell>
          <cell r="F1726">
            <v>12.81</v>
          </cell>
        </row>
        <row r="1727">
          <cell r="A1727" t="str">
            <v>73861/6</v>
          </cell>
          <cell r="B1727" t="str">
            <v>CONDULETE 1" EM LIGA DE ALUMÍNIO FUNDIDO TIPO "C" - FORNECIMENTO E INSTALAÇÃO</v>
          </cell>
          <cell r="C1727" t="str">
            <v>UN</v>
          </cell>
          <cell r="D1727">
            <v>11.94</v>
          </cell>
          <cell r="E1727">
            <v>4.08</v>
          </cell>
          <cell r="F1727">
            <v>16.02</v>
          </cell>
        </row>
        <row r="1728">
          <cell r="A1728" t="str">
            <v>73861/7</v>
          </cell>
          <cell r="B1728" t="str">
            <v>CONDULETE 1/2" EM LIGA DE ALUMÍNIO FUNDIDO TIPO "E" - FORNECIMENTO E INSTALAÇÃO</v>
          </cell>
          <cell r="C1728" t="str">
            <v>UN</v>
          </cell>
          <cell r="D1728">
            <v>7.21</v>
          </cell>
          <cell r="E1728">
            <v>2.72</v>
          </cell>
          <cell r="F1728">
            <v>9.93</v>
          </cell>
        </row>
        <row r="1729">
          <cell r="A1729" t="str">
            <v>73861/8</v>
          </cell>
          <cell r="B1729" t="str">
            <v>CONDULETE 3/4" EM LIGA DE ALUMÍNIO FUNDIDO TIPO "E" - FORNECIMENTO E INSTALAÇÃO</v>
          </cell>
          <cell r="C1729" t="str">
            <v>UN</v>
          </cell>
          <cell r="D1729">
            <v>7.55</v>
          </cell>
          <cell r="E1729">
            <v>3.4</v>
          </cell>
          <cell r="F1729">
            <v>10.95</v>
          </cell>
        </row>
        <row r="1730">
          <cell r="A1730" t="str">
            <v>73861/9</v>
          </cell>
          <cell r="B1730" t="str">
            <v>CONDULETE 1" EM LIGA DE ALUMÍNIO FUNDIDO TIPO "E" - FORNECIMENTO E INSTALAÇÃO</v>
          </cell>
          <cell r="C1730" t="str">
            <v>UN</v>
          </cell>
          <cell r="D1730">
            <v>12.04</v>
          </cell>
          <cell r="E1730">
            <v>4.08</v>
          </cell>
          <cell r="F1730">
            <v>16.12</v>
          </cell>
        </row>
        <row r="1731">
          <cell r="A1731">
            <v>83471</v>
          </cell>
          <cell r="B1731" t="str">
            <v>CONDULETE EM ALUMÍNIO FUNDIDO 2" TIPO "E" - FORNECIMENTO E INSTALAÇÃO</v>
          </cell>
          <cell r="C1731" t="str">
            <v>UN</v>
          </cell>
          <cell r="D1731">
            <v>26.13</v>
          </cell>
          <cell r="E1731">
            <v>6.8</v>
          </cell>
          <cell r="F1731">
            <v>32.93</v>
          </cell>
        </row>
        <row r="1732">
          <cell r="A1732">
            <v>83472</v>
          </cell>
          <cell r="B1732" t="str">
            <v>CONDULETE EM ALUMÍNIO FUNDIDO 3" TIPO "E" - FORNECIMENTO E INSTALAÇÃO</v>
          </cell>
          <cell r="C1732" t="str">
            <v>UN</v>
          </cell>
          <cell r="D1732">
            <v>68.55</v>
          </cell>
          <cell r="E1732">
            <v>6.8</v>
          </cell>
          <cell r="F1732">
            <v>75.349999999999994</v>
          </cell>
        </row>
        <row r="1733">
          <cell r="A1733" t="str">
            <v>73861/10</v>
          </cell>
          <cell r="B1733" t="str">
            <v>CONDULETE 1/2" EM LIGA DE ALUMÍNIO FUNDIDO TIPO "LB" - FORNECIMENTO E INSTALAÇÃO</v>
          </cell>
          <cell r="C1733" t="str">
            <v>UN</v>
          </cell>
          <cell r="D1733">
            <v>7.42</v>
          </cell>
          <cell r="E1733">
            <v>2.72</v>
          </cell>
          <cell r="F1733">
            <v>10.14</v>
          </cell>
        </row>
        <row r="1734">
          <cell r="A1734" t="str">
            <v>73861/11</v>
          </cell>
          <cell r="B1734" t="str">
            <v>CONDULETE 3/4" EM LIGA DE ALUMÍNIO FUNDIDO TIPO "LB" - FORNECIMENTO E INSTALAÇÃO</v>
          </cell>
          <cell r="C1734" t="str">
            <v>UN</v>
          </cell>
          <cell r="D1734">
            <v>8.2200000000000006</v>
          </cell>
          <cell r="E1734">
            <v>3.4</v>
          </cell>
          <cell r="F1734">
            <v>11.62</v>
          </cell>
        </row>
        <row r="1735">
          <cell r="A1735" t="str">
            <v>73861/12</v>
          </cell>
          <cell r="B1735" t="str">
            <v>CONDULETE 1" EM LIGA DE ALUMÍNIO FUNDIDO TIPO "LB" - FORNECIMENTO E INSTALAÇÃO</v>
          </cell>
          <cell r="C1735" t="str">
            <v>UN</v>
          </cell>
          <cell r="D1735">
            <v>12.42</v>
          </cell>
          <cell r="E1735">
            <v>4.08</v>
          </cell>
          <cell r="F1735">
            <v>16.5</v>
          </cell>
        </row>
        <row r="1736">
          <cell r="A1736" t="str">
            <v>73861/13</v>
          </cell>
          <cell r="B1736" t="str">
            <v>CONDULETE 1/2" EM LIGA DE ALUMÍNIO FUNDIDO TIPO "LL" - FORNECIMENTO E INSTALAÇÃO</v>
          </cell>
          <cell r="C1736" t="str">
            <v>UN</v>
          </cell>
          <cell r="D1736">
            <v>7.42</v>
          </cell>
          <cell r="E1736">
            <v>2.72</v>
          </cell>
          <cell r="F1736">
            <v>10.14</v>
          </cell>
        </row>
        <row r="1737">
          <cell r="A1737" t="str">
            <v>73861/14</v>
          </cell>
          <cell r="B1737" t="str">
            <v>CONDULETE 3/4" EM LIGA DE ALUMÍNIO FUNDIDO TIPO "LL" - FORNECIMENTO E INSTALAÇÃO</v>
          </cell>
          <cell r="C1737" t="str">
            <v>UN</v>
          </cell>
          <cell r="D1737">
            <v>8.2200000000000006</v>
          </cell>
          <cell r="E1737">
            <v>3.4</v>
          </cell>
          <cell r="F1737">
            <v>11.62</v>
          </cell>
        </row>
        <row r="1738">
          <cell r="A1738" t="str">
            <v>73861/15</v>
          </cell>
          <cell r="B1738" t="str">
            <v>CONDULETE 1" EM LIGA DE ALUMÍNIO FUNDIDO TIPO "LL" - FORNECIMENTO E INSTALAÇÃO</v>
          </cell>
          <cell r="C1738" t="str">
            <v>UN</v>
          </cell>
          <cell r="D1738">
            <v>12.42</v>
          </cell>
          <cell r="E1738">
            <v>4.08</v>
          </cell>
          <cell r="F1738">
            <v>16.5</v>
          </cell>
        </row>
        <row r="1739">
          <cell r="A1739">
            <v>83451</v>
          </cell>
          <cell r="B1739" t="str">
            <v>CONDULETE EM LIGA DE ALUMÍNIO TIPO "LR" 3/4" - FORNECIMENTO E INSTALAÇÃO</v>
          </cell>
          <cell r="C1739" t="str">
            <v>UN</v>
          </cell>
          <cell r="D1739">
            <v>8.85</v>
          </cell>
          <cell r="E1739">
            <v>7.21</v>
          </cell>
          <cell r="F1739">
            <v>16.059999999999999</v>
          </cell>
        </row>
        <row r="1740">
          <cell r="A1740">
            <v>83452</v>
          </cell>
          <cell r="B1740" t="str">
            <v>CONDULETE EM LIGA DE ALUMÍNIO TIPO "LR" 1" - FORNECIMENTO E INSTALAÇÃO</v>
          </cell>
          <cell r="C1740" t="str">
            <v>UN</v>
          </cell>
          <cell r="D1740">
            <v>12.36</v>
          </cell>
          <cell r="E1740">
            <v>7.21</v>
          </cell>
          <cell r="F1740">
            <v>19.57</v>
          </cell>
        </row>
        <row r="1741">
          <cell r="A1741" t="str">
            <v>73861/16</v>
          </cell>
          <cell r="B1741" t="str">
            <v>CONDULETE 1/2" EM LIGA DE ALUMÍNIO FUNDIDO TIPO "X" - FORNECIMENTO E INSTALAÇÃO</v>
          </cell>
          <cell r="C1741" t="str">
            <v>UN</v>
          </cell>
          <cell r="D1741">
            <v>10.94</v>
          </cell>
          <cell r="E1741">
            <v>2.72</v>
          </cell>
          <cell r="F1741">
            <v>13.66</v>
          </cell>
        </row>
        <row r="1742">
          <cell r="A1742" t="str">
            <v>73861/17</v>
          </cell>
          <cell r="B1742" t="str">
            <v>CONDULETE 3/4" EM LIGA DE ALUMÍNIO FUNDIDO TIPO "X" - FORNECIMENTO E INSTALAÇÃO</v>
          </cell>
          <cell r="C1742" t="str">
            <v>UN</v>
          </cell>
          <cell r="D1742">
            <v>12.38</v>
          </cell>
          <cell r="E1742">
            <v>3.4</v>
          </cell>
          <cell r="F1742">
            <v>15.78</v>
          </cell>
        </row>
        <row r="1743">
          <cell r="A1743" t="str">
            <v>73861/18</v>
          </cell>
          <cell r="B1743" t="str">
            <v>CONDULETE 1" EM LIGA DE ALUMÍNIO FUNDIDO TIPO "X" - FORNECIMENTO E INSTALAÇÃO</v>
          </cell>
          <cell r="C1743" t="str">
            <v>UN</v>
          </cell>
          <cell r="D1743">
            <v>15.09</v>
          </cell>
          <cell r="E1743">
            <v>4.08</v>
          </cell>
          <cell r="F1743">
            <v>19.170000000000002</v>
          </cell>
        </row>
        <row r="1744">
          <cell r="A1744" t="str">
            <v>73861/19</v>
          </cell>
          <cell r="B1744" t="str">
            <v>CONDULETE 1/2" EM LIGA DE ALUMÍNIO FUNDIDO TIPO "T" - FORNECIMENTO E INSTALAÇÃO</v>
          </cell>
          <cell r="C1744" t="str">
            <v>UN</v>
          </cell>
          <cell r="D1744">
            <v>9.07</v>
          </cell>
          <cell r="E1744">
            <v>2.72</v>
          </cell>
          <cell r="F1744">
            <v>11.79</v>
          </cell>
        </row>
        <row r="1745">
          <cell r="A1745" t="str">
            <v>73861/20</v>
          </cell>
          <cell r="B1745" t="str">
            <v>CONDULETE 3/4" EM LIGA DE ALUMÍNIO FUNDIDO TIPO "T" - FORNECIMENTO E INSTALAÇÃO</v>
          </cell>
          <cell r="C1745" t="str">
            <v>UN</v>
          </cell>
          <cell r="D1745">
            <v>9.64</v>
          </cell>
          <cell r="E1745">
            <v>3.4</v>
          </cell>
          <cell r="F1745">
            <v>13.04</v>
          </cell>
        </row>
        <row r="1746">
          <cell r="A1746" t="str">
            <v>73861/21</v>
          </cell>
          <cell r="B1746" t="str">
            <v>CONDULETE 1" EM LIGA DE ALUMÍNIO FUNDIDO TIPO "T" - FORNECIMENTO E INSTALAÇÃO</v>
          </cell>
          <cell r="C1746" t="str">
            <v>UN</v>
          </cell>
          <cell r="D1746">
            <v>14.88</v>
          </cell>
          <cell r="E1746">
            <v>4.08</v>
          </cell>
          <cell r="F1746">
            <v>18.96</v>
          </cell>
        </row>
        <row r="1747">
          <cell r="B1747" t="str">
            <v>PVC</v>
          </cell>
        </row>
        <row r="1748">
          <cell r="A1748">
            <v>83455</v>
          </cell>
          <cell r="B1748" t="str">
            <v>CONDULETE PVC TIPO "B" 1/2" SEM TAMPA - FORNECIMENTO E INSTALAÇÃO</v>
          </cell>
          <cell r="C1748" t="str">
            <v>UN</v>
          </cell>
          <cell r="D1748">
            <v>9.8800000000000008</v>
          </cell>
          <cell r="E1748">
            <v>7.21</v>
          </cell>
          <cell r="F1748">
            <v>17.09</v>
          </cell>
        </row>
        <row r="1749">
          <cell r="A1749" t="str">
            <v>74043/1</v>
          </cell>
          <cell r="B1749" t="str">
            <v>CONDULETE PVC TIPO B 3/4 SEM TAMPA, FORNECIMENTO E INSTALAÇÃO</v>
          </cell>
          <cell r="C1749" t="str">
            <v>UN</v>
          </cell>
          <cell r="D1749">
            <v>9.82</v>
          </cell>
          <cell r="E1749">
            <v>7.21</v>
          </cell>
          <cell r="F1749">
            <v>17.03</v>
          </cell>
        </row>
        <row r="1750">
          <cell r="A1750">
            <v>83458</v>
          </cell>
          <cell r="B1750" t="str">
            <v>CONDULETE PVC TIPO "LL" 1/2" SEM TAMPA - FORNECIMENTO E INSTALAÇÃO</v>
          </cell>
          <cell r="C1750" t="str">
            <v>UN</v>
          </cell>
          <cell r="D1750">
            <v>7.7</v>
          </cell>
          <cell r="E1750">
            <v>7.21</v>
          </cell>
          <cell r="F1750">
            <v>14.91</v>
          </cell>
        </row>
        <row r="1751">
          <cell r="A1751" t="str">
            <v>74043/2</v>
          </cell>
          <cell r="B1751" t="str">
            <v>CONDULETE PVC TIPO LL 3/4  SEM TAMPA, FORNECIMENTO E INSTALAÇÃO</v>
          </cell>
          <cell r="C1751" t="str">
            <v>UN</v>
          </cell>
          <cell r="D1751">
            <v>7.55</v>
          </cell>
          <cell r="E1751">
            <v>7.21</v>
          </cell>
          <cell r="F1751">
            <v>14.76</v>
          </cell>
        </row>
        <row r="1752">
          <cell r="A1752">
            <v>83461</v>
          </cell>
          <cell r="B1752" t="str">
            <v>CONDULETE PVC TIPO "TB" 1/2" SEM TAMPA - FORNECIMENTO E INSTALAÇÃO</v>
          </cell>
          <cell r="C1752" t="str">
            <v>UN</v>
          </cell>
          <cell r="D1752">
            <v>14.29</v>
          </cell>
          <cell r="E1752">
            <v>7.21</v>
          </cell>
          <cell r="F1752">
            <v>21.5</v>
          </cell>
        </row>
        <row r="1753">
          <cell r="A1753" t="str">
            <v>74043/3</v>
          </cell>
          <cell r="B1753" t="str">
            <v>CONDULETE PVC TIPO TB 3/4 SEM TAMPA, FORNECIMENTO E INSTALAÇÃO</v>
          </cell>
          <cell r="C1753" t="str">
            <v>UN</v>
          </cell>
          <cell r="D1753">
            <v>14.45</v>
          </cell>
          <cell r="E1753">
            <v>7.21</v>
          </cell>
          <cell r="F1753">
            <v>21.66</v>
          </cell>
        </row>
        <row r="1754">
          <cell r="A1754">
            <v>83456</v>
          </cell>
          <cell r="B1754" t="str">
            <v>CONDULETE PVC TIPO "LB" 1/2" SEM TAMPA - FORNECIMENTO E INSTALAÇÃO</v>
          </cell>
          <cell r="C1754" t="str">
            <v>UN</v>
          </cell>
          <cell r="D1754">
            <v>7.46</v>
          </cell>
          <cell r="E1754">
            <v>7.21</v>
          </cell>
          <cell r="F1754">
            <v>14.67</v>
          </cell>
        </row>
        <row r="1755">
          <cell r="A1755">
            <v>83457</v>
          </cell>
          <cell r="B1755" t="str">
            <v>CONDULETE PVC TIPO "LB" 3/4" SEM TAMPA - FORNECIMENTO E INSTALAÇÃO</v>
          </cell>
          <cell r="C1755" t="str">
            <v>UN</v>
          </cell>
          <cell r="D1755">
            <v>7.52</v>
          </cell>
          <cell r="E1755">
            <v>7.21</v>
          </cell>
          <cell r="F1755">
            <v>14.73</v>
          </cell>
        </row>
        <row r="1756">
          <cell r="A1756">
            <v>83460</v>
          </cell>
          <cell r="B1756" t="str">
            <v>CONDULETE PVC TIPO "TA" 3/4" SEM TAMPA - FORNECIMENTO E INSTALAÇÃO</v>
          </cell>
          <cell r="C1756" t="str">
            <v>UN</v>
          </cell>
          <cell r="D1756">
            <v>16.559999999999999</v>
          </cell>
          <cell r="E1756">
            <v>7.21</v>
          </cell>
          <cell r="F1756">
            <v>23.77</v>
          </cell>
        </row>
        <row r="1757">
          <cell r="A1757">
            <v>83462</v>
          </cell>
          <cell r="B1757" t="str">
            <v>CONDULETE PVC TIPO "XA" 3/4" SEM TAMPA - FORNECIMENTO E INSTALAÇÃO</v>
          </cell>
          <cell r="C1757" t="str">
            <v>UN</v>
          </cell>
          <cell r="D1757">
            <v>14.72</v>
          </cell>
          <cell r="E1757">
            <v>7.21</v>
          </cell>
          <cell r="F1757">
            <v>21.93</v>
          </cell>
        </row>
        <row r="1758">
          <cell r="B1758" t="str">
            <v>ELETROCALHAS E CANALETAS EM ALUMÍNIO</v>
          </cell>
          <cell r="C1758">
            <v>0</v>
          </cell>
        </row>
        <row r="1759">
          <cell r="B1759" t="str">
            <v>CAIXAS</v>
          </cell>
          <cell r="C1759">
            <v>0</v>
          </cell>
        </row>
        <row r="1760">
          <cell r="A1760">
            <v>68066</v>
          </cell>
          <cell r="B1760" t="str">
            <v>CAIXA DE PROTEÇÃO PARA MEDIDOR MONOFÁSICO, FORNECIMENTO E INSTALAÇÃO</v>
          </cell>
          <cell r="C1760" t="str">
            <v>UN</v>
          </cell>
          <cell r="D1760">
            <v>69.209999999999994</v>
          </cell>
          <cell r="E1760">
            <v>31.2</v>
          </cell>
          <cell r="F1760">
            <v>100.41</v>
          </cell>
        </row>
        <row r="1761">
          <cell r="A1761">
            <v>83372</v>
          </cell>
          <cell r="B1761" t="str">
            <v>CAIXA DE MEDICAO EM ALTA TENSÃO - FORNECIMENTO E INSTALAÇÃO</v>
          </cell>
          <cell r="C1761" t="str">
            <v>UN</v>
          </cell>
          <cell r="D1761">
            <v>419.69</v>
          </cell>
          <cell r="E1761">
            <v>139.63</v>
          </cell>
          <cell r="F1761">
            <v>559.32000000000005</v>
          </cell>
        </row>
        <row r="1762">
          <cell r="A1762">
            <v>83386</v>
          </cell>
          <cell r="B1762" t="str">
            <v>CAIXA DE PASSAGEM PVC 4X4" - FORNECIMENTO E INSTALAÇÃO</v>
          </cell>
          <cell r="C1762" t="str">
            <v>UN</v>
          </cell>
          <cell r="D1762">
            <v>3.77</v>
          </cell>
          <cell r="E1762">
            <v>3.6</v>
          </cell>
          <cell r="F1762">
            <v>7.37</v>
          </cell>
        </row>
        <row r="1763">
          <cell r="A1763">
            <v>83387</v>
          </cell>
          <cell r="B1763" t="str">
            <v>CAIXA DE PASSAGEM PVC 4X2" - FORNECIMENTO E INSTALAÇÃO</v>
          </cell>
          <cell r="C1763" t="str">
            <v>UN</v>
          </cell>
          <cell r="D1763">
            <v>2.87</v>
          </cell>
          <cell r="E1763">
            <v>3.6</v>
          </cell>
          <cell r="F1763">
            <v>6.47</v>
          </cell>
        </row>
        <row r="1764">
          <cell r="A1764">
            <v>83388</v>
          </cell>
          <cell r="B1764" t="str">
            <v>CAIXA DE PASSAGEM PVC 3" OCTOGONAL</v>
          </cell>
          <cell r="C1764" t="str">
            <v>UN</v>
          </cell>
          <cell r="D1764">
            <v>5.48</v>
          </cell>
          <cell r="E1764">
            <v>3.6</v>
          </cell>
          <cell r="F1764">
            <v>9.08</v>
          </cell>
        </row>
        <row r="1765">
          <cell r="A1765">
            <v>83438</v>
          </cell>
          <cell r="B1765" t="str">
            <v>CAIXA METÁLICA OCTOGONAL 4X4" FUNDO MOVEL</v>
          </cell>
          <cell r="C1765" t="str">
            <v>UN</v>
          </cell>
          <cell r="D1765">
            <v>3.21</v>
          </cell>
          <cell r="E1765">
            <v>3.6</v>
          </cell>
          <cell r="F1765">
            <v>6.81</v>
          </cell>
        </row>
        <row r="1766">
          <cell r="A1766">
            <v>83439</v>
          </cell>
          <cell r="B1766" t="str">
            <v>CAIXA METÁLICA SEXTAVADA (HEXAGONAL) 3X3"</v>
          </cell>
          <cell r="C1766" t="str">
            <v>UN</v>
          </cell>
          <cell r="D1766">
            <v>2.9</v>
          </cell>
          <cell r="E1766">
            <v>3.6</v>
          </cell>
          <cell r="F1766">
            <v>6.5</v>
          </cell>
        </row>
        <row r="1767">
          <cell r="A1767">
            <v>83440</v>
          </cell>
          <cell r="B1767" t="str">
            <v>CAIXA DE PASSAGEM 4X2" EM FERRO GALVANIZADO</v>
          </cell>
          <cell r="C1767" t="str">
            <v>UN</v>
          </cell>
          <cell r="D1767">
            <v>2.2799999999999998</v>
          </cell>
          <cell r="E1767">
            <v>3.6</v>
          </cell>
          <cell r="F1767">
            <v>5.88</v>
          </cell>
        </row>
        <row r="1768">
          <cell r="A1768">
            <v>83442</v>
          </cell>
          <cell r="B1768" t="str">
            <v>CAIXA DE PASSAGEM 4X4" EM FERRO GALVANIZADO</v>
          </cell>
          <cell r="C1768" t="str">
            <v>UN</v>
          </cell>
          <cell r="D1768">
            <v>2.9</v>
          </cell>
          <cell r="E1768">
            <v>3.6</v>
          </cell>
          <cell r="F1768">
            <v>6.5</v>
          </cell>
        </row>
        <row r="1769">
          <cell r="A1769">
            <v>83443</v>
          </cell>
          <cell r="B1769" t="str">
            <v>CAIXA DE PASSAGEM 20X20X25 FUNDO BRITA COM TAMPA</v>
          </cell>
          <cell r="C1769" t="str">
            <v>UN</v>
          </cell>
          <cell r="D1769">
            <v>20.420000000000002</v>
          </cell>
          <cell r="E1769">
            <v>19.54</v>
          </cell>
          <cell r="F1769">
            <v>39.96</v>
          </cell>
        </row>
        <row r="1770">
          <cell r="A1770">
            <v>83446</v>
          </cell>
          <cell r="B1770" t="str">
            <v>CAIXA DE PASSAGEM 30X30X40 COM TAMPA E DRENO BRITA</v>
          </cell>
          <cell r="C1770" t="str">
            <v>UN</v>
          </cell>
          <cell r="D1770">
            <v>65.069999999999993</v>
          </cell>
          <cell r="E1770">
            <v>66.17</v>
          </cell>
          <cell r="F1770">
            <v>131.24</v>
          </cell>
        </row>
        <row r="1771">
          <cell r="A1771">
            <v>83447</v>
          </cell>
          <cell r="B1771" t="str">
            <v>CAIXA DE PASSAGEM 40X40X50 FUNDO BRITA COM TAMPA</v>
          </cell>
          <cell r="C1771" t="str">
            <v>UN</v>
          </cell>
          <cell r="D1771">
            <v>69.55</v>
          </cell>
          <cell r="E1771">
            <v>72.58</v>
          </cell>
          <cell r="F1771">
            <v>142.13</v>
          </cell>
        </row>
        <row r="1772">
          <cell r="A1772">
            <v>83448</v>
          </cell>
          <cell r="B1772" t="str">
            <v>CAIXA DE PASSGEM 50X50X60 FUNDO BRITA C/ TAMPA</v>
          </cell>
          <cell r="C1772" t="str">
            <v>UN</v>
          </cell>
          <cell r="D1772">
            <v>104.83</v>
          </cell>
          <cell r="E1772">
            <v>110.13</v>
          </cell>
          <cell r="F1772">
            <v>214.96</v>
          </cell>
        </row>
        <row r="1773">
          <cell r="A1773">
            <v>83449</v>
          </cell>
          <cell r="B1773" t="str">
            <v>CAIXA DE PASSAGEM 60X60X70 FUNDO BRITA COM TAMPA</v>
          </cell>
          <cell r="C1773" t="str">
            <v>UN</v>
          </cell>
          <cell r="D1773">
            <v>149.41</v>
          </cell>
          <cell r="E1773">
            <v>153.37</v>
          </cell>
          <cell r="F1773">
            <v>302.77999999999997</v>
          </cell>
        </row>
        <row r="1774">
          <cell r="A1774">
            <v>83450</v>
          </cell>
          <cell r="B1774" t="str">
            <v>CAIXA DE PASSAGEM 80X80X62 FUNDO BRITA COM TAMPA</v>
          </cell>
          <cell r="C1774" t="str">
            <v>UN</v>
          </cell>
          <cell r="D1774">
            <v>179.49</v>
          </cell>
          <cell r="E1774">
            <v>181.03</v>
          </cell>
          <cell r="F1774">
            <v>360.52</v>
          </cell>
        </row>
        <row r="1775">
          <cell r="B1775" t="str">
            <v>QUADROS DE ENERGIA</v>
          </cell>
          <cell r="C1775">
            <v>0</v>
          </cell>
        </row>
        <row r="1776">
          <cell r="A1776" t="str">
            <v>74131/1</v>
          </cell>
          <cell r="B1776" t="str">
            <v>QUADRO DE DISTRIBUIÇÃO DE ENERGIA DE EMBUTIR, EM CHAPA METÁLICA, PARA 3 DISJUNTORES TERMOMAGNETICOS MONOPOLARES SEM BARRAMENTO FORNECIMENTO E INSTALAÇÃO</v>
          </cell>
          <cell r="C1776" t="str">
            <v>UN</v>
          </cell>
          <cell r="D1776">
            <v>22.43</v>
          </cell>
          <cell r="E1776">
            <v>24.06</v>
          </cell>
          <cell r="F1776">
            <v>46.49</v>
          </cell>
        </row>
        <row r="1777">
          <cell r="A1777">
            <v>84402</v>
          </cell>
          <cell r="B1777" t="str">
            <v>QUADRO DE DISTRIBUIÇÃO DE ENERGIA P/ 6 DISJUNTORES TERMOMAGNETICOS MONOPOLARES SEM BARRAMENTO, DE EMBUTIR, EM CHAPA METÁLICA - FORNECIMENTO E INSTALAÇÃO</v>
          </cell>
          <cell r="C1777" t="str">
            <v>UN</v>
          </cell>
          <cell r="D1777">
            <v>29.35</v>
          </cell>
          <cell r="E1777">
            <v>24.06</v>
          </cell>
          <cell r="F1777">
            <v>53.41</v>
          </cell>
        </row>
        <row r="1778">
          <cell r="A1778">
            <v>83463</v>
          </cell>
          <cell r="B1778" t="str">
            <v>QUADRO DE DISTRIBUIÇÃO DE ENERGIA EM CHAPA DE AÇO GALVANIZADO, PARA 12 DISJUNTORES TERMOMAGNETICOS MONOPOLARES, COM BARRAMENTO TRIFÁSICO E NEUTRO - FORNECIMENTO E INSTALAÇÃO</v>
          </cell>
          <cell r="C1778" t="str">
            <v>UN</v>
          </cell>
          <cell r="D1778">
            <v>157.06</v>
          </cell>
          <cell r="E1778">
            <v>48.12</v>
          </cell>
          <cell r="F1778">
            <v>205.18</v>
          </cell>
        </row>
        <row r="1779">
          <cell r="A1779" t="str">
            <v>74131/4</v>
          </cell>
          <cell r="B1779" t="str">
            <v>QUADRO DE DISTRIBUIÇÃO DE ENERGIA DE EMBUTIR, EM CHAPA METÁLICA, PARA 18 DISJUNTORES TERMOMAGNETICOS MONOPOLARES, COM BARRAMENTO TRIFÁSICO E NEUTRO, FORNECIMENTO E INSTALAÇÃO</v>
          </cell>
          <cell r="C1779" t="str">
            <v>UN</v>
          </cell>
          <cell r="D1779">
            <v>237.04</v>
          </cell>
          <cell r="E1779">
            <v>60.15</v>
          </cell>
          <cell r="F1779">
            <v>297.19</v>
          </cell>
        </row>
        <row r="1780">
          <cell r="A1780" t="str">
            <v>74131/5</v>
          </cell>
          <cell r="B1780" t="str">
            <v>QUADRO DE DISTRIBUIÇÃO DE ENERGIA DE EMBUTIR, EM CHAPA METÁLICA, PARA 24 DISJUNTORES TERMOMAGNETICOS MONOPOLARES, COM BARRAMENTO TRIFÁSICO E NEUTRO, FORNECIMENTO E INSTALAÇÃO</v>
          </cell>
          <cell r="C1780" t="str">
            <v>UN</v>
          </cell>
          <cell r="D1780">
            <v>258.81</v>
          </cell>
          <cell r="E1780">
            <v>72.180000000000007</v>
          </cell>
          <cell r="F1780">
            <v>330.99</v>
          </cell>
        </row>
        <row r="1781">
          <cell r="A1781" t="str">
            <v>74131/6</v>
          </cell>
          <cell r="B1781" t="str">
            <v>QUADRO DE DISTRIBUIÇÃO DE ENERGIA DE EMBUTIR, EM CHAPA METÁLICA, PARA 32 DISJUNTORES TERMOMAGNETICOS MONOPOLARES, COM BARRAMENTO TRIFÁSICO E NEUTRO, FORNECIMENTO E INSTALAÇÃO</v>
          </cell>
          <cell r="C1781" t="str">
            <v>UN</v>
          </cell>
          <cell r="D1781">
            <v>394.44</v>
          </cell>
          <cell r="E1781">
            <v>84.21</v>
          </cell>
          <cell r="F1781">
            <v>478.65</v>
          </cell>
        </row>
        <row r="1782">
          <cell r="A1782" t="str">
            <v>74131/7</v>
          </cell>
          <cell r="B1782" t="str">
            <v>QUADRO DE DISTRIBUIÇÃO DE ENERGIA DE EMBUTIR, EM CHAPA METÁLICA, PARA 40 DISJUNTORES TERMOMAGNETICOS MONOPOLARES, COM BARRAMENTO TRIFÁSICO E NEUTRO, FORNECIMENTO E INSTALAÇÃO</v>
          </cell>
          <cell r="C1782" t="str">
            <v>UN</v>
          </cell>
          <cell r="D1782">
            <v>422.31</v>
          </cell>
          <cell r="E1782">
            <v>96.24</v>
          </cell>
          <cell r="F1782">
            <v>518.54999999999995</v>
          </cell>
        </row>
        <row r="1783">
          <cell r="A1783" t="str">
            <v>74131/8</v>
          </cell>
          <cell r="B1783" t="str">
            <v>QUADRO DE DISTRIBUIÇÃO DE ENERGIA DE EMBUTIR, EM CHAPA METÁLICA, PARA 50 DISJUNTORES TERMOMAGNETICOS MONOPOLARES, COM BARRAMENTO TRIFÁSICO E NEUTRO, FORNECIMENTO E INSTALAÇÃO</v>
          </cell>
          <cell r="C1783" t="str">
            <v>UN</v>
          </cell>
          <cell r="D1783">
            <v>624.94000000000005</v>
          </cell>
          <cell r="E1783">
            <v>144.36000000000001</v>
          </cell>
          <cell r="F1783">
            <v>769.3</v>
          </cell>
        </row>
        <row r="1784">
          <cell r="A1784" t="str">
            <v>74052/5</v>
          </cell>
          <cell r="B1784" t="str">
            <v>QUADRO DE MEDICAO GERAL EM CHAPA METÁLICA PARA EDIFÍCIOS COM 16 APTOS, INCLUSIVE DISJUNTORES E ATERRAMENTO</v>
          </cell>
          <cell r="C1784" t="str">
            <v>UN</v>
          </cell>
          <cell r="D1784">
            <v>848.51</v>
          </cell>
          <cell r="E1784">
            <v>200.29</v>
          </cell>
          <cell r="F1784">
            <v>1048.8</v>
          </cell>
        </row>
        <row r="1785">
          <cell r="B1785" t="str">
            <v>CONTATORES</v>
          </cell>
          <cell r="C1785">
            <v>0</v>
          </cell>
        </row>
        <row r="1786">
          <cell r="A1786">
            <v>72341</v>
          </cell>
          <cell r="B1786" t="str">
            <v>CONTATOR TRIPOLAR I NOMINAL 12A - FORNECIMENTO E INSTALAÇÃO INCLUSIVE ELETROTÉCNICO</v>
          </cell>
          <cell r="C1786" t="str">
            <v>UN</v>
          </cell>
          <cell r="D1786">
            <v>135.43</v>
          </cell>
          <cell r="E1786">
            <v>82.62</v>
          </cell>
          <cell r="F1786">
            <v>218.05</v>
          </cell>
        </row>
        <row r="1787">
          <cell r="A1787">
            <v>72343</v>
          </cell>
          <cell r="B1787" t="str">
            <v>CONTATOR TRIPOLAR I NOMINAL 22A - FORNECIMENTO E INSTALAÇÃO INCLUSIVE ELETROTÉCNICO</v>
          </cell>
          <cell r="C1787" t="str">
            <v>UN</v>
          </cell>
          <cell r="D1787">
            <v>163.94</v>
          </cell>
          <cell r="E1787">
            <v>94.65</v>
          </cell>
          <cell r="F1787">
            <v>258.58999999999997</v>
          </cell>
        </row>
        <row r="1788">
          <cell r="A1788">
            <v>72344</v>
          </cell>
          <cell r="B1788" t="str">
            <v>CONTATOR TRIPOLAR I NOMINAL 36A - FORNECIMENTO E INSTALAÇÃO INCLUSIVE ELETROTÉCNICO</v>
          </cell>
          <cell r="C1788" t="str">
            <v>UN</v>
          </cell>
          <cell r="D1788">
            <v>310.57</v>
          </cell>
          <cell r="E1788">
            <v>101.87</v>
          </cell>
          <cell r="F1788">
            <v>412.44</v>
          </cell>
        </row>
        <row r="1789">
          <cell r="A1789">
            <v>72345</v>
          </cell>
          <cell r="B1789" t="str">
            <v>CONTATOR TRIPOLAR I NOMIMAL 94A - FORNECIMENTO E INSTALAÇÃO INCLUSIVE ELETROTÉCNICO</v>
          </cell>
          <cell r="C1789" t="str">
            <v>UN</v>
          </cell>
          <cell r="D1789">
            <v>1085.08</v>
          </cell>
          <cell r="E1789">
            <v>118.72</v>
          </cell>
          <cell r="F1789">
            <v>1203.8</v>
          </cell>
        </row>
        <row r="1790">
          <cell r="B1790" t="str">
            <v>DISJUNTORES</v>
          </cell>
          <cell r="C1790">
            <v>0</v>
          </cell>
        </row>
        <row r="1791">
          <cell r="B1791" t="str">
            <v>MONOPOLARES</v>
          </cell>
        </row>
        <row r="1792">
          <cell r="A1792" t="str">
            <v>74130/1</v>
          </cell>
          <cell r="B1792" t="str">
            <v>DISJUNTOR TERMOMAGNETICO MONOPOLAR PADRÃO NEMA (AMERICANO) 10 A 30A 240V, FORNECIMENTO E INSTALAÇÃO</v>
          </cell>
          <cell r="C1792" t="str">
            <v>UN</v>
          </cell>
          <cell r="D1792">
            <v>10.56</v>
          </cell>
          <cell r="E1792">
            <v>1.7</v>
          </cell>
          <cell r="F1792">
            <v>12.26</v>
          </cell>
        </row>
        <row r="1793">
          <cell r="A1793" t="str">
            <v>74130/2</v>
          </cell>
          <cell r="B1793" t="str">
            <v>DISJUNTOR TERMOMAGNETICO MONOPOLAR PADRÃO NEMA (AMERICANO) 35 A 50A 240V, FORNECIMENTO E INSTALAÇÃO</v>
          </cell>
          <cell r="C1793" t="str">
            <v>UN</v>
          </cell>
          <cell r="D1793">
            <v>17.34</v>
          </cell>
          <cell r="E1793">
            <v>1.7</v>
          </cell>
          <cell r="F1793">
            <v>19.04</v>
          </cell>
        </row>
        <row r="1794">
          <cell r="B1794" t="str">
            <v>BIPOLARES</v>
          </cell>
        </row>
        <row r="1795">
          <cell r="A1795" t="str">
            <v>74130/3</v>
          </cell>
          <cell r="B1795" t="str">
            <v>DISJUNTOR TERMOMAGNETICO BIPOLAR PADRÃO NEMA (AMERICANO) 10 A 50A 240V, FORNECIMENTO E INSTALAÇÃO</v>
          </cell>
          <cell r="C1795" t="str">
            <v>UN</v>
          </cell>
          <cell r="D1795">
            <v>54.49</v>
          </cell>
          <cell r="E1795">
            <v>2.04</v>
          </cell>
          <cell r="F1795">
            <v>56.53</v>
          </cell>
        </row>
        <row r="1796">
          <cell r="B1796" t="str">
            <v>TRIPOLARES</v>
          </cell>
        </row>
        <row r="1797">
          <cell r="A1797" t="str">
            <v>74130/4</v>
          </cell>
          <cell r="B1797" t="str">
            <v>DISJUNTOR TERMOMAGNETICO TRIPOLAR PADRÃO NEMA (AMERICANO) 10 A 50A 240V, FORNECIMENTO E INSTALAÇÃO</v>
          </cell>
          <cell r="C1797" t="str">
            <v>UN</v>
          </cell>
          <cell r="D1797">
            <v>70.739999999999995</v>
          </cell>
          <cell r="E1797">
            <v>9.6199999999999992</v>
          </cell>
          <cell r="F1797">
            <v>80.36</v>
          </cell>
        </row>
        <row r="1798">
          <cell r="A1798" t="str">
            <v>74130/5</v>
          </cell>
          <cell r="B1798" t="str">
            <v>DISJUNTOR TERMOMAGNETICO TRIPOLAR PADRÃO NEMA (AMERICANO) 60 A 100A 240V, FORNECIMENTO E INSTALAÇÃO</v>
          </cell>
          <cell r="C1798" t="str">
            <v>UN</v>
          </cell>
          <cell r="D1798">
            <v>98.19</v>
          </cell>
          <cell r="E1798">
            <v>9.6199999999999992</v>
          </cell>
          <cell r="F1798">
            <v>107.81</v>
          </cell>
        </row>
        <row r="1799">
          <cell r="A1799" t="str">
            <v>74130/6</v>
          </cell>
          <cell r="B1799" t="str">
            <v>DISJUNTOR TERMOMAGNETICO TRIPOLAR PADRÃO NEMA (AMERICANO) 125 A 150A 240V, FORNECIMENTO E INSTALAÇÃO</v>
          </cell>
          <cell r="C1799" t="str">
            <v>UN</v>
          </cell>
          <cell r="D1799">
            <v>299.39</v>
          </cell>
          <cell r="E1799">
            <v>9.6199999999999992</v>
          </cell>
          <cell r="F1799">
            <v>309.01</v>
          </cell>
        </row>
        <row r="1800">
          <cell r="A1800" t="str">
            <v>74130/7</v>
          </cell>
          <cell r="B1800" t="str">
            <v>DISJUNTOR TERMOMAGNETICO TRIPOLAR EM CAIXA MOLDADA 250A 600V, FORNECIMENTO E INSTALAÇÃO</v>
          </cell>
          <cell r="C1800" t="str">
            <v>UN</v>
          </cell>
          <cell r="D1800">
            <v>792.21</v>
          </cell>
          <cell r="E1800">
            <v>9.6199999999999992</v>
          </cell>
          <cell r="F1800">
            <v>801.83</v>
          </cell>
        </row>
        <row r="1801">
          <cell r="A1801" t="str">
            <v>74130/8</v>
          </cell>
          <cell r="B1801" t="str">
            <v>DISJUNTOR TERMOMAGNETICO TRIPOLAR EM CAIXA MOLDADA 300 A 400A 600V, FORNECIMENTO E INSTALAÇÃO</v>
          </cell>
          <cell r="C1801" t="str">
            <v>UN</v>
          </cell>
          <cell r="D1801">
            <v>1086.8599999999999</v>
          </cell>
          <cell r="E1801">
            <v>9.6199999999999992</v>
          </cell>
          <cell r="F1801">
            <v>1096.48</v>
          </cell>
        </row>
        <row r="1802">
          <cell r="A1802" t="str">
            <v>74130/9</v>
          </cell>
          <cell r="B1802" t="str">
            <v>DISJUNTOR TERMOMAGNETICO TRIPOLAR EM CAIXA MOLDADA 500 A 600A 600V, FORNECIMENTO E INSTALAÇÃO</v>
          </cell>
          <cell r="C1802" t="str">
            <v>UN</v>
          </cell>
          <cell r="D1802">
            <v>1787.71</v>
          </cell>
          <cell r="E1802">
            <v>9.6199999999999992</v>
          </cell>
          <cell r="F1802">
            <v>1797.33</v>
          </cell>
        </row>
        <row r="1803">
          <cell r="A1803" t="str">
            <v>74130/10</v>
          </cell>
          <cell r="B1803" t="str">
            <v>DISJUNTOR TERMOMAGNETICO TRIPOLAR EM CAIXA MOLDADA 175 A 225A 240V, FORNECIMENTO E INSTALAÇÃO</v>
          </cell>
          <cell r="C1803" t="str">
            <v>UN</v>
          </cell>
          <cell r="D1803">
            <v>474.52</v>
          </cell>
          <cell r="E1803">
            <v>9.6199999999999992</v>
          </cell>
          <cell r="F1803">
            <v>484.14</v>
          </cell>
        </row>
        <row r="1804">
          <cell r="A1804">
            <v>72319</v>
          </cell>
          <cell r="B1804" t="str">
            <v>DISJUNTOR BAIXA TENSÃO TRIPOLAR A SECO 800A/600V, INCLUSIVE ELETROTÉCNICO</v>
          </cell>
          <cell r="C1804" t="str">
            <v>UN</v>
          </cell>
          <cell r="D1804">
            <v>3904.42</v>
          </cell>
          <cell r="E1804">
            <v>276.05</v>
          </cell>
          <cell r="F1804">
            <v>4180.47</v>
          </cell>
        </row>
        <row r="1805">
          <cell r="B1805" t="str">
            <v>INTERRUPTORES</v>
          </cell>
          <cell r="C1805">
            <v>0</v>
          </cell>
        </row>
        <row r="1806">
          <cell r="B1806" t="str">
            <v>SIMPLES</v>
          </cell>
        </row>
        <row r="1807">
          <cell r="A1807">
            <v>72331</v>
          </cell>
          <cell r="B1807" t="str">
            <v>INTERRUPTOR SIMPLES DE EMBUTIR 10A/250V 1 TECLA, SEM PLACA - FORNECIMENTO E INSTALAÇÃO</v>
          </cell>
          <cell r="C1807" t="str">
            <v>UN</v>
          </cell>
          <cell r="D1807">
            <v>5.34</v>
          </cell>
          <cell r="E1807">
            <v>4.97</v>
          </cell>
          <cell r="F1807">
            <v>10.31</v>
          </cell>
        </row>
        <row r="1808">
          <cell r="A1808">
            <v>72332</v>
          </cell>
          <cell r="B1808" t="str">
            <v>INTERRUPTOR SIMPLES DE EMBUTIR 10A/250V 2 TECLAS, COM PLACA - FORNECIMENTO E INSTALAÇÃO</v>
          </cell>
          <cell r="C1808" t="str">
            <v>UN</v>
          </cell>
          <cell r="D1808">
            <v>11.6</v>
          </cell>
          <cell r="E1808">
            <v>7.37</v>
          </cell>
          <cell r="F1808">
            <v>18.97</v>
          </cell>
        </row>
        <row r="1809">
          <cell r="A1809">
            <v>83467</v>
          </cell>
          <cell r="B1809" t="str">
            <v>INTERRUPTOR SIMPLES DE EMBUTIR 10A/250V 3 TECLAS, COM PLACA - FORNECIMENTO E INSTALAÇÃO</v>
          </cell>
          <cell r="C1809" t="str">
            <v>UN</v>
          </cell>
          <cell r="D1809">
            <v>17.059999999999999</v>
          </cell>
          <cell r="E1809">
            <v>12.75</v>
          </cell>
          <cell r="F1809">
            <v>29.81</v>
          </cell>
        </row>
        <row r="1810">
          <cell r="B1810" t="str">
            <v>PARALELOS</v>
          </cell>
        </row>
        <row r="1811">
          <cell r="A1811">
            <v>72334</v>
          </cell>
          <cell r="B1811" t="str">
            <v>INTERRUPTOR PARALELO DE EMBUTIR 10A/250V 1 TECLA, SEM PLACA - FORNECIMENTO E INSTALAÇÃO</v>
          </cell>
          <cell r="C1811" t="str">
            <v>UN</v>
          </cell>
          <cell r="D1811">
            <v>6.99</v>
          </cell>
          <cell r="E1811">
            <v>4.97</v>
          </cell>
          <cell r="F1811">
            <v>11.96</v>
          </cell>
        </row>
        <row r="1812">
          <cell r="A1812">
            <v>84542</v>
          </cell>
          <cell r="B1812" t="str">
            <v>INTERRUPTOR PARALELO DE EMBUTIR 10A/250V 2 TECLAS - FORNECIMENTO E INSTALAÇÃO</v>
          </cell>
          <cell r="C1812" t="str">
            <v>UN</v>
          </cell>
          <cell r="D1812">
            <v>17.149999999999999</v>
          </cell>
          <cell r="E1812">
            <v>12.75</v>
          </cell>
          <cell r="F1812">
            <v>29.9</v>
          </cell>
        </row>
        <row r="1813">
          <cell r="B1813" t="str">
            <v>INTERMEDIARIO</v>
          </cell>
        </row>
        <row r="1814">
          <cell r="A1814">
            <v>83465</v>
          </cell>
          <cell r="B1814" t="str">
            <v>INTERRUPTOR INTERMÉDIARIO (FOUR-WAY) - FORNECIMENTO E INSTALAÇÃO</v>
          </cell>
          <cell r="C1814" t="str">
            <v>UN</v>
          </cell>
          <cell r="D1814">
            <v>21.8</v>
          </cell>
          <cell r="E1814">
            <v>12.75</v>
          </cell>
          <cell r="F1814">
            <v>34.549999999999997</v>
          </cell>
        </row>
        <row r="1815">
          <cell r="B1815" t="str">
            <v>BIPOLAR</v>
          </cell>
        </row>
        <row r="1816">
          <cell r="A1816">
            <v>72333</v>
          </cell>
          <cell r="B1816" t="str">
            <v>INTERRUPTOR BIPOLAR DE EMBUTIR 20A/250V, TECLA DUPLA C/ PLACA- FORNECIMENTO E INSTALAÇÃO</v>
          </cell>
          <cell r="C1816" t="str">
            <v>UN</v>
          </cell>
          <cell r="D1816">
            <v>21.45</v>
          </cell>
          <cell r="E1816">
            <v>8.42</v>
          </cell>
          <cell r="F1816">
            <v>29.87</v>
          </cell>
        </row>
        <row r="1817">
          <cell r="B1817" t="str">
            <v>CONJUGADOS</v>
          </cell>
        </row>
        <row r="1818">
          <cell r="A1818">
            <v>83466</v>
          </cell>
          <cell r="B1818" t="str">
            <v>INTERRUPTOR SIMPLES COM 1 TOMADA UNIVERSAL CONJUGADOS COM PLACA - FORNECIMENTO E INSTALAÇÃO</v>
          </cell>
          <cell r="C1818" t="str">
            <v>UN</v>
          </cell>
          <cell r="D1818">
            <v>13.2</v>
          </cell>
          <cell r="E1818">
            <v>8.9</v>
          </cell>
          <cell r="F1818">
            <v>22.1</v>
          </cell>
        </row>
        <row r="1819">
          <cell r="A1819">
            <v>85049</v>
          </cell>
          <cell r="B1819" t="str">
            <v>INTERRUPTOR SIMPLES 2 TECLAS COM TOMADA CONJUGADOS - FORNECIMENTO E INSTALAÇÃO</v>
          </cell>
          <cell r="C1819" t="str">
            <v>UN</v>
          </cell>
          <cell r="D1819">
            <v>17.84</v>
          </cell>
          <cell r="E1819">
            <v>12.75</v>
          </cell>
          <cell r="F1819">
            <v>30.59</v>
          </cell>
        </row>
        <row r="1820">
          <cell r="A1820">
            <v>84379</v>
          </cell>
          <cell r="B1820" t="str">
            <v>INTERRUPTOR SIMPLES COM INTERRUPTOR PARALELO CONJUNGADOS C/ PLACA - FORNECIMENTO E INSTALAÇÃO</v>
          </cell>
          <cell r="C1820" t="str">
            <v>UN</v>
          </cell>
          <cell r="D1820">
            <v>14.23</v>
          </cell>
          <cell r="E1820">
            <v>10.82</v>
          </cell>
          <cell r="F1820">
            <v>25.05</v>
          </cell>
        </row>
        <row r="1821">
          <cell r="A1821">
            <v>84226</v>
          </cell>
          <cell r="B1821" t="str">
            <v>INTERRUPTOR PARALELO COM 1 TOMADA UNIVERSAL CONJUGADOS S/ PLACA - FORNECIMENTO E INSTALAÇÃO</v>
          </cell>
          <cell r="C1821" t="str">
            <v>UN</v>
          </cell>
          <cell r="D1821">
            <v>13.18</v>
          </cell>
          <cell r="E1821">
            <v>8.9</v>
          </cell>
          <cell r="F1821">
            <v>22.08</v>
          </cell>
        </row>
        <row r="1822">
          <cell r="A1822">
            <v>84227</v>
          </cell>
          <cell r="B1822" t="str">
            <v>INTERRUPTOR PARALELO 2 TECLAS COM 1 TOMADA 2P UNIVERSAL S/ PLACA - FORNECIMENTO E INSTALAÇÃO</v>
          </cell>
          <cell r="C1822" t="str">
            <v>UN</v>
          </cell>
          <cell r="D1822">
            <v>18.079999999999998</v>
          </cell>
          <cell r="E1822">
            <v>16.600000000000001</v>
          </cell>
          <cell r="F1822">
            <v>34.68</v>
          </cell>
        </row>
        <row r="1823">
          <cell r="B1823" t="str">
            <v>TOMADAS</v>
          </cell>
          <cell r="C1823">
            <v>0</v>
          </cell>
        </row>
        <row r="1824">
          <cell r="A1824">
            <v>83540</v>
          </cell>
          <cell r="B1824" t="str">
            <v>TOMADA DE EMBUTIR 2P+T 10A/250V C/ PLACA - FORNECIMENTO E INSTALAÇÃO</v>
          </cell>
          <cell r="C1824" t="str">
            <v>UN</v>
          </cell>
          <cell r="D1824">
            <v>7.3</v>
          </cell>
          <cell r="E1824">
            <v>4.8099999999999996</v>
          </cell>
          <cell r="F1824">
            <v>12.11</v>
          </cell>
        </row>
        <row r="1825">
          <cell r="A1825">
            <v>83555</v>
          </cell>
          <cell r="B1825" t="str">
            <v>TOMADA DUPLA DE EMBUTIR 2X2P+T 10A/250V C/ PLACA - FORNECIMENTO E INSTALAÇÃO</v>
          </cell>
          <cell r="C1825" t="str">
            <v>UN</v>
          </cell>
          <cell r="D1825">
            <v>12.73</v>
          </cell>
          <cell r="E1825">
            <v>8.9</v>
          </cell>
          <cell r="F1825">
            <v>21.63</v>
          </cell>
        </row>
        <row r="1826">
          <cell r="A1826">
            <v>83566</v>
          </cell>
          <cell r="B1826" t="str">
            <v>TOMADA DE EMBUTIR 2P+T 20A/250V C/ PLACA - FORNECIMENTO E INSTALAÇÃO</v>
          </cell>
          <cell r="C1826" t="str">
            <v>UN</v>
          </cell>
          <cell r="D1826">
            <v>14.67</v>
          </cell>
          <cell r="E1826">
            <v>4.8099999999999996</v>
          </cell>
          <cell r="F1826">
            <v>19.48</v>
          </cell>
        </row>
        <row r="1827">
          <cell r="A1827">
            <v>72339</v>
          </cell>
          <cell r="B1827" t="str">
            <v>TOMADA 3P+T 30A/440V SEM PLACA - FORNECIMENTO E INSTALAÇÃO</v>
          </cell>
          <cell r="C1827" t="str">
            <v>UN</v>
          </cell>
          <cell r="D1827">
            <v>20.54</v>
          </cell>
          <cell r="E1827">
            <v>10.82</v>
          </cell>
          <cell r="F1827">
            <v>31.36</v>
          </cell>
        </row>
        <row r="1828">
          <cell r="B1828" t="str">
            <v>CAMPAINHAS E SENSORES</v>
          </cell>
          <cell r="C1828">
            <v>0</v>
          </cell>
        </row>
        <row r="1829">
          <cell r="A1829">
            <v>83403</v>
          </cell>
          <cell r="B1829" t="str">
            <v>INTERRUPTOR PULSADOR DE CAMPAINHA OU MINUTERIA 2A/250V C/ CAIXA - FORNECIMENTO E INSTALAÇÃO</v>
          </cell>
          <cell r="C1829" t="str">
            <v>UN</v>
          </cell>
          <cell r="D1829">
            <v>8.7200000000000006</v>
          </cell>
          <cell r="E1829">
            <v>5.05</v>
          </cell>
          <cell r="F1829">
            <v>13.77</v>
          </cell>
        </row>
        <row r="1830">
          <cell r="A1830">
            <v>83399</v>
          </cell>
          <cell r="B1830" t="str">
            <v>RELE FOTOELÉTRICO P/ COMANDO DE ILUMINAÇÃO EXTERNA 220V/1000W - FORNECIMENTO E INSTALAÇÃO</v>
          </cell>
          <cell r="C1830" t="str">
            <v>UN</v>
          </cell>
          <cell r="D1830">
            <v>22.78</v>
          </cell>
          <cell r="E1830">
            <v>8.14</v>
          </cell>
          <cell r="F1830">
            <v>30.92</v>
          </cell>
        </row>
        <row r="1831">
          <cell r="B1831" t="str">
            <v>ESPELHOS</v>
          </cell>
          <cell r="C1831">
            <v>0</v>
          </cell>
        </row>
        <row r="1832">
          <cell r="A1832">
            <v>72335</v>
          </cell>
          <cell r="B1832" t="str">
            <v>ESPELHO PLÁSTICO 4X2" - FORNECIMENTO E INSTALAÇÃO</v>
          </cell>
          <cell r="C1832" t="str">
            <v>UN</v>
          </cell>
          <cell r="D1832">
            <v>2.1</v>
          </cell>
          <cell r="E1832">
            <v>1.04</v>
          </cell>
          <cell r="F1832">
            <v>3.14</v>
          </cell>
        </row>
        <row r="1833">
          <cell r="A1833">
            <v>72336</v>
          </cell>
          <cell r="B1833" t="str">
            <v>ESPELHO PLÁSTICO 4X4" - FORNECIMENTO E INSTALAÇÃO</v>
          </cell>
          <cell r="C1833" t="str">
            <v>UN</v>
          </cell>
          <cell r="D1833">
            <v>4.0599999999999996</v>
          </cell>
          <cell r="E1833">
            <v>1.04</v>
          </cell>
          <cell r="F1833">
            <v>5.0999999999999996</v>
          </cell>
        </row>
        <row r="1834">
          <cell r="B1834" t="str">
            <v>LUMINARIAS</v>
          </cell>
          <cell r="C1834">
            <v>0</v>
          </cell>
        </row>
        <row r="1835">
          <cell r="A1835" t="str">
            <v>73953/1</v>
          </cell>
          <cell r="B1835" t="str">
            <v>LUMINÁRIA TIPO CALHA, DE SOBREPOR, COM REATOR DE PARTIDA RÁPIDA E LÂMPADA FLUORESCENTE 1X20W, COMPLETA, FORNECIMENTO E INSTALAÇÃO</v>
          </cell>
          <cell r="C1835" t="str">
            <v>UN</v>
          </cell>
          <cell r="D1835">
            <v>33.78</v>
          </cell>
          <cell r="E1835">
            <v>16.29</v>
          </cell>
          <cell r="F1835">
            <v>50.07</v>
          </cell>
        </row>
        <row r="1836">
          <cell r="A1836" t="str">
            <v>73953/2</v>
          </cell>
          <cell r="B1836" t="str">
            <v>LUMINÁRIA TIPO CALHA, DE SOBREPOR, COM REATOR DE PARTIDA RÁPIDA E LÂMPADA FLUORESCENTE 2X20W, COMPLETA, FORNECIMENTO E INSTALAÇÃO</v>
          </cell>
          <cell r="C1836" t="str">
            <v>UN</v>
          </cell>
          <cell r="D1836">
            <v>51.95</v>
          </cell>
          <cell r="E1836">
            <v>19.78</v>
          </cell>
          <cell r="F1836">
            <v>71.73</v>
          </cell>
        </row>
        <row r="1837">
          <cell r="A1837" t="str">
            <v>73953/3</v>
          </cell>
          <cell r="B1837" t="str">
            <v>LUMINÁRIA TIPO CALHA, DE SOBREPOR, COM REATOR DE PARTIDA RÁPIDA E LÂMPADA FLUORESCENTE 3X20W, COMPLETA, FORNECIMENTO E INSTALAÇÃO</v>
          </cell>
          <cell r="C1837" t="str">
            <v>UN</v>
          </cell>
          <cell r="D1837">
            <v>79.7</v>
          </cell>
          <cell r="E1837">
            <v>23.27</v>
          </cell>
          <cell r="F1837">
            <v>102.97</v>
          </cell>
        </row>
        <row r="1838">
          <cell r="A1838" t="str">
            <v>73953/4</v>
          </cell>
          <cell r="B1838" t="str">
            <v>LUMINÁRIA TIPO CALHA, DE SOBREPOR, COM REATOR DE PARTIDA RÁPIDA E LÂMPADA FLUORESCENTE 4X20W, COMPLETA, FORNECIMENTO E INSTALAÇÃO</v>
          </cell>
          <cell r="C1838" t="str">
            <v>UN</v>
          </cell>
          <cell r="D1838">
            <v>84.71</v>
          </cell>
          <cell r="E1838">
            <v>27.92</v>
          </cell>
          <cell r="F1838">
            <v>112.63</v>
          </cell>
        </row>
        <row r="1839">
          <cell r="A1839" t="str">
            <v>73953/5</v>
          </cell>
          <cell r="B1839" t="str">
            <v>LUMINÁRIA TIPO CALHA, DE SOBREPOR, COM REATOR DE PARTIDA RÁPIDA E LÂMPADA FLUORESCENTE 1X40W, COMPLETA, FORNECIMENTO E INSTALAÇÃO</v>
          </cell>
          <cell r="C1839" t="str">
            <v>UN</v>
          </cell>
          <cell r="D1839">
            <v>39.07</v>
          </cell>
          <cell r="E1839">
            <v>19.78</v>
          </cell>
          <cell r="F1839">
            <v>58.85</v>
          </cell>
        </row>
        <row r="1840">
          <cell r="A1840" t="str">
            <v>73953/6</v>
          </cell>
          <cell r="B1840" t="str">
            <v>LUMINÁRIA TIPO CALHA, DE SOBREPOR, COM REATOR DE PARTIDA RÁPIDA E LÂMPADA FLUORESCENTE 2X40W, COMPLETA, FORNECIMENTO E INSTALAÇÃO</v>
          </cell>
          <cell r="C1840" t="str">
            <v>UN</v>
          </cell>
          <cell r="D1840">
            <v>55.61</v>
          </cell>
          <cell r="E1840">
            <v>23.27</v>
          </cell>
          <cell r="F1840">
            <v>78.88</v>
          </cell>
        </row>
        <row r="1841">
          <cell r="A1841" t="str">
            <v>73953/7</v>
          </cell>
          <cell r="B1841" t="str">
            <v>LUMINÁRIA TIPO CALHA, DE SOBREPOR, COM REATOR DE PARTIDA RÁPIDA E LÂMPADA FLUORESCENTE 3X40W, COMPLETA, FORNECIMENTO E INSTALAÇÃO</v>
          </cell>
          <cell r="C1841" t="str">
            <v>UN</v>
          </cell>
          <cell r="D1841">
            <v>77.94</v>
          </cell>
          <cell r="E1841">
            <v>27.92</v>
          </cell>
          <cell r="F1841">
            <v>105.86</v>
          </cell>
        </row>
        <row r="1842">
          <cell r="A1842" t="str">
            <v>73953/8</v>
          </cell>
          <cell r="B1842" t="str">
            <v>LUMINÁRIA TIPO CALHA, DE SOBREPOR, COM REATOR DE PARTIDA RÁPIDA E LÂMPADA FLUORESCENTE 4X40W, COMPLETA, FORNECIMENTO E INSTALAÇÃO</v>
          </cell>
          <cell r="C1842" t="str">
            <v>UN</v>
          </cell>
          <cell r="D1842">
            <v>98.21</v>
          </cell>
          <cell r="E1842">
            <v>31.41</v>
          </cell>
          <cell r="F1842">
            <v>129.62</v>
          </cell>
        </row>
        <row r="1843">
          <cell r="A1843" t="str">
            <v>73953/9</v>
          </cell>
          <cell r="B1843" t="str">
            <v>LUMINÁRIA SOBREPOR TP CALHA C/REATOR PART CONVENC LAMP 1X20W E STARTERFIX EM LAJE OU FORRO - FORNECIMENTO E COLOCAÇÃO</v>
          </cell>
          <cell r="C1843" t="str">
            <v>UN</v>
          </cell>
          <cell r="D1843">
            <v>31.98</v>
          </cell>
          <cell r="E1843">
            <v>11.63</v>
          </cell>
          <cell r="F1843">
            <v>43.61</v>
          </cell>
        </row>
        <row r="1844">
          <cell r="A1844" t="str">
            <v>74041/1</v>
          </cell>
          <cell r="B1844" t="str">
            <v>LUMINÁRIA GLOBO VIDRO LEITOSO/PLAFONIER/BOCAL/LÂMPADA FLUORESCENTE 20W</v>
          </cell>
          <cell r="C1844" t="str">
            <v>UN</v>
          </cell>
          <cell r="D1844">
            <v>28.28</v>
          </cell>
          <cell r="E1844">
            <v>19.239999999999998</v>
          </cell>
          <cell r="F1844">
            <v>47.52</v>
          </cell>
        </row>
        <row r="1845">
          <cell r="A1845" t="str">
            <v>74041/2</v>
          </cell>
          <cell r="B1845" t="str">
            <v>LUMINÁRIA GLOBO VIDRO LEITOSO/PLAFONIER/BOCAL/LÂMPADA FLUORESCENTE 40W</v>
          </cell>
          <cell r="C1845" t="str">
            <v>UN</v>
          </cell>
          <cell r="D1845">
            <v>28.28</v>
          </cell>
          <cell r="E1845">
            <v>19.239999999999998</v>
          </cell>
          <cell r="F1845">
            <v>47.52</v>
          </cell>
        </row>
        <row r="1846">
          <cell r="A1846" t="str">
            <v>74041/3</v>
          </cell>
          <cell r="B1846" t="str">
            <v>LUMINÁRIA GLOBO VIDRO LEITOSO /PLAFONIER/BOCAL/ LÂMPADA INCANDESCENTE 100W</v>
          </cell>
          <cell r="C1846" t="str">
            <v>UN</v>
          </cell>
          <cell r="D1846">
            <v>25.07</v>
          </cell>
          <cell r="E1846">
            <v>19.239999999999998</v>
          </cell>
          <cell r="F1846">
            <v>44.31</v>
          </cell>
        </row>
        <row r="1847">
          <cell r="A1847" t="str">
            <v>74094/1</v>
          </cell>
          <cell r="B1847" t="str">
            <v>LUMINÁRIA TIPO SPOT PARA 1 LÂMPADA INCANDESCENTE/FLUORESCENTE COMPACTA</v>
          </cell>
          <cell r="C1847" t="str">
            <v>UN</v>
          </cell>
          <cell r="D1847">
            <v>12.69</v>
          </cell>
          <cell r="E1847">
            <v>12.03</v>
          </cell>
          <cell r="F1847">
            <v>24.72</v>
          </cell>
        </row>
        <row r="1848">
          <cell r="A1848">
            <v>83479</v>
          </cell>
          <cell r="B1848" t="str">
            <v>LUMINÁRIA ESTANQUE - PROTEÇÃO CONTRA ÁGUA, POEIRA OU IMPACTOS - TIPO AQUATIC PIAL OU EQUIVALENTE</v>
          </cell>
          <cell r="C1848" t="str">
            <v>UN</v>
          </cell>
          <cell r="D1848">
            <v>95.56</v>
          </cell>
          <cell r="E1848">
            <v>19.239999999999998</v>
          </cell>
          <cell r="F1848">
            <v>114.8</v>
          </cell>
        </row>
        <row r="1849">
          <cell r="B1849" t="str">
            <v>REFLETORES / PROJETORES</v>
          </cell>
          <cell r="C1849">
            <v>0</v>
          </cell>
        </row>
        <row r="1850">
          <cell r="A1850" t="str">
            <v>74082/1</v>
          </cell>
          <cell r="B1850" t="str">
            <v>REFLETOR REDONDO EM ALUMÍNIO COM SUPORTE E ALCA REGULAVEL PARA FIXAÇÃO, COM LÂMPADA VAPOR DE MERCÚRIO 250W</v>
          </cell>
          <cell r="C1850" t="str">
            <v>UN</v>
          </cell>
          <cell r="D1850">
            <v>126.87</v>
          </cell>
          <cell r="E1850">
            <v>48.12</v>
          </cell>
          <cell r="F1850">
            <v>174.99</v>
          </cell>
        </row>
        <row r="1851">
          <cell r="A1851" t="str">
            <v>74246/1</v>
          </cell>
          <cell r="B1851" t="str">
            <v>REFLETOR RETANGULAR FECHADO COM LÂMPADA VAPOR METÁLICO 400 W</v>
          </cell>
          <cell r="C1851" t="str">
            <v>UN</v>
          </cell>
          <cell r="D1851">
            <v>202.28</v>
          </cell>
          <cell r="E1851">
            <v>48.12</v>
          </cell>
          <cell r="F1851">
            <v>250.4</v>
          </cell>
        </row>
        <row r="1852">
          <cell r="B1852" t="str">
            <v>LAMPADAS</v>
          </cell>
          <cell r="C1852">
            <v>0</v>
          </cell>
        </row>
        <row r="1853">
          <cell r="B1853" t="str">
            <v>INCANDESCENTES</v>
          </cell>
        </row>
        <row r="1854">
          <cell r="A1854">
            <v>72248</v>
          </cell>
          <cell r="B1854" t="str">
            <v>LÂMPADA INCANDESCENTE 40W - FORNECIMENTO E INSTALAÇÃO</v>
          </cell>
          <cell r="C1854" t="str">
            <v>UN</v>
          </cell>
          <cell r="D1854">
            <v>1.51</v>
          </cell>
          <cell r="E1854">
            <v>1.04</v>
          </cell>
          <cell r="F1854">
            <v>2.5499999999999998</v>
          </cell>
        </row>
        <row r="1855">
          <cell r="A1855">
            <v>72274</v>
          </cell>
          <cell r="B1855" t="str">
            <v>LÂMPADA INCANDESCENTE 100W - FORNECIMENTO E INSTALAÇÃO</v>
          </cell>
          <cell r="C1855" t="str">
            <v>UN</v>
          </cell>
          <cell r="D1855">
            <v>1.82</v>
          </cell>
          <cell r="E1855">
            <v>1.04</v>
          </cell>
          <cell r="F1855">
            <v>2.86</v>
          </cell>
        </row>
        <row r="1856">
          <cell r="B1856" t="str">
            <v>FLUORESCENTES</v>
          </cell>
        </row>
        <row r="1857">
          <cell r="A1857">
            <v>83468</v>
          </cell>
          <cell r="B1857" t="str">
            <v>LÂMPADA FLUORESCENTE 20W - FORNECIMENTO E INSTALAÇÃO</v>
          </cell>
          <cell r="C1857" t="str">
            <v>UN</v>
          </cell>
          <cell r="D1857">
            <v>4.71</v>
          </cell>
          <cell r="E1857">
            <v>0.36</v>
          </cell>
          <cell r="F1857">
            <v>5.07</v>
          </cell>
        </row>
        <row r="1858">
          <cell r="A1858">
            <v>83469</v>
          </cell>
          <cell r="B1858" t="str">
            <v>LÂMPADA FLUORESCENTE 40W - FORNECIMENTO E INSTALAÇÃO</v>
          </cell>
          <cell r="C1858" t="str">
            <v>UN</v>
          </cell>
          <cell r="D1858">
            <v>4.71</v>
          </cell>
          <cell r="E1858">
            <v>0.36</v>
          </cell>
          <cell r="F1858">
            <v>5.07</v>
          </cell>
        </row>
        <row r="1859">
          <cell r="A1859">
            <v>83470</v>
          </cell>
          <cell r="B1859" t="str">
            <v>LÂMPADA FLUORESCENTE TP HO 85W - FORNECIMENTO E INSTALAÇÃO</v>
          </cell>
          <cell r="C1859" t="str">
            <v>UN</v>
          </cell>
          <cell r="D1859">
            <v>10.44</v>
          </cell>
          <cell r="E1859">
            <v>1.36</v>
          </cell>
          <cell r="F1859">
            <v>11.8</v>
          </cell>
        </row>
        <row r="1860">
          <cell r="B1860" t="str">
            <v>VAPOR METALICO</v>
          </cell>
        </row>
        <row r="1861">
          <cell r="A1861">
            <v>72278</v>
          </cell>
          <cell r="B1861" t="str">
            <v>LÂMPADA VAPOR METÁLICO 400W - FORNECIMENTO E INSTALAÇÃO</v>
          </cell>
          <cell r="C1861" t="str">
            <v>UN</v>
          </cell>
          <cell r="D1861">
            <v>106.93</v>
          </cell>
          <cell r="E1861">
            <v>7.21</v>
          </cell>
          <cell r="F1861">
            <v>114.14</v>
          </cell>
        </row>
        <row r="1862">
          <cell r="A1862" t="str">
            <v>73831/1</v>
          </cell>
          <cell r="B1862" t="str">
            <v>LÂMPADA DE VAPOR DE MERCÚRIO DE 125W - FORNECIMENTO E INSTALAÇÃO</v>
          </cell>
          <cell r="C1862" t="str">
            <v>UN</v>
          </cell>
          <cell r="D1862">
            <v>13.18</v>
          </cell>
          <cell r="E1862">
            <v>2.04</v>
          </cell>
          <cell r="F1862">
            <v>15.22</v>
          </cell>
        </row>
        <row r="1863">
          <cell r="A1863" t="str">
            <v>73831/2</v>
          </cell>
          <cell r="B1863" t="str">
            <v>LÂMPADA DE VAPOR DE MERCÚRIO DE 250W - FORNECIMENTO E INSTALAÇÃO</v>
          </cell>
          <cell r="C1863" t="str">
            <v>UN</v>
          </cell>
          <cell r="D1863">
            <v>25.67</v>
          </cell>
          <cell r="E1863">
            <v>2.72</v>
          </cell>
          <cell r="F1863">
            <v>28.39</v>
          </cell>
        </row>
        <row r="1864">
          <cell r="A1864" t="str">
            <v>73831/3</v>
          </cell>
          <cell r="B1864" t="str">
            <v>LÂMPADA DE VAPOR DE MERCÚRIO DE 400W/250V - FORNECIMENTO E INSTALAÇÃO</v>
          </cell>
          <cell r="C1864" t="str">
            <v>UN</v>
          </cell>
          <cell r="D1864">
            <v>38.21</v>
          </cell>
          <cell r="E1864">
            <v>2.72</v>
          </cell>
          <cell r="F1864">
            <v>40.93</v>
          </cell>
        </row>
        <row r="1865">
          <cell r="A1865" t="str">
            <v>73831/7</v>
          </cell>
          <cell r="B1865" t="str">
            <v>LÂMPADA DE VAPOR DE SÓDIO DE 150WX220V - FORNECIMENTO E INSTALAÇÃO</v>
          </cell>
          <cell r="C1865" t="str">
            <v>UN</v>
          </cell>
          <cell r="D1865">
            <v>37.17</v>
          </cell>
          <cell r="E1865">
            <v>2.72</v>
          </cell>
          <cell r="F1865">
            <v>39.89</v>
          </cell>
        </row>
        <row r="1866">
          <cell r="A1866" t="str">
            <v>73831/8</v>
          </cell>
          <cell r="B1866" t="str">
            <v>LÂMPADA DE VAPOR DE SÓDIO DE 250WX220V - FORNECIMENTO E INSTALAÇÃO</v>
          </cell>
          <cell r="C1866" t="str">
            <v>UN</v>
          </cell>
          <cell r="D1866">
            <v>42.26</v>
          </cell>
          <cell r="E1866">
            <v>2.72</v>
          </cell>
          <cell r="F1866">
            <v>44.98</v>
          </cell>
        </row>
        <row r="1867">
          <cell r="A1867" t="str">
            <v>73831/9</v>
          </cell>
          <cell r="B1867" t="str">
            <v>LÂMPADA DE VAPOR DE SÓDIO DE 400WX220V - FORNECIMENTO E INSTALAÇÃO</v>
          </cell>
          <cell r="C1867" t="str">
            <v>UN</v>
          </cell>
          <cell r="D1867">
            <v>50.36</v>
          </cell>
          <cell r="E1867">
            <v>2.72</v>
          </cell>
          <cell r="F1867">
            <v>53.08</v>
          </cell>
        </row>
        <row r="1868">
          <cell r="B1868" t="str">
            <v>MISTAS</v>
          </cell>
        </row>
        <row r="1869">
          <cell r="A1869" t="str">
            <v>73831/4</v>
          </cell>
          <cell r="B1869" t="str">
            <v>LÂMPADA MISTA DE 160W - FORNECIMENTO E INSTALAÇÃO</v>
          </cell>
          <cell r="C1869" t="str">
            <v>UN</v>
          </cell>
          <cell r="D1869">
            <v>13.85</v>
          </cell>
          <cell r="E1869">
            <v>2.04</v>
          </cell>
          <cell r="F1869">
            <v>15.89</v>
          </cell>
        </row>
        <row r="1870">
          <cell r="A1870" t="str">
            <v>73831/5</v>
          </cell>
          <cell r="B1870" t="str">
            <v>LÂMPADA MISTA DE 250W - FORNECIMENTO E INSTALAÇÃO</v>
          </cell>
          <cell r="C1870" t="str">
            <v>UN</v>
          </cell>
          <cell r="D1870">
            <v>17.940000000000001</v>
          </cell>
          <cell r="E1870">
            <v>2.04</v>
          </cell>
          <cell r="F1870">
            <v>19.98</v>
          </cell>
        </row>
        <row r="1871">
          <cell r="A1871" t="str">
            <v>73831/6</v>
          </cell>
          <cell r="B1871" t="str">
            <v>LÂMPADA MISTA DE 500W - FORNECIMENTO E INSTALAÇÃO</v>
          </cell>
          <cell r="C1871" t="str">
            <v>UN</v>
          </cell>
          <cell r="D1871">
            <v>39.340000000000003</v>
          </cell>
          <cell r="E1871">
            <v>2.04</v>
          </cell>
          <cell r="F1871">
            <v>41.38</v>
          </cell>
        </row>
        <row r="1872">
          <cell r="B1872" t="str">
            <v>REATORES E OUTROS</v>
          </cell>
          <cell r="C1872">
            <v>0</v>
          </cell>
        </row>
        <row r="1873">
          <cell r="A1873">
            <v>83480</v>
          </cell>
          <cell r="B1873" t="str">
            <v>REATOR PARA LÂMPADA VAPOR DE MERCÚRIO 125W USO EXTERNO</v>
          </cell>
          <cell r="C1873" t="str">
            <v>UN</v>
          </cell>
          <cell r="D1873">
            <v>41.46</v>
          </cell>
          <cell r="E1873">
            <v>19.239999999999998</v>
          </cell>
          <cell r="F1873">
            <v>60.7</v>
          </cell>
        </row>
        <row r="1874">
          <cell r="A1874">
            <v>83481</v>
          </cell>
          <cell r="B1874" t="str">
            <v>REATOR PARA LÂMPADA VAPOR DE MERCÚRIO 250W USO EXTERNO</v>
          </cell>
          <cell r="C1874" t="str">
            <v>UN</v>
          </cell>
          <cell r="D1874">
            <v>48.05</v>
          </cell>
          <cell r="E1874">
            <v>19.239999999999998</v>
          </cell>
          <cell r="F1874">
            <v>67.290000000000006</v>
          </cell>
        </row>
        <row r="1875">
          <cell r="A1875">
            <v>72281</v>
          </cell>
          <cell r="B1875" t="str">
            <v>REATOR PARA LÂMPADA VAPOR DE MERCÚRIO USO EXTERNO 220V/400W</v>
          </cell>
          <cell r="C1875" t="str">
            <v>UN</v>
          </cell>
          <cell r="D1875">
            <v>54.26</v>
          </cell>
          <cell r="E1875">
            <v>19.239999999999998</v>
          </cell>
          <cell r="F1875">
            <v>73.5</v>
          </cell>
        </row>
        <row r="1876">
          <cell r="A1876">
            <v>72282</v>
          </cell>
          <cell r="B1876" t="str">
            <v>REATOR PARA LÂMPADA VAPOR DE SÓDIO ALTA PRESSÃO - 220V/250W - USO EXTERNO</v>
          </cell>
          <cell r="C1876" t="str">
            <v>UN</v>
          </cell>
          <cell r="D1876">
            <v>80.12</v>
          </cell>
          <cell r="E1876">
            <v>14.43</v>
          </cell>
          <cell r="F1876">
            <v>94.55</v>
          </cell>
        </row>
        <row r="1877">
          <cell r="A1877">
            <v>83389</v>
          </cell>
          <cell r="B1877" t="str">
            <v>REATOR PARA LÂMPADA FLUORESCENTE 1X20W PARTIDA CONVENCIONAL FORNECIMENTO E INSTALAÇÃO</v>
          </cell>
          <cell r="C1877" t="str">
            <v>UN</v>
          </cell>
          <cell r="D1877">
            <v>7.88</v>
          </cell>
          <cell r="E1877">
            <v>4.49</v>
          </cell>
          <cell r="F1877">
            <v>12.37</v>
          </cell>
        </row>
        <row r="1878">
          <cell r="A1878">
            <v>83390</v>
          </cell>
          <cell r="B1878" t="str">
            <v>REATOR PARA LÂMPADA FLUORESCENTE 1X40W PARTIDA CONVENCIONAL FORNECIMENTO E INSTALAÇÃO</v>
          </cell>
          <cell r="C1878" t="str">
            <v>UN</v>
          </cell>
          <cell r="D1878">
            <v>14.4</v>
          </cell>
          <cell r="E1878">
            <v>6.12</v>
          </cell>
          <cell r="F1878">
            <v>20.52</v>
          </cell>
        </row>
        <row r="1879">
          <cell r="A1879">
            <v>83391</v>
          </cell>
          <cell r="B1879" t="str">
            <v>REATOR PARA LÂMPADA FLUORESCENTE 2X40W PARTIDA RÁPIDA FORNECIMENTO E INSTALAÇÃO</v>
          </cell>
          <cell r="C1879" t="str">
            <v>UN</v>
          </cell>
          <cell r="D1879">
            <v>24</v>
          </cell>
          <cell r="E1879">
            <v>6.12</v>
          </cell>
          <cell r="F1879">
            <v>30.12</v>
          </cell>
        </row>
        <row r="1880">
          <cell r="A1880">
            <v>83392</v>
          </cell>
          <cell r="B1880" t="str">
            <v>REATOR PARA LÂMPADA FLUORESCENTE 1X20W PARTIDA RÁPIDA FORNECIMENTO E INSTALAÇÃO</v>
          </cell>
          <cell r="C1880" t="str">
            <v>UN</v>
          </cell>
          <cell r="D1880">
            <v>16.04</v>
          </cell>
          <cell r="E1880">
            <v>4.49</v>
          </cell>
          <cell r="F1880">
            <v>20.53</v>
          </cell>
        </row>
        <row r="1881">
          <cell r="A1881">
            <v>83393</v>
          </cell>
          <cell r="B1881" t="str">
            <v>REATOR PARA LÂMPADA FLUORESCENTE 1X40W PARTIDA RÁPIDA FORNECIMENTO E INSTALAÇÃO</v>
          </cell>
          <cell r="C1881" t="str">
            <v>UN</v>
          </cell>
          <cell r="D1881">
            <v>16.579999999999998</v>
          </cell>
          <cell r="E1881">
            <v>6.12</v>
          </cell>
          <cell r="F1881">
            <v>22.7</v>
          </cell>
        </row>
        <row r="1882">
          <cell r="A1882">
            <v>72280</v>
          </cell>
          <cell r="B1882" t="str">
            <v>IGNITOR PARA PARTIDA LÂMPADA VAPOR SÓDIO ALTA PRESSÃO ATÉ 400W</v>
          </cell>
          <cell r="C1882" t="str">
            <v>UN</v>
          </cell>
          <cell r="D1882">
            <v>34.229999999999997</v>
          </cell>
          <cell r="E1882">
            <v>12.03</v>
          </cell>
          <cell r="F1882">
            <v>46.26</v>
          </cell>
        </row>
        <row r="1883">
          <cell r="A1883" t="str">
            <v>73738/1</v>
          </cell>
          <cell r="B1883" t="str">
            <v>STARTER DE 20W OU 40W FORNECIMENTO E COLOCAÇÃO</v>
          </cell>
          <cell r="C1883" t="str">
            <v>UN</v>
          </cell>
          <cell r="D1883">
            <v>1.25</v>
          </cell>
          <cell r="E1883">
            <v>1.36</v>
          </cell>
          <cell r="F1883">
            <v>2.61</v>
          </cell>
        </row>
        <row r="1884">
          <cell r="B1884" t="str">
            <v>APARELHOS ELETRICOS</v>
          </cell>
          <cell r="C1884">
            <v>0</v>
          </cell>
        </row>
        <row r="1885">
          <cell r="A1885">
            <v>9535</v>
          </cell>
          <cell r="B1885" t="str">
            <v>CHUVEIRO ELÉTRICO COMUM CORPO PLÁSTICO TIPO DUCHA, FORNECIMENTO E INSTALAÇÃO</v>
          </cell>
          <cell r="C1885" t="str">
            <v>UN</v>
          </cell>
          <cell r="D1885">
            <v>45.98</v>
          </cell>
          <cell r="E1885">
            <v>9.02</v>
          </cell>
          <cell r="F1885">
            <v>55</v>
          </cell>
        </row>
        <row r="1886">
          <cell r="A1886">
            <v>72941</v>
          </cell>
          <cell r="B1886" t="str">
            <v>APARELHO SINALIZADOR DE SAIDA DE GARAGEM, COM CELULA FOTOELÉTRICA - FORNECIMENTO E INSTALAÇÃO</v>
          </cell>
          <cell r="C1886" t="str">
            <v>UN</v>
          </cell>
          <cell r="D1886">
            <v>269.87</v>
          </cell>
          <cell r="E1886">
            <v>36.090000000000003</v>
          </cell>
          <cell r="F1886">
            <v>305.95999999999998</v>
          </cell>
        </row>
        <row r="1887">
          <cell r="B1887" t="str">
            <v>SISTEMA DE PROTECAO CONTRA DESCARGAS ATMOSFERICAS - SPDA</v>
          </cell>
          <cell r="C1887">
            <v>0</v>
          </cell>
        </row>
        <row r="1888">
          <cell r="B1888" t="str">
            <v>MANUTENCAO / REPAROS - SPDA</v>
          </cell>
          <cell r="C1888">
            <v>0</v>
          </cell>
        </row>
        <row r="1889">
          <cell r="B1889" t="str">
            <v>HASTE DE ATERRAMENTO</v>
          </cell>
          <cell r="C1889">
            <v>0</v>
          </cell>
        </row>
        <row r="1890">
          <cell r="A1890">
            <v>68069</v>
          </cell>
          <cell r="B1890" t="str">
            <v>HASTE COPPERWELD 5/8 X 3,0M COM CONECTOR</v>
          </cell>
          <cell r="C1890" t="str">
            <v>UN</v>
          </cell>
          <cell r="D1890">
            <v>36.01</v>
          </cell>
          <cell r="E1890">
            <v>9.6199999999999992</v>
          </cell>
          <cell r="F1890">
            <v>45.63</v>
          </cell>
        </row>
        <row r="1891">
          <cell r="A1891">
            <v>83484</v>
          </cell>
          <cell r="B1891" t="str">
            <v>HASTE COPERWELD 3/4" X 3,00M COM CONECTOR</v>
          </cell>
          <cell r="C1891" t="str">
            <v>UN</v>
          </cell>
          <cell r="D1891">
            <v>50.43</v>
          </cell>
          <cell r="E1891">
            <v>9.6199999999999992</v>
          </cell>
          <cell r="F1891">
            <v>60.05</v>
          </cell>
        </row>
        <row r="1892">
          <cell r="A1892">
            <v>83485</v>
          </cell>
          <cell r="B1892" t="str">
            <v>HASTE COPERWELD 3/8" X 3,00M COM CONECTOR</v>
          </cell>
          <cell r="C1892" t="str">
            <v>UN</v>
          </cell>
          <cell r="D1892">
            <v>30.78</v>
          </cell>
          <cell r="E1892">
            <v>9.6199999999999992</v>
          </cell>
          <cell r="F1892">
            <v>40.4</v>
          </cell>
        </row>
        <row r="1893">
          <cell r="A1893">
            <v>83483</v>
          </cell>
          <cell r="B1893" t="str">
            <v>HASTE DE TERRA CANTONEIRA GALVANIZADA L=2,00M COM CONEXÕES</v>
          </cell>
          <cell r="C1893" t="str">
            <v>UN</v>
          </cell>
          <cell r="D1893">
            <v>39.93</v>
          </cell>
          <cell r="E1893">
            <v>9.6199999999999992</v>
          </cell>
          <cell r="F1893">
            <v>49.55</v>
          </cell>
        </row>
        <row r="1894">
          <cell r="B1894" t="str">
            <v>PARA RAIOS / TERMINAL AEREO / MASTRO</v>
          </cell>
          <cell r="C1894">
            <v>0</v>
          </cell>
        </row>
        <row r="1895">
          <cell r="A1895">
            <v>68070</v>
          </cell>
          <cell r="B1895" t="str">
            <v>PARA-RAIOS TIPO FRANKLIN - CABO E SUPORTE ISOLADOR</v>
          </cell>
          <cell r="C1895" t="str">
            <v>M</v>
          </cell>
          <cell r="D1895">
            <v>21.92</v>
          </cell>
          <cell r="E1895">
            <v>24.06</v>
          </cell>
          <cell r="F1895">
            <v>45.98</v>
          </cell>
        </row>
        <row r="1896">
          <cell r="A1896">
            <v>8260</v>
          </cell>
          <cell r="B1896" t="str">
            <v>INSTALAÇÃO PARA-RAIOS P/RESERVATÓRIO</v>
          </cell>
          <cell r="C1896" t="str">
            <v>UN</v>
          </cell>
          <cell r="D1896">
            <v>2203.63</v>
          </cell>
          <cell r="E1896">
            <v>223.9</v>
          </cell>
          <cell r="F1896">
            <v>2427.5300000000002</v>
          </cell>
        </row>
        <row r="1897">
          <cell r="A1897">
            <v>72315</v>
          </cell>
          <cell r="B1897" t="str">
            <v>TERMINAL AEREO EM AÇO GALVANIZADO COM BASE DE FIXAÇÃO H = 30CM</v>
          </cell>
          <cell r="C1897" t="str">
            <v>UN</v>
          </cell>
          <cell r="D1897">
            <v>13.07</v>
          </cell>
          <cell r="E1897">
            <v>12.03</v>
          </cell>
          <cell r="F1897">
            <v>25.1</v>
          </cell>
        </row>
        <row r="1898">
          <cell r="A1898">
            <v>83638</v>
          </cell>
          <cell r="B1898" t="str">
            <v>MASTRO SIMPLES DE FERRO GALVANIZADO P/ PARA-RAIOS H=3,00M INCLUINDO BASE - FORNECIMENTO E INSTALAÇÃO</v>
          </cell>
          <cell r="C1898" t="str">
            <v>UN</v>
          </cell>
          <cell r="D1898">
            <v>254.36</v>
          </cell>
          <cell r="E1898">
            <v>96.24</v>
          </cell>
          <cell r="F1898">
            <v>350.6</v>
          </cell>
        </row>
        <row r="1899">
          <cell r="A1899">
            <v>83641</v>
          </cell>
          <cell r="B1899" t="str">
            <v>PARA-RAIO TP VÁLVULA 15KV/5KA - FORNECIMENTO E INSTALAÇÃO</v>
          </cell>
          <cell r="C1899" t="str">
            <v>UN</v>
          </cell>
          <cell r="D1899">
            <v>264.89999999999998</v>
          </cell>
          <cell r="E1899">
            <v>144.36000000000001</v>
          </cell>
          <cell r="F1899">
            <v>409.26</v>
          </cell>
        </row>
        <row r="1900">
          <cell r="B1900" t="str">
            <v>CORDOALHA</v>
          </cell>
          <cell r="C1900">
            <v>0</v>
          </cell>
        </row>
        <row r="1901">
          <cell r="A1901">
            <v>72927</v>
          </cell>
          <cell r="B1901" t="str">
            <v>CORDOALHA DE COBRE NÚ, INCLUSIVE ISOLADORES - 16,00 MM2 - FORNECIMENTO E INSTALAÇÃO</v>
          </cell>
          <cell r="C1901" t="str">
            <v>M</v>
          </cell>
          <cell r="D1901">
            <v>13.17</v>
          </cell>
          <cell r="E1901">
            <v>15.88</v>
          </cell>
          <cell r="F1901">
            <v>29.05</v>
          </cell>
        </row>
        <row r="1902">
          <cell r="A1902">
            <v>72928</v>
          </cell>
          <cell r="B1902" t="str">
            <v>CORDOALHA DE COBRE NÚ, INCLUSIVE ISOLADORES - 25,00 MM2 - FORNECIMENTO E INSTALAÇÃO</v>
          </cell>
          <cell r="C1902" t="str">
            <v>M</v>
          </cell>
          <cell r="D1902">
            <v>16.23</v>
          </cell>
          <cell r="E1902">
            <v>16.12</v>
          </cell>
          <cell r="F1902">
            <v>32.35</v>
          </cell>
        </row>
        <row r="1903">
          <cell r="A1903">
            <v>72929</v>
          </cell>
          <cell r="B1903" t="str">
            <v>CORDOALHA DE COBRE NÚ, INCLUSIVE ISOLADORES - 35,00 MM2 - FORNECIMENTO E INSTALAÇÃO</v>
          </cell>
          <cell r="C1903" t="str">
            <v>M</v>
          </cell>
          <cell r="D1903">
            <v>19.809999999999999</v>
          </cell>
          <cell r="E1903">
            <v>17.079999999999998</v>
          </cell>
          <cell r="F1903">
            <v>36.89</v>
          </cell>
        </row>
        <row r="1904">
          <cell r="A1904">
            <v>72930</v>
          </cell>
          <cell r="B1904" t="str">
            <v>CORDOALHA DE COBRE NÚ, INCLUSIVE ISOLADORES - 50,00 MM2 - FORNECIMENTO E INSTALAÇÃO</v>
          </cell>
          <cell r="C1904" t="str">
            <v>M</v>
          </cell>
          <cell r="D1904">
            <v>25.29</v>
          </cell>
          <cell r="E1904">
            <v>19.48</v>
          </cell>
          <cell r="F1904">
            <v>44.77</v>
          </cell>
        </row>
        <row r="1905">
          <cell r="A1905">
            <v>72931</v>
          </cell>
          <cell r="B1905" t="str">
            <v>CORDOALHA DE COBRE NÚ, INCLUSIVE ISOLADORES - 70,00 MM2 - FORNECIMENTO E INSTALAÇÃO</v>
          </cell>
          <cell r="C1905" t="str">
            <v>M</v>
          </cell>
          <cell r="D1905">
            <v>32.19</v>
          </cell>
          <cell r="E1905">
            <v>20.21</v>
          </cell>
          <cell r="F1905">
            <v>52.4</v>
          </cell>
        </row>
        <row r="1906">
          <cell r="A1906">
            <v>72932</v>
          </cell>
          <cell r="B1906" t="str">
            <v>CORDOALHA DE COBRE NÚ, INCLUSIVE ISOLADORES - 95,00 MM2 - FORNECIMENTO E INSTALAÇÃO</v>
          </cell>
          <cell r="C1906" t="str">
            <v>M</v>
          </cell>
          <cell r="D1906">
            <v>41.71</v>
          </cell>
          <cell r="E1906">
            <v>20.69</v>
          </cell>
          <cell r="F1906">
            <v>62.4</v>
          </cell>
        </row>
        <row r="1907">
          <cell r="B1907" t="str">
            <v>CABO DE COBRE NU</v>
          </cell>
          <cell r="C1907">
            <v>0</v>
          </cell>
        </row>
        <row r="1908">
          <cell r="A1908">
            <v>84682</v>
          </cell>
          <cell r="B1908" t="str">
            <v>FIO DE COBRE NÚ 4 MM2 - FORNECIMENTO E INSTALAÇÃO</v>
          </cell>
          <cell r="C1908" t="str">
            <v>M</v>
          </cell>
          <cell r="D1908">
            <v>0.59</v>
          </cell>
          <cell r="E1908">
            <v>1.44</v>
          </cell>
          <cell r="F1908">
            <v>2.0299999999999998</v>
          </cell>
        </row>
        <row r="1909">
          <cell r="A1909">
            <v>72249</v>
          </cell>
          <cell r="B1909" t="str">
            <v>CABO DE COBRE NÚ 6MM2 - FORNECIMENTO E INSTALAÇÃO</v>
          </cell>
          <cell r="C1909" t="str">
            <v>M</v>
          </cell>
          <cell r="D1909">
            <v>3.39</v>
          </cell>
          <cell r="E1909">
            <v>1.92</v>
          </cell>
          <cell r="F1909">
            <v>5.31</v>
          </cell>
        </row>
        <row r="1910">
          <cell r="A1910">
            <v>72250</v>
          </cell>
          <cell r="B1910" t="str">
            <v>CABO DE COBRE NÚ 10MM2 - FORNECIMENTO E INSTALAÇÃO</v>
          </cell>
          <cell r="C1910" t="str">
            <v>M</v>
          </cell>
          <cell r="D1910">
            <v>4.3</v>
          </cell>
          <cell r="E1910">
            <v>2.4</v>
          </cell>
          <cell r="F1910">
            <v>6.7</v>
          </cell>
        </row>
        <row r="1911">
          <cell r="A1911">
            <v>72251</v>
          </cell>
          <cell r="B1911" t="str">
            <v>CABO DE COBRE NÚ 16MM2 - FORNECIMENTO E INSTALAÇÃO</v>
          </cell>
          <cell r="C1911" t="str">
            <v>M</v>
          </cell>
          <cell r="D1911">
            <v>6.58</v>
          </cell>
          <cell r="E1911">
            <v>3.12</v>
          </cell>
          <cell r="F1911">
            <v>9.6999999999999993</v>
          </cell>
        </row>
        <row r="1912">
          <cell r="A1912">
            <v>72252</v>
          </cell>
          <cell r="B1912" t="str">
            <v>CABO DE COBRE NÚ 25MM2 - FORNECIMENTO E INSTALAÇÃO</v>
          </cell>
          <cell r="C1912" t="str">
            <v>M</v>
          </cell>
          <cell r="D1912">
            <v>9.8800000000000008</v>
          </cell>
          <cell r="E1912">
            <v>4.09</v>
          </cell>
          <cell r="F1912">
            <v>13.97</v>
          </cell>
        </row>
        <row r="1913">
          <cell r="A1913">
            <v>72253</v>
          </cell>
          <cell r="B1913" t="str">
            <v>CABO DE COBRE NÚ 35MM2 - FORNECIMENTO E INSTALAÇÃO</v>
          </cell>
          <cell r="C1913" t="str">
            <v>M</v>
          </cell>
          <cell r="D1913">
            <v>13.43</v>
          </cell>
          <cell r="E1913">
            <v>5.05</v>
          </cell>
          <cell r="F1913">
            <v>18.48</v>
          </cell>
        </row>
        <row r="1914">
          <cell r="A1914">
            <v>72254</v>
          </cell>
          <cell r="B1914" t="str">
            <v>CABO DE COBRE NÚ 50MM2 - FORNECIMENTO E INSTALAÇÃO</v>
          </cell>
          <cell r="C1914" t="str">
            <v>M</v>
          </cell>
          <cell r="D1914">
            <v>18.86</v>
          </cell>
          <cell r="E1914">
            <v>7.45</v>
          </cell>
          <cell r="F1914">
            <v>26.31</v>
          </cell>
        </row>
        <row r="1915">
          <cell r="A1915">
            <v>72255</v>
          </cell>
          <cell r="B1915" t="str">
            <v>CABO DE COBRE NÚ 70MM2 - FORNECIMENTO E INSTALAÇÃO</v>
          </cell>
          <cell r="C1915" t="str">
            <v>M</v>
          </cell>
          <cell r="D1915">
            <v>25.7</v>
          </cell>
          <cell r="E1915">
            <v>8.18</v>
          </cell>
          <cell r="F1915">
            <v>33.880000000000003</v>
          </cell>
        </row>
        <row r="1916">
          <cell r="A1916">
            <v>72256</v>
          </cell>
          <cell r="B1916" t="str">
            <v>CABO DE COBRE NÚ 95MM2 - FORNECIMENTO E INSTALAÇÃO</v>
          </cell>
          <cell r="C1916" t="str">
            <v>M</v>
          </cell>
          <cell r="D1916">
            <v>35.130000000000003</v>
          </cell>
          <cell r="E1916">
            <v>8.66</v>
          </cell>
          <cell r="F1916">
            <v>43.79</v>
          </cell>
        </row>
        <row r="1917">
          <cell r="A1917">
            <v>72257</v>
          </cell>
          <cell r="B1917" t="str">
            <v>CABO DE COBRE NÚ 120MM2 - FORNECIMENTO E INSTALAÇÃO</v>
          </cell>
          <cell r="C1917" t="str">
            <v>M</v>
          </cell>
          <cell r="D1917">
            <v>45.91</v>
          </cell>
          <cell r="E1917">
            <v>11.06</v>
          </cell>
          <cell r="F1917">
            <v>56.97</v>
          </cell>
        </row>
        <row r="1918">
          <cell r="B1918" t="str">
            <v>INSTALACOES DE TELEFONIA E LOGICA</v>
          </cell>
          <cell r="C1918">
            <v>0</v>
          </cell>
        </row>
        <row r="1919">
          <cell r="B1919" t="str">
            <v>MANUTENCAO / REPAROS - INSTALACOES DE TELEFONIA E LOGICA</v>
          </cell>
          <cell r="C1919">
            <v>0</v>
          </cell>
        </row>
        <row r="1920">
          <cell r="B1920" t="str">
            <v>QUADRO DE DISTRIBUICAO PARA TELEFONIA</v>
          </cell>
          <cell r="C1920">
            <v>0</v>
          </cell>
        </row>
        <row r="1921">
          <cell r="A1921">
            <v>83371</v>
          </cell>
          <cell r="B1921" t="str">
            <v>QUADRO DE DISTRIBUIÇÃO PARA TELEFONE N.2, 20X20X12CM EM CHAPA METÁLICA, DE EMBUTIR, SEM ACESSÓRIOS, PADRÃO TELEBRAS, FORNECIMENTO E INSTALAÇÃO</v>
          </cell>
          <cell r="C1921" t="str">
            <v>UN</v>
          </cell>
          <cell r="D1921">
            <v>60.33</v>
          </cell>
          <cell r="E1921">
            <v>39.630000000000003</v>
          </cell>
          <cell r="F1921">
            <v>99.96</v>
          </cell>
        </row>
        <row r="1922">
          <cell r="A1922">
            <v>83370</v>
          </cell>
          <cell r="B1922" t="str">
            <v>QUADRO DE DISTRIBUIÇÃO PARA TELEFONE N.3, 40X40X12CM EM CHAPA METÁLICA, DE EMBUTIR, SEM ACESSÓRIOS, PADRÃO TELEBRAS, FORNECIMENTO E INSTALAÇÃO</v>
          </cell>
          <cell r="C1922" t="str">
            <v>UN</v>
          </cell>
          <cell r="D1922">
            <v>102.41</v>
          </cell>
          <cell r="E1922">
            <v>51.79</v>
          </cell>
          <cell r="F1922">
            <v>154.19999999999999</v>
          </cell>
        </row>
        <row r="1923">
          <cell r="A1923">
            <v>83369</v>
          </cell>
          <cell r="B1923" t="str">
            <v>QUADRO DE DISTRIBUIÇÃO PARA TELEFONE N.4, 60X60X12CM EM CHAPA METÁLICA, DE EMBUTIR, SEM ACESSÓRIOS, PADRÃO TELEBRAS, FORNECIMENTO E INSTALAÇÃO</v>
          </cell>
          <cell r="C1923" t="str">
            <v>UN</v>
          </cell>
          <cell r="D1923">
            <v>153.97999999999999</v>
          </cell>
          <cell r="E1923">
            <v>60.19</v>
          </cell>
          <cell r="F1923">
            <v>214.17</v>
          </cell>
        </row>
        <row r="1924">
          <cell r="A1924">
            <v>84676</v>
          </cell>
          <cell r="B1924" t="str">
            <v>QUADRO DE DISTRIBUIÇÃO PARA TELEFONE N.5, 80X80X12CM EM CHAPA METÁLICA, SEM ACESSÓRIOS, PADRÃO TELEBRAS, FORNECIMENTO E INSTALAÇÃO</v>
          </cell>
          <cell r="C1924" t="str">
            <v>UN</v>
          </cell>
          <cell r="D1924">
            <v>216.36</v>
          </cell>
          <cell r="E1924">
            <v>60.19</v>
          </cell>
          <cell r="F1924">
            <v>276.55</v>
          </cell>
        </row>
        <row r="1925">
          <cell r="B1925" t="str">
            <v>CAIXAS PARA TELEFONIA</v>
          </cell>
          <cell r="C1925">
            <v>0</v>
          </cell>
        </row>
        <row r="1926">
          <cell r="A1926">
            <v>83366</v>
          </cell>
          <cell r="B1926" t="str">
            <v>CAIXA DE PASSAGEM PARA TELEFONE 10X10X5CM (SOBREPOR) FORNECIMENTO E INSTALAÇÃO</v>
          </cell>
          <cell r="C1926" t="str">
            <v>UN</v>
          </cell>
          <cell r="D1926">
            <v>20.53</v>
          </cell>
          <cell r="E1926">
            <v>30.07</v>
          </cell>
          <cell r="F1926">
            <v>50.6</v>
          </cell>
        </row>
        <row r="1927">
          <cell r="A1927">
            <v>83367</v>
          </cell>
          <cell r="B1927" t="str">
            <v>CAIXA DE PASSAGEM PARA TELEFONE 80X80X15CM (SOBREPOR) FORNECIMENTO E INSTALAÇÃO</v>
          </cell>
          <cell r="C1927" t="str">
            <v>UN</v>
          </cell>
          <cell r="D1927">
            <v>249.83</v>
          </cell>
          <cell r="E1927">
            <v>54.13</v>
          </cell>
          <cell r="F1927">
            <v>303.95999999999998</v>
          </cell>
        </row>
        <row r="1928">
          <cell r="A1928">
            <v>83368</v>
          </cell>
          <cell r="B1928" t="str">
            <v>CAIXA DE PASSAGEM PARA TELEFONE 150X150X15CM (SOBREPOR) FORNECIMENTO E INSTALAÇÃO</v>
          </cell>
          <cell r="C1928" t="str">
            <v>UN</v>
          </cell>
          <cell r="D1928">
            <v>909.77</v>
          </cell>
          <cell r="E1928">
            <v>192.48</v>
          </cell>
          <cell r="F1928">
            <v>1102.25</v>
          </cell>
        </row>
        <row r="1929">
          <cell r="A1929" t="str">
            <v>73749/1</v>
          </cell>
          <cell r="B1929" t="str">
            <v>CAIXA ENTERRADA PARA INSTALAÇÕES TELEFÔNICAS TIPO R1 0,60X0,35X0,50M EM BLOCOS DE CONCRETO ESTRUTURAL</v>
          </cell>
          <cell r="C1929" t="str">
            <v>UN</v>
          </cell>
          <cell r="D1929">
            <v>102.82</v>
          </cell>
          <cell r="E1929">
            <v>61.67</v>
          </cell>
          <cell r="F1929">
            <v>164.49</v>
          </cell>
        </row>
        <row r="1930">
          <cell r="A1930" t="str">
            <v>73749/2</v>
          </cell>
          <cell r="B1930" t="str">
            <v>CAIXA ENTERRADA PARA INSTALAÇÕES TELEFÔNICAS TIPO R2 1,07X0,52X0,50M EM BLOCOS DE CONCRETO ESTRUTURAL</v>
          </cell>
          <cell r="C1930" t="str">
            <v>UN</v>
          </cell>
          <cell r="D1930">
            <v>191.99</v>
          </cell>
          <cell r="E1930">
            <v>106.11</v>
          </cell>
          <cell r="F1930">
            <v>298.10000000000002</v>
          </cell>
        </row>
        <row r="1931">
          <cell r="A1931" t="str">
            <v>73749/3</v>
          </cell>
          <cell r="B1931" t="str">
            <v>CAIXA ENTERRADA PARA INSTALAÇÕES TELEFÔNICAS TIPO R3 1,30X1,20X1,20M EM BLOCOS DE CONCRETO ESTRUTURAL</v>
          </cell>
          <cell r="C1931" t="str">
            <v>UN</v>
          </cell>
          <cell r="D1931">
            <v>629.78</v>
          </cell>
          <cell r="E1931">
            <v>373.72</v>
          </cell>
          <cell r="F1931">
            <v>1003.5</v>
          </cell>
        </row>
        <row r="1932">
          <cell r="B1932" t="str">
            <v>FIOS E CABOS TELEFÔNICOS</v>
          </cell>
          <cell r="C1932">
            <v>0</v>
          </cell>
        </row>
        <row r="1933">
          <cell r="A1933" t="str">
            <v>73768/1</v>
          </cell>
          <cell r="B1933" t="str">
            <v>FIO TELEFÔNICO FI 0,6MM, 2 CONDUTORES (USO INTERNO)- FORNECIMENTO E INSTALAÇÃO</v>
          </cell>
          <cell r="C1933" t="str">
            <v>M</v>
          </cell>
          <cell r="D1933">
            <v>0.88</v>
          </cell>
          <cell r="E1933">
            <v>0.57999999999999996</v>
          </cell>
          <cell r="F1933">
            <v>1.46</v>
          </cell>
        </row>
        <row r="1934">
          <cell r="A1934" t="str">
            <v>73768/2</v>
          </cell>
          <cell r="B1934" t="str">
            <v>CABO TELEFÔNICO FE 1,0MM, 2 CONDUTORES (USO EXTERNO) - FORNECIMENTO E INSTALAÇÃO</v>
          </cell>
          <cell r="C1934" t="str">
            <v>M</v>
          </cell>
          <cell r="D1934">
            <v>1.66</v>
          </cell>
          <cell r="E1934">
            <v>0.93</v>
          </cell>
          <cell r="F1934">
            <v>2.59</v>
          </cell>
        </row>
        <row r="1935">
          <cell r="A1935">
            <v>73688</v>
          </cell>
          <cell r="B1935" t="str">
            <v>CABO TELEFÔNICO CTP-APL-50, 30 PARES (USO EXTERNO) - FORNECIMENTO E INSTALAÇÃO</v>
          </cell>
          <cell r="C1935" t="str">
            <v>M</v>
          </cell>
          <cell r="D1935">
            <v>12.57</v>
          </cell>
          <cell r="E1935">
            <v>3.72</v>
          </cell>
          <cell r="F1935">
            <v>16.29</v>
          </cell>
        </row>
        <row r="1936">
          <cell r="A1936">
            <v>73689</v>
          </cell>
          <cell r="B1936" t="str">
            <v>CABO TELEFÔNICO CTP-APL-50, 20 PARES (USO EXTERNO) - FORNECIMENTO E INSTALAÇÃO</v>
          </cell>
          <cell r="C1936" t="str">
            <v>M</v>
          </cell>
          <cell r="D1936">
            <v>9.18</v>
          </cell>
          <cell r="E1936">
            <v>2.52</v>
          </cell>
          <cell r="F1936">
            <v>11.7</v>
          </cell>
        </row>
        <row r="1937">
          <cell r="A1937">
            <v>73690</v>
          </cell>
          <cell r="B1937" t="str">
            <v>CABO TELEFÔNICO CTP-APL-50, 10 PARES (USO EXTERNO) - FORNECIMENTO E INSTALAÇÃO</v>
          </cell>
          <cell r="C1937" t="str">
            <v>M</v>
          </cell>
          <cell r="D1937">
            <v>5.5</v>
          </cell>
          <cell r="E1937">
            <v>2.04</v>
          </cell>
          <cell r="F1937">
            <v>7.54</v>
          </cell>
        </row>
        <row r="1938">
          <cell r="A1938">
            <v>83639</v>
          </cell>
          <cell r="B1938" t="str">
            <v>CABO TELEFÔNICO CT-APL-50, 100 PARES (USO EXTERNO) - FORNECIMENTO E INSTALAÇÃO</v>
          </cell>
          <cell r="C1938" t="str">
            <v>M</v>
          </cell>
          <cell r="D1938">
            <v>35.61</v>
          </cell>
          <cell r="E1938">
            <v>3.25</v>
          </cell>
          <cell r="F1938">
            <v>38.86</v>
          </cell>
        </row>
        <row r="1939">
          <cell r="A1939" t="str">
            <v>73768/3</v>
          </cell>
          <cell r="B1939" t="str">
            <v>CABO TELEFÔNICO CI-50 10 PARES (USO INTERNO) - FORNECIMENTO E INSTALAÇÃO</v>
          </cell>
          <cell r="C1939" t="str">
            <v>M</v>
          </cell>
          <cell r="D1939">
            <v>4.18</v>
          </cell>
          <cell r="E1939">
            <v>1.39</v>
          </cell>
          <cell r="F1939">
            <v>5.57</v>
          </cell>
        </row>
        <row r="1940">
          <cell r="A1940" t="str">
            <v>73768/4</v>
          </cell>
          <cell r="B1940" t="str">
            <v>CABO TELEFÔNICO CI-50 20PARES (USO INTERNO) - FORNECIMENTO E INSTALAÇÃO</v>
          </cell>
          <cell r="C1940" t="str">
            <v>M</v>
          </cell>
          <cell r="D1940">
            <v>7.69</v>
          </cell>
          <cell r="E1940">
            <v>1.62</v>
          </cell>
          <cell r="F1940">
            <v>9.31</v>
          </cell>
        </row>
        <row r="1941">
          <cell r="A1941" t="str">
            <v>73768/5</v>
          </cell>
          <cell r="B1941" t="str">
            <v>CABO TELEFÔNICO CI-50 30PARES (USO INTERNO) - FORNECIMENTO E INSTALAÇÃO</v>
          </cell>
          <cell r="C1941" t="str">
            <v>M</v>
          </cell>
          <cell r="D1941">
            <v>10.33</v>
          </cell>
          <cell r="E1941">
            <v>1.86</v>
          </cell>
          <cell r="F1941">
            <v>12.19</v>
          </cell>
        </row>
        <row r="1942">
          <cell r="A1942" t="str">
            <v>73768/6</v>
          </cell>
          <cell r="B1942" t="str">
            <v>CABO TELEFÔNICO CI-50 50PARES (USO INTERNO) - FORNECIMENTO E INSTALAÇÃO</v>
          </cell>
          <cell r="C1942" t="str">
            <v>M</v>
          </cell>
          <cell r="D1942">
            <v>17.97</v>
          </cell>
          <cell r="E1942">
            <v>2.3199999999999998</v>
          </cell>
          <cell r="F1942">
            <v>20.29</v>
          </cell>
        </row>
        <row r="1943">
          <cell r="A1943" t="str">
            <v>73768/7</v>
          </cell>
          <cell r="B1943" t="str">
            <v>CABO TELEFÔNICO CI-50 75 PARES (USO INTERNO) - FORNECIMENTO E INSTALAÇÃO</v>
          </cell>
          <cell r="C1943" t="str">
            <v>M</v>
          </cell>
          <cell r="D1943">
            <v>28.96</v>
          </cell>
          <cell r="E1943">
            <v>2.79</v>
          </cell>
          <cell r="F1943">
            <v>31.75</v>
          </cell>
        </row>
        <row r="1944">
          <cell r="A1944" t="str">
            <v>73768/8</v>
          </cell>
          <cell r="B1944" t="str">
            <v>CABO TELEFÔNICO CI-50 200 PARES (USO INTERNO) - FORNECIMENTO E INSTALAÇÃO</v>
          </cell>
          <cell r="C1944" t="str">
            <v>M</v>
          </cell>
          <cell r="D1944">
            <v>70.489999999999995</v>
          </cell>
          <cell r="E1944">
            <v>4.6500000000000004</v>
          </cell>
          <cell r="F1944">
            <v>75.14</v>
          </cell>
        </row>
        <row r="1945">
          <cell r="A1945" t="str">
            <v>73768/9</v>
          </cell>
          <cell r="B1945" t="str">
            <v>CABO TELEFÔNICO CCI-50 1 PAR (USO INTERNO) - FORNECIMENTO E INSTALAÇÃO</v>
          </cell>
          <cell r="C1945" t="str">
            <v>M</v>
          </cell>
          <cell r="D1945">
            <v>0.53</v>
          </cell>
          <cell r="E1945">
            <v>0.46</v>
          </cell>
          <cell r="F1945">
            <v>0.99</v>
          </cell>
        </row>
        <row r="1946">
          <cell r="A1946" t="str">
            <v>73768/10</v>
          </cell>
          <cell r="B1946" t="str">
            <v>CABO TELEFÔNICO CCI-50 2 PARES (USO INTERNO) - FORNECIMENTO E INSTALAÇÃO</v>
          </cell>
          <cell r="C1946" t="str">
            <v>M</v>
          </cell>
          <cell r="D1946">
            <v>0.79</v>
          </cell>
          <cell r="E1946">
            <v>0.46</v>
          </cell>
          <cell r="F1946">
            <v>1.25</v>
          </cell>
        </row>
        <row r="1947">
          <cell r="A1947" t="str">
            <v>73768/11</v>
          </cell>
          <cell r="B1947" t="str">
            <v>CABO TELEFÔNICO CCI-50 3 PARES (USO INTERNO) - FORNECIMENTO E INSTALAÇÃO</v>
          </cell>
          <cell r="C1947" t="str">
            <v>M</v>
          </cell>
          <cell r="D1947">
            <v>1.1200000000000001</v>
          </cell>
          <cell r="E1947">
            <v>0.46</v>
          </cell>
          <cell r="F1947">
            <v>1.58</v>
          </cell>
        </row>
        <row r="1948">
          <cell r="A1948" t="str">
            <v>73768/12</v>
          </cell>
          <cell r="B1948" t="str">
            <v>CABO TELEFÔNICO CCI-50 4 PARES (USO INTERNO) - FORNECIMENTO E INSTALAÇÃO</v>
          </cell>
          <cell r="C1948" t="str">
            <v>M</v>
          </cell>
          <cell r="D1948">
            <v>1.47</v>
          </cell>
          <cell r="E1948">
            <v>0.69</v>
          </cell>
          <cell r="F1948">
            <v>2.16</v>
          </cell>
        </row>
        <row r="1949">
          <cell r="A1949" t="str">
            <v>73768/13</v>
          </cell>
          <cell r="B1949" t="str">
            <v>CABO TELEFÔNICO CCI-50 5 PARES (USO INTERNO) - FORNECIMENTO E INSTALAÇÃO</v>
          </cell>
          <cell r="C1949" t="str">
            <v>M</v>
          </cell>
          <cell r="D1949">
            <v>1.97</v>
          </cell>
          <cell r="E1949">
            <v>0.93</v>
          </cell>
          <cell r="F1949">
            <v>2.9</v>
          </cell>
        </row>
        <row r="1950">
          <cell r="A1950" t="str">
            <v>73768/14</v>
          </cell>
          <cell r="B1950" t="str">
            <v>CABO TELEFÔNICO CCI-50 6 PARES (USO INTERNO) - FORNECIMENTO E INSTALAÇÃO</v>
          </cell>
          <cell r="C1950" t="str">
            <v>M</v>
          </cell>
          <cell r="D1950">
            <v>2.4</v>
          </cell>
          <cell r="E1950">
            <v>1.39</v>
          </cell>
          <cell r="F1950">
            <v>3.79</v>
          </cell>
        </row>
        <row r="1951">
          <cell r="B1951" t="str">
            <v>TOMADA PARA TELEFONE</v>
          </cell>
          <cell r="C1951">
            <v>0</v>
          </cell>
        </row>
        <row r="1952">
          <cell r="A1952">
            <v>72337</v>
          </cell>
          <cell r="B1952" t="str">
            <v>TOMADA PARA TELEFONE DE 4 POLOS PADRÃO TELEBRAS - FORNECIMENTO E INSTALAÇÃO</v>
          </cell>
          <cell r="C1952" t="str">
            <v>UN</v>
          </cell>
          <cell r="D1952">
            <v>10.99</v>
          </cell>
          <cell r="E1952">
            <v>6.01</v>
          </cell>
          <cell r="F1952">
            <v>17</v>
          </cell>
        </row>
        <row r="1953">
          <cell r="B1953" t="str">
            <v>INSTALACOES PARA SISTEMAS DE VENTILACÃO</v>
          </cell>
          <cell r="C1953">
            <v>0</v>
          </cell>
        </row>
        <row r="1954">
          <cell r="B1954" t="str">
            <v>MANUTENCAO / REPAROS - INSTALACOES PARA SISTEMAS DE VENTILACÃO</v>
          </cell>
          <cell r="C1954">
            <v>0</v>
          </cell>
        </row>
        <row r="1955">
          <cell r="B1955" t="str">
            <v>AR CONDICIONADO</v>
          </cell>
          <cell r="C1955">
            <v>0</v>
          </cell>
        </row>
        <row r="1956">
          <cell r="A1956">
            <v>83636</v>
          </cell>
          <cell r="B1956" t="str">
            <v>DUTO CHAPA GALVANIZADA NUM 26 P/ AR CONDICIONADO</v>
          </cell>
          <cell r="C1956" t="str">
            <v>M2</v>
          </cell>
          <cell r="D1956">
            <v>36.549999999999997</v>
          </cell>
          <cell r="E1956">
            <v>8.7200000000000006</v>
          </cell>
          <cell r="F1956">
            <v>45.27</v>
          </cell>
        </row>
        <row r="1957">
          <cell r="A1957">
            <v>83637</v>
          </cell>
          <cell r="B1957" t="str">
            <v>DUTO CHAPA GALVANIZADA NUM 22 P/ AR CONDICIONADO</v>
          </cell>
          <cell r="C1957" t="str">
            <v>M2</v>
          </cell>
          <cell r="D1957">
            <v>54.71</v>
          </cell>
          <cell r="E1957">
            <v>20.6</v>
          </cell>
          <cell r="F1957">
            <v>75.31</v>
          </cell>
        </row>
        <row r="1958">
          <cell r="A1958">
            <v>84135</v>
          </cell>
          <cell r="B1958" t="str">
            <v>FORNECIMENTO E INSTALAÇÃO CAIXA PRÉ-MOLDADA EM CONCRETO PARA AR CONDICIONADO 18000 BTUS</v>
          </cell>
          <cell r="C1958" t="str">
            <v>UN</v>
          </cell>
          <cell r="D1958">
            <v>172.01</v>
          </cell>
          <cell r="E1958">
            <v>89.18</v>
          </cell>
          <cell r="F1958">
            <v>261.19</v>
          </cell>
        </row>
        <row r="1959">
          <cell r="B1959" t="str">
            <v>INSTALACOES PARA GAS - GLP</v>
          </cell>
          <cell r="C1959">
            <v>0</v>
          </cell>
        </row>
        <row r="1960">
          <cell r="B1960" t="str">
            <v>MANUTENCAO / REPAROS - GLP</v>
          </cell>
          <cell r="C1960">
            <v>0</v>
          </cell>
        </row>
        <row r="1961">
          <cell r="B1961" t="str">
            <v>INSTALACOES GAS CENTRAL</v>
          </cell>
          <cell r="C1961">
            <v>0</v>
          </cell>
        </row>
        <row r="1962">
          <cell r="A1962" t="str">
            <v>74003/1</v>
          </cell>
          <cell r="B1962" t="str">
            <v>INSTALAÇÕES GÁS CENTRAL P/ EDIFÍCIO RESIDENCIAL C/ 4 PAVTOS 16 UNID. UMA CENTRAL POR BLOCO COM 16 PONTOS</v>
          </cell>
          <cell r="C1962" t="str">
            <v>UN</v>
          </cell>
          <cell r="D1962">
            <v>2959.46</v>
          </cell>
          <cell r="E1962">
            <v>1669.89</v>
          </cell>
          <cell r="F1962">
            <v>4629.3500000000004</v>
          </cell>
        </row>
        <row r="1963">
          <cell r="B1963" t="str">
            <v>TUBOS DE ACO PRETO</v>
          </cell>
          <cell r="C1963">
            <v>0</v>
          </cell>
        </row>
        <row r="1964">
          <cell r="A1964" t="str">
            <v>75027/1</v>
          </cell>
          <cell r="B1964" t="str">
            <v>TUBO DE AÇO PRETO 2" SEM COSTURA SCHEDULE 40/NBR 5590, INCLUSIVE CONEXÕES - FORNECIMENTO E INSTALAÇÃO</v>
          </cell>
          <cell r="C1964" t="str">
            <v>M</v>
          </cell>
          <cell r="D1964">
            <v>85.24</v>
          </cell>
          <cell r="E1964">
            <v>38.15</v>
          </cell>
          <cell r="F1964">
            <v>123.39</v>
          </cell>
        </row>
        <row r="1965">
          <cell r="A1965" t="str">
            <v>75027/2</v>
          </cell>
          <cell r="B1965" t="str">
            <v>TUBO DE AÇO PRETO 2.1/2" SEM COSTURA SCHEDULE 40/NBR 5590, INCLUSIVE CONEXÕES - FORNECIMENTO E INSTALAÇÃO</v>
          </cell>
          <cell r="C1965" t="str">
            <v>M</v>
          </cell>
          <cell r="D1965">
            <v>93.92</v>
          </cell>
          <cell r="E1965">
            <v>42.92</v>
          </cell>
          <cell r="F1965">
            <v>136.84</v>
          </cell>
        </row>
        <row r="1966">
          <cell r="A1966" t="str">
            <v>75027/3</v>
          </cell>
          <cell r="B1966" t="str">
            <v>TUBO DE AÇO PRETO 3" SEM COSTURA SCHEDULE 40/NBR 5590, INCLUSIVE CONEXÕES - FORNECIMENTO E INSTALAÇÃO</v>
          </cell>
          <cell r="C1966" t="str">
            <v>M</v>
          </cell>
          <cell r="D1966">
            <v>105.45</v>
          </cell>
          <cell r="E1966">
            <v>47.69</v>
          </cell>
          <cell r="F1966">
            <v>153.13999999999999</v>
          </cell>
        </row>
        <row r="1967">
          <cell r="A1967" t="str">
            <v>75027/4</v>
          </cell>
          <cell r="B1967" t="str">
            <v>TUBO DE AÇO PRETO 4" SEM COSTURA SCHEDULE 40/NBR 5590, INCLUSIVE CONEXÕES - FORNECIMENTO E INSTALAÇÃO</v>
          </cell>
          <cell r="C1967" t="str">
            <v>M</v>
          </cell>
          <cell r="D1967">
            <v>190.34</v>
          </cell>
          <cell r="E1967">
            <v>52.46</v>
          </cell>
          <cell r="F1967">
            <v>242.8</v>
          </cell>
        </row>
        <row r="1968">
          <cell r="A1968" t="str">
            <v>75027/5</v>
          </cell>
          <cell r="B1968" t="str">
            <v>TUBO DE AÇO PRETO 6" SEM COSTURA SCHEDULE 40/NBR 5590, INCLUSIVE CONEXÕES - FORNECIMENTO E INSTALAÇÃO</v>
          </cell>
          <cell r="C1968" t="str">
            <v>M</v>
          </cell>
          <cell r="D1968">
            <v>324.68</v>
          </cell>
          <cell r="E1968">
            <v>63.19</v>
          </cell>
          <cell r="F1968">
            <v>387.87</v>
          </cell>
        </row>
        <row r="1969">
          <cell r="B1969" t="str">
            <v>TUBOS DE COBRE</v>
          </cell>
          <cell r="C1969">
            <v>0</v>
          </cell>
        </row>
        <row r="1970">
          <cell r="A1970" t="str">
            <v>74061/1</v>
          </cell>
          <cell r="B1970" t="str">
            <v>TUBO DE COBRE CLASSE "E" 15MM - FORNECIMENTO E INSTALAÇÃO</v>
          </cell>
          <cell r="C1970" t="str">
            <v>M</v>
          </cell>
          <cell r="D1970">
            <v>12.8</v>
          </cell>
          <cell r="E1970">
            <v>3.23</v>
          </cell>
          <cell r="F1970">
            <v>16.03</v>
          </cell>
        </row>
        <row r="1971">
          <cell r="A1971" t="str">
            <v>74061/2</v>
          </cell>
          <cell r="B1971" t="str">
            <v>TUBO DE COBRE CLASSE "E" 22MM - FORNECIMENTO E INSTALAÇÃO</v>
          </cell>
          <cell r="C1971" t="str">
            <v>M</v>
          </cell>
          <cell r="D1971">
            <v>17.47</v>
          </cell>
          <cell r="E1971">
            <v>3.58</v>
          </cell>
          <cell r="F1971">
            <v>21.05</v>
          </cell>
        </row>
        <row r="1972">
          <cell r="A1972" t="str">
            <v>74061/3</v>
          </cell>
          <cell r="B1972" t="str">
            <v>TUBO DE COBRE CLASSE "E" 28MM - FORNECIMENTO E INSTALAÇÃO</v>
          </cell>
          <cell r="C1972" t="str">
            <v>M</v>
          </cell>
          <cell r="D1972">
            <v>20.99</v>
          </cell>
          <cell r="E1972">
            <v>3.83</v>
          </cell>
          <cell r="F1972">
            <v>24.82</v>
          </cell>
        </row>
        <row r="1973">
          <cell r="A1973" t="str">
            <v>74061/4</v>
          </cell>
          <cell r="B1973" t="str">
            <v>TUBO DE COBRE CLASSE "E" 35MM - FORNECIMENTO E INSTALAÇÃO</v>
          </cell>
          <cell r="C1973" t="str">
            <v>M</v>
          </cell>
          <cell r="D1973">
            <v>30.81</v>
          </cell>
          <cell r="E1973">
            <v>4.09</v>
          </cell>
          <cell r="F1973">
            <v>34.9</v>
          </cell>
        </row>
        <row r="1974">
          <cell r="A1974" t="str">
            <v>74061/5</v>
          </cell>
          <cell r="B1974" t="str">
            <v>TUBO DE COBRE CLASSE "E" 42MM - FORNECIMENTO E INSTALAÇÃO</v>
          </cell>
          <cell r="C1974" t="str">
            <v>M</v>
          </cell>
          <cell r="D1974">
            <v>49.29</v>
          </cell>
          <cell r="E1974">
            <v>4.5999999999999996</v>
          </cell>
          <cell r="F1974">
            <v>53.89</v>
          </cell>
        </row>
        <row r="1975">
          <cell r="A1975" t="str">
            <v>74061/6</v>
          </cell>
          <cell r="B1975" t="str">
            <v>TUBO DE COBRE CLASSE "E" 54MM - FORNECIMENTO E INSTALAÇÃO</v>
          </cell>
          <cell r="C1975" t="str">
            <v>M</v>
          </cell>
          <cell r="D1975">
            <v>60.73</v>
          </cell>
          <cell r="E1975">
            <v>5.63</v>
          </cell>
          <cell r="F1975">
            <v>66.36</v>
          </cell>
        </row>
        <row r="1976">
          <cell r="A1976" t="str">
            <v>74061/7</v>
          </cell>
          <cell r="B1976" t="str">
            <v>TUBO DE COBRE CLASSE "E" 66MM - FORNECIMENTO E INSTALAÇÃO</v>
          </cell>
          <cell r="C1976" t="str">
            <v>M</v>
          </cell>
          <cell r="D1976">
            <v>84.78</v>
          </cell>
          <cell r="E1976">
            <v>6.65</v>
          </cell>
          <cell r="F1976">
            <v>91.43</v>
          </cell>
        </row>
        <row r="1977">
          <cell r="A1977" t="str">
            <v>74061/8</v>
          </cell>
          <cell r="B1977" t="str">
            <v>TUBO DE COBRE CLASSE "E" 79MM - FORNECIMENTO E INSTALAÇÃO</v>
          </cell>
          <cell r="C1977" t="str">
            <v>M</v>
          </cell>
          <cell r="D1977">
            <v>120.44</v>
          </cell>
          <cell r="E1977">
            <v>7.67</v>
          </cell>
          <cell r="F1977">
            <v>128.11000000000001</v>
          </cell>
        </row>
        <row r="1978">
          <cell r="A1978" t="str">
            <v>74061/9</v>
          </cell>
          <cell r="B1978" t="str">
            <v>TUBO DE COBRE CLASSE "E" 104MM - FORNECIMENTO E INSTALAÇÃO</v>
          </cell>
          <cell r="C1978" t="str">
            <v>M</v>
          </cell>
          <cell r="D1978">
            <v>172.12</v>
          </cell>
          <cell r="E1978">
            <v>10.23</v>
          </cell>
          <cell r="F1978">
            <v>182.35</v>
          </cell>
        </row>
        <row r="1979">
          <cell r="B1979" t="str">
            <v>CONEXOES DE COBRE</v>
          </cell>
          <cell r="C1979">
            <v>0</v>
          </cell>
        </row>
        <row r="1980">
          <cell r="A1980" t="str">
            <v>74060/4</v>
          </cell>
          <cell r="B1980" t="str">
            <v>COTOVELO DE COBRE SEM ANEL SOLDA 15MM - FORNECIMENTO E INSTALAÇÃO</v>
          </cell>
          <cell r="C1980" t="str">
            <v>UN</v>
          </cell>
          <cell r="D1980">
            <v>4.0999999999999996</v>
          </cell>
          <cell r="E1980">
            <v>4.29</v>
          </cell>
          <cell r="F1980">
            <v>8.39</v>
          </cell>
        </row>
        <row r="1981">
          <cell r="A1981" t="str">
            <v>74060/1</v>
          </cell>
          <cell r="B1981" t="str">
            <v>COTOVELO DE COBRE SEM ANEL SOLDA 22MM - FORNECIMENTO E INSTALAÇÃO</v>
          </cell>
          <cell r="C1981" t="str">
            <v>UN</v>
          </cell>
          <cell r="D1981">
            <v>7.58</v>
          </cell>
          <cell r="E1981">
            <v>4.29</v>
          </cell>
          <cell r="F1981">
            <v>11.87</v>
          </cell>
        </row>
        <row r="1982">
          <cell r="A1982" t="str">
            <v>74060/2</v>
          </cell>
          <cell r="B1982" t="str">
            <v>COTOVELO DE COBRE SEM ANEL SOLDA 28MM - FORNECIMENTO E INSTALAÇÃO</v>
          </cell>
          <cell r="C1982" t="str">
            <v>UN</v>
          </cell>
          <cell r="D1982">
            <v>9.8000000000000007</v>
          </cell>
          <cell r="E1982">
            <v>4.29</v>
          </cell>
          <cell r="F1982">
            <v>14.09</v>
          </cell>
        </row>
        <row r="1983">
          <cell r="A1983" t="str">
            <v>74060/3</v>
          </cell>
          <cell r="B1983" t="str">
            <v>COTOVELO DE COBRE SEM ANEL SOLDA 35MM - FORNECIMENTO E INSTALAÇÃO</v>
          </cell>
          <cell r="C1983" t="str">
            <v>UN</v>
          </cell>
          <cell r="D1983">
            <v>24.46</v>
          </cell>
          <cell r="E1983">
            <v>6.91</v>
          </cell>
          <cell r="F1983">
            <v>31.37</v>
          </cell>
        </row>
        <row r="1984">
          <cell r="A1984">
            <v>72314</v>
          </cell>
          <cell r="B1984" t="str">
            <v>COTOVELO DE COBRE 42MM, LIGAÇÃO SOLDADA - FORNECIMENTO E INSTALAÇÃO</v>
          </cell>
          <cell r="C1984" t="str">
            <v>UN</v>
          </cell>
          <cell r="D1984">
            <v>35.799999999999997</v>
          </cell>
          <cell r="E1984">
            <v>6.28</v>
          </cell>
          <cell r="F1984">
            <v>42.08</v>
          </cell>
        </row>
        <row r="1985">
          <cell r="A1985">
            <v>72317</v>
          </cell>
          <cell r="B1985" t="str">
            <v>COTOVELO DE COBRE 54MM, LIGAÇÃO SOLDADA - FORNECIMENTO E INSTALAÇÃO</v>
          </cell>
          <cell r="C1985" t="str">
            <v>UN</v>
          </cell>
          <cell r="D1985">
            <v>51.71</v>
          </cell>
          <cell r="E1985">
            <v>6.74</v>
          </cell>
          <cell r="F1985">
            <v>58.45</v>
          </cell>
        </row>
        <row r="1986">
          <cell r="A1986">
            <v>72318</v>
          </cell>
          <cell r="B1986" t="str">
            <v>COTOVELO DE COBRE 66MM, LIGAÇÃO SOLDADA - FORNECIMENTO E INSTALAÇÃO</v>
          </cell>
          <cell r="C1986" t="str">
            <v>UN</v>
          </cell>
          <cell r="D1986">
            <v>147.93</v>
          </cell>
          <cell r="E1986">
            <v>7.44</v>
          </cell>
          <cell r="F1986">
            <v>155.37</v>
          </cell>
        </row>
        <row r="1987">
          <cell r="A1987">
            <v>72320</v>
          </cell>
          <cell r="B1987" t="str">
            <v>COTOVELO DE COBRE 79MM, LIGAÇÃO SOLDADA - FORNECIMENTO E INSTALAÇÃO</v>
          </cell>
          <cell r="C1987" t="str">
            <v>UN</v>
          </cell>
          <cell r="D1987">
            <v>176.25</v>
          </cell>
          <cell r="E1987">
            <v>7.91</v>
          </cell>
          <cell r="F1987">
            <v>184.16</v>
          </cell>
        </row>
        <row r="1988">
          <cell r="A1988">
            <v>72622</v>
          </cell>
          <cell r="B1988" t="str">
            <v>LUVA DE COBRE SEM ANEL SOLDA 15MM - FORNECIMENTO E INSTALAÇÃO</v>
          </cell>
          <cell r="C1988" t="str">
            <v>UN</v>
          </cell>
          <cell r="D1988">
            <v>2.74</v>
          </cell>
          <cell r="E1988">
            <v>3.25</v>
          </cell>
          <cell r="F1988">
            <v>5.99</v>
          </cell>
        </row>
        <row r="1989">
          <cell r="A1989" t="str">
            <v>74059/1</v>
          </cell>
          <cell r="B1989" t="str">
            <v>LUVA DE COBRE SEM ANEL SOLDA 22MM - FORNECIMENTO E INSTALAÇÃO</v>
          </cell>
          <cell r="C1989" t="str">
            <v>UN</v>
          </cell>
          <cell r="D1989">
            <v>4.18</v>
          </cell>
          <cell r="E1989">
            <v>4.29</v>
          </cell>
          <cell r="F1989">
            <v>8.4700000000000006</v>
          </cell>
        </row>
        <row r="1990">
          <cell r="A1990">
            <v>72623</v>
          </cell>
          <cell r="B1990" t="str">
            <v>LUVA DE COBRE SEM ANEL SOLDA 28MM - FORNECIMENTO E INSTALAÇÃO</v>
          </cell>
          <cell r="C1990" t="str">
            <v>UN</v>
          </cell>
          <cell r="D1990">
            <v>6.74</v>
          </cell>
          <cell r="E1990">
            <v>4.18</v>
          </cell>
          <cell r="F1990">
            <v>10.92</v>
          </cell>
        </row>
        <row r="1991">
          <cell r="A1991" t="str">
            <v>74059/2</v>
          </cell>
          <cell r="B1991" t="str">
            <v>LUVA DE COBRE SEM ANEL SOLDA 35MM - FORNECIMENTO E INSTALAÇÃO</v>
          </cell>
          <cell r="C1991" t="str">
            <v>UN</v>
          </cell>
          <cell r="D1991">
            <v>14.73</v>
          </cell>
          <cell r="E1991">
            <v>6.91</v>
          </cell>
          <cell r="F1991">
            <v>21.64</v>
          </cell>
        </row>
        <row r="1992">
          <cell r="A1992">
            <v>72624</v>
          </cell>
          <cell r="B1992" t="str">
            <v>LUVA DE COBRE SEM ANEL SOLDA 42MM - FORNECIMENTO E INSTALAÇÃO</v>
          </cell>
          <cell r="C1992" t="str">
            <v>UN</v>
          </cell>
          <cell r="D1992">
            <v>19.579999999999998</v>
          </cell>
          <cell r="E1992">
            <v>5.58</v>
          </cell>
          <cell r="F1992">
            <v>25.16</v>
          </cell>
        </row>
        <row r="1993">
          <cell r="A1993">
            <v>72625</v>
          </cell>
          <cell r="B1993" t="str">
            <v>LUVA DE COBRE SEM ANEL SOLDA 54MM - FORNECIMENTO E INSTALAÇÃO</v>
          </cell>
          <cell r="C1993" t="str">
            <v>UN</v>
          </cell>
          <cell r="D1993">
            <v>29.24</v>
          </cell>
          <cell r="E1993">
            <v>6.51</v>
          </cell>
          <cell r="F1993">
            <v>35.75</v>
          </cell>
        </row>
        <row r="1994">
          <cell r="A1994">
            <v>72626</v>
          </cell>
          <cell r="B1994" t="str">
            <v>LUVA DE COBRE SEM ANEL SOLDA 66MM - FORNECIMENTO E INSTALAÇÃO</v>
          </cell>
          <cell r="C1994" t="str">
            <v>UN</v>
          </cell>
          <cell r="D1994">
            <v>81.290000000000006</v>
          </cell>
          <cell r="E1994">
            <v>7.21</v>
          </cell>
          <cell r="F1994">
            <v>88.5</v>
          </cell>
        </row>
        <row r="1995">
          <cell r="A1995">
            <v>72627</v>
          </cell>
          <cell r="B1995" t="str">
            <v>LUVA DE COBRE SEM ANEL SOLDA 79MM - FORNECIMENTO E INSTALAÇÃO</v>
          </cell>
          <cell r="C1995" t="str">
            <v>UN</v>
          </cell>
          <cell r="D1995">
            <v>110.91</v>
          </cell>
          <cell r="E1995">
            <v>7.91</v>
          </cell>
          <cell r="F1995">
            <v>118.82</v>
          </cell>
        </row>
        <row r="1996">
          <cell r="A1996">
            <v>72722</v>
          </cell>
          <cell r="B1996" t="str">
            <v>TE DE COBRE 15MM LIGAÇÃO SOLDADA - FORNECIMENTO E INSTALAÇÃO</v>
          </cell>
          <cell r="C1996" t="str">
            <v>UN</v>
          </cell>
          <cell r="D1996">
            <v>4.16</v>
          </cell>
          <cell r="E1996">
            <v>3.72</v>
          </cell>
          <cell r="F1996">
            <v>7.88</v>
          </cell>
        </row>
        <row r="1997">
          <cell r="A1997">
            <v>72723</v>
          </cell>
          <cell r="B1997" t="str">
            <v>TE DE COBRE 22MM LIGAÇÃO SOLDADA - FORNECIMENTO E INSTALAÇÃO</v>
          </cell>
          <cell r="C1997" t="str">
            <v>UN</v>
          </cell>
          <cell r="D1997">
            <v>7.96</v>
          </cell>
          <cell r="E1997">
            <v>4.18</v>
          </cell>
          <cell r="F1997">
            <v>12.14</v>
          </cell>
        </row>
        <row r="1998">
          <cell r="A1998">
            <v>72724</v>
          </cell>
          <cell r="B1998" t="str">
            <v>TE DE COBRE 28MM LIGAÇÃO SOLDADA - FORNECIMENTO E INSTALAÇÃO</v>
          </cell>
          <cell r="C1998" t="str">
            <v>UN</v>
          </cell>
          <cell r="D1998">
            <v>12.93</v>
          </cell>
          <cell r="E1998">
            <v>4.18</v>
          </cell>
          <cell r="F1998">
            <v>17.11</v>
          </cell>
        </row>
        <row r="1999">
          <cell r="A1999">
            <v>72725</v>
          </cell>
          <cell r="B1999" t="str">
            <v>TE DE COBRE 35MM LIGAÇÃO SOLDADA - FORNECIMENTO E INSTALAÇÃO</v>
          </cell>
          <cell r="C1999" t="str">
            <v>UN</v>
          </cell>
          <cell r="D1999">
            <v>28.44</v>
          </cell>
          <cell r="E1999">
            <v>4.6500000000000004</v>
          </cell>
          <cell r="F1999">
            <v>33.090000000000003</v>
          </cell>
        </row>
        <row r="2000">
          <cell r="A2000">
            <v>72726</v>
          </cell>
          <cell r="B2000" t="str">
            <v>TE DE COBRE 42MM LIGAÇÃO SOLDADA - FORNECIMENTO E INSTALAÇÃO</v>
          </cell>
          <cell r="C2000" t="str">
            <v>UN</v>
          </cell>
          <cell r="D2000">
            <v>37.78</v>
          </cell>
          <cell r="E2000">
            <v>5.58</v>
          </cell>
          <cell r="F2000">
            <v>43.36</v>
          </cell>
        </row>
        <row r="2001">
          <cell r="A2001">
            <v>72727</v>
          </cell>
          <cell r="B2001" t="str">
            <v>TE DE COBRE 54MM LIGAÇÃO SOLDADA - FORNECIMENTO E INSTALAÇÃO</v>
          </cell>
          <cell r="C2001" t="str">
            <v>UN</v>
          </cell>
          <cell r="D2001">
            <v>77.239999999999995</v>
          </cell>
          <cell r="E2001">
            <v>6.51</v>
          </cell>
          <cell r="F2001">
            <v>83.75</v>
          </cell>
        </row>
        <row r="2002">
          <cell r="A2002">
            <v>72728</v>
          </cell>
          <cell r="B2002" t="str">
            <v>TE DE COBRE 66MM LIGAÇÃO SOLDADA - FORNECIMENTO E INSTALAÇÃO</v>
          </cell>
          <cell r="C2002" t="str">
            <v>UN</v>
          </cell>
          <cell r="D2002">
            <v>172.29</v>
          </cell>
          <cell r="E2002">
            <v>7.67</v>
          </cell>
          <cell r="F2002">
            <v>179.96</v>
          </cell>
        </row>
        <row r="2003">
          <cell r="A2003">
            <v>72729</v>
          </cell>
          <cell r="B2003" t="str">
            <v>TE DE COBRE 79MM LIGAÇÃO SOLDADA - FORNECIMENTO E INSTALAÇÃO</v>
          </cell>
          <cell r="C2003" t="str">
            <v>UN</v>
          </cell>
          <cell r="D2003">
            <v>277.33999999999997</v>
          </cell>
          <cell r="E2003">
            <v>9.5399999999999991</v>
          </cell>
          <cell r="F2003">
            <v>286.88</v>
          </cell>
        </row>
        <row r="2004">
          <cell r="B2004" t="str">
            <v>INSTALACOES DE PREVENCAO CONTRA INCENDIOS</v>
          </cell>
          <cell r="C2004">
            <v>0</v>
          </cell>
        </row>
        <row r="2005">
          <cell r="B2005" t="str">
            <v>MANUTENCAO / REPAROS - PCI</v>
          </cell>
          <cell r="C2005">
            <v>0</v>
          </cell>
        </row>
        <row r="2006">
          <cell r="A2006">
            <v>90459</v>
          </cell>
          <cell r="B2006" t="str">
            <v>QUEBRA EM ALVENARIA PARA INSTALAÇÃO DE ABRIGO PARA MANGUEIRAS (90X60 CM). AF_05/2015</v>
          </cell>
          <cell r="C2006" t="str">
            <v>UN</v>
          </cell>
          <cell r="D2006">
            <v>6.86</v>
          </cell>
          <cell r="E2006">
            <v>20</v>
          </cell>
          <cell r="F2006">
            <v>26.86</v>
          </cell>
        </row>
        <row r="2007">
          <cell r="A2007">
            <v>85389</v>
          </cell>
          <cell r="B2007" t="str">
            <v>REMOÇÃO TUBULAÇÃO FF C/ DN 400 A 600MM EXCLUINDO ESCAVAÇÃO/REATERRO</v>
          </cell>
          <cell r="C2007" t="str">
            <v>M</v>
          </cell>
          <cell r="D2007">
            <v>19.420000000000002</v>
          </cell>
          <cell r="E2007">
            <v>50.03</v>
          </cell>
          <cell r="F2007">
            <v>69.45</v>
          </cell>
        </row>
        <row r="2008">
          <cell r="A2008">
            <v>85390</v>
          </cell>
          <cell r="B2008" t="str">
            <v>REMOÇÃO TUBULAÇÃO FF C/ DN 50 A 300MM EXCLUINDO ESCAVAÇÃO/REATERRO</v>
          </cell>
          <cell r="C2008" t="str">
            <v>M</v>
          </cell>
          <cell r="D2008">
            <v>9.66</v>
          </cell>
          <cell r="E2008">
            <v>24.9</v>
          </cell>
          <cell r="F2008">
            <v>34.56</v>
          </cell>
        </row>
        <row r="2009">
          <cell r="A2009">
            <v>85392</v>
          </cell>
          <cell r="B2009" t="str">
            <v>REMOÇÃO TUBULAÇÃO FF C/ DN 700 A 1200MM EXCLUINDO ESCAVAÇÃO/REATERRO</v>
          </cell>
          <cell r="C2009" t="str">
            <v>M</v>
          </cell>
          <cell r="D2009">
            <v>47.42</v>
          </cell>
          <cell r="E2009">
            <v>122.17</v>
          </cell>
          <cell r="F2009">
            <v>169.59</v>
          </cell>
        </row>
        <row r="2010">
          <cell r="A2010">
            <v>85336</v>
          </cell>
          <cell r="B2010" t="str">
            <v>RETIRADA DE TUBULAÇÃO DE FERRO GALVANIZADO S/ ESCAVAÇÃO OU RASGO EM ALVENARIA</v>
          </cell>
          <cell r="C2010" t="str">
            <v>M</v>
          </cell>
          <cell r="D2010">
            <v>1.1200000000000001</v>
          </cell>
          <cell r="E2010">
            <v>3.4</v>
          </cell>
          <cell r="F2010">
            <v>4.5199999999999996</v>
          </cell>
        </row>
        <row r="2011">
          <cell r="A2011">
            <v>85417</v>
          </cell>
          <cell r="B2011" t="str">
            <v>RETIRADA DE TUBULAÇÃO HIDROSSANITÁRIA APARENTE COM CONEXÕES, Ø 1/2" A 2"</v>
          </cell>
          <cell r="C2011" t="str">
            <v>M</v>
          </cell>
          <cell r="D2011">
            <v>0.94</v>
          </cell>
          <cell r="E2011">
            <v>2.35</v>
          </cell>
          <cell r="F2011">
            <v>3.29</v>
          </cell>
        </row>
        <row r="2012">
          <cell r="A2012">
            <v>85419</v>
          </cell>
          <cell r="B2012" t="str">
            <v>RETIRADA DE TUBULAÇÃO HIDROSSANITÁRIA APARENTE COM CONEXÕES, Ø 2 1/2" A 4"</v>
          </cell>
          <cell r="C2012" t="str">
            <v>M</v>
          </cell>
          <cell r="D2012">
            <v>1.17</v>
          </cell>
          <cell r="E2012">
            <v>2.93</v>
          </cell>
          <cell r="F2012">
            <v>4.0999999999999996</v>
          </cell>
        </row>
        <row r="2013">
          <cell r="A2013">
            <v>85418</v>
          </cell>
          <cell r="B2013" t="str">
            <v>RETIRADA DE TUBULAÇÃO HIDROSSANITÁRIA EMBUTIDA COM CONEXÕES Ø 1/2" A 2"</v>
          </cell>
          <cell r="C2013" t="str">
            <v>M</v>
          </cell>
          <cell r="D2013">
            <v>1.8</v>
          </cell>
          <cell r="E2013">
            <v>4.76</v>
          </cell>
          <cell r="F2013">
            <v>6.56</v>
          </cell>
        </row>
        <row r="2014">
          <cell r="A2014">
            <v>85420</v>
          </cell>
          <cell r="B2014" t="str">
            <v>RETIRADA DE TUBULAÇÃO HIDROSSANITÁRIA EMBUTIDA COM CONEXÕES, Ø 2 1/2" A 4"</v>
          </cell>
          <cell r="C2014" t="str">
            <v>M</v>
          </cell>
          <cell r="D2014">
            <v>2.71</v>
          </cell>
          <cell r="E2014">
            <v>7.15</v>
          </cell>
          <cell r="F2014">
            <v>9.86</v>
          </cell>
        </row>
        <row r="2015">
          <cell r="A2015">
            <v>83655</v>
          </cell>
          <cell r="B2015" t="str">
            <v>ASSENTAMENTO SIMPLES DE TUBOS DE FERRO FUNDIDO (FOFO), COM JUNTA ELÁSTICA, DN 50 MM.</v>
          </cell>
          <cell r="C2015" t="str">
            <v>M</v>
          </cell>
          <cell r="D2015">
            <v>1.36</v>
          </cell>
          <cell r="E2015">
            <v>1.73</v>
          </cell>
          <cell r="F2015">
            <v>3.09</v>
          </cell>
        </row>
        <row r="2016">
          <cell r="A2016" t="str">
            <v>73887/1</v>
          </cell>
          <cell r="B2016" t="str">
            <v>ASSENTAMENTO SIMPLES DE TUBOS DE FERRO FUNDIDO (FOFO) C/ JUNTA ELÁSTICA - DN 75 MM - INCLUSIVE TRANSPORTE</v>
          </cell>
          <cell r="C2016" t="str">
            <v>M</v>
          </cell>
          <cell r="D2016">
            <v>1.07</v>
          </cell>
          <cell r="E2016">
            <v>1.89</v>
          </cell>
          <cell r="F2016">
            <v>2.96</v>
          </cell>
        </row>
        <row r="2017">
          <cell r="A2017" t="str">
            <v>73887/2</v>
          </cell>
          <cell r="B2017" t="str">
            <v>ASSENTAMENTO SIMPLES DE TUBOS DE FERRO FUNDIDO (FOFO) C/ JUNTA ELÁSTICA - DN 100 - INCLUSIVE TRANSPORTE</v>
          </cell>
          <cell r="C2017" t="str">
            <v>M</v>
          </cell>
          <cell r="D2017">
            <v>1.33</v>
          </cell>
          <cell r="E2017">
            <v>2.1800000000000002</v>
          </cell>
          <cell r="F2017">
            <v>3.51</v>
          </cell>
        </row>
        <row r="2018">
          <cell r="A2018" t="str">
            <v>73887/3</v>
          </cell>
          <cell r="B2018" t="str">
            <v>ASSENTAMENTO SIMPLES DE TUBOS DE FERRO FUNDIDO (FOFO) C/ JUNTA ELÁSTICA - DN 150 - INCLUSIVE TRANSPORTE</v>
          </cell>
          <cell r="C2018" t="str">
            <v>M</v>
          </cell>
          <cell r="D2018">
            <v>2.88</v>
          </cell>
          <cell r="E2018">
            <v>2.94</v>
          </cell>
          <cell r="F2018">
            <v>5.82</v>
          </cell>
        </row>
        <row r="2019">
          <cell r="A2019" t="str">
            <v>73887/4</v>
          </cell>
          <cell r="B2019" t="str">
            <v>ASSENTAMENTO SIMPLES DE TUBOS DE FERRO FUNDIDO (FOFO) C/ JUNTA ELÁSTICA - DN 200 - INCLUSIVE TRANSPORTE</v>
          </cell>
          <cell r="C2019" t="str">
            <v>M</v>
          </cell>
          <cell r="D2019">
            <v>3.68</v>
          </cell>
          <cell r="E2019">
            <v>3.78</v>
          </cell>
          <cell r="F2019">
            <v>7.46</v>
          </cell>
        </row>
        <row r="2020">
          <cell r="A2020" t="str">
            <v>73887/5</v>
          </cell>
          <cell r="B2020" t="str">
            <v>ASSENTAMENTO SIMPLES DE TUBOS DE FERRO FUNDIDO (FOFO) C/ JUNTA ELÁSTICA - DN 250 MM - INCLUSIVE TRANSPORTE</v>
          </cell>
          <cell r="C2020" t="str">
            <v>M</v>
          </cell>
          <cell r="D2020">
            <v>4.5199999999999996</v>
          </cell>
          <cell r="E2020">
            <v>4.4400000000000004</v>
          </cell>
          <cell r="F2020">
            <v>8.9600000000000009</v>
          </cell>
        </row>
        <row r="2021">
          <cell r="A2021" t="str">
            <v>73887/6</v>
          </cell>
          <cell r="B2021" t="str">
            <v>ASSENTAMENTO SIMPLES DE TUBOS DE FERRO FUNDIDO (FOFO) C/ JUNTA ELÁSTICA - DN 300 - INCLUSIVE TRANSPORTE</v>
          </cell>
          <cell r="C2021" t="str">
            <v>M</v>
          </cell>
          <cell r="D2021">
            <v>5.2</v>
          </cell>
          <cell r="E2021">
            <v>4.87</v>
          </cell>
          <cell r="F2021">
            <v>10.07</v>
          </cell>
        </row>
        <row r="2022">
          <cell r="A2022" t="str">
            <v>73887/7</v>
          </cell>
          <cell r="B2022" t="str">
            <v>ASSENTAMENTO SIMPLES DE TUBOS DE FERRO FUNDIDO (FOFO) C/ JUNTA ELÁSTICA - DN 350 MM - INCLUSIVE TRANSPORTE</v>
          </cell>
          <cell r="C2022" t="str">
            <v>M</v>
          </cell>
          <cell r="D2022">
            <v>6.27</v>
          </cell>
          <cell r="E2022">
            <v>5.41</v>
          </cell>
          <cell r="F2022">
            <v>11.68</v>
          </cell>
        </row>
        <row r="2023">
          <cell r="A2023" t="str">
            <v>73887/8</v>
          </cell>
          <cell r="B2023" t="str">
            <v>ASSENTAMENTO SIMPLES DE TUBOS DE FERRO FUNDIDO (FOFO) C/ JUNTA ELÁSTICA - DN 400 MM - INCLUSIVE TRANSPORTE</v>
          </cell>
          <cell r="C2023" t="str">
            <v>M</v>
          </cell>
          <cell r="D2023">
            <v>7.26</v>
          </cell>
          <cell r="E2023">
            <v>6.05</v>
          </cell>
          <cell r="F2023">
            <v>13.31</v>
          </cell>
        </row>
        <row r="2024">
          <cell r="A2024" t="str">
            <v>73887/9</v>
          </cell>
          <cell r="B2024" t="str">
            <v>ASSENTAMENTO SIMPLES DE TUBOS DE FERRO FUNDIDO (FOFO) C/ JUNTA ELÁSTICA - DN 450 MM - INCLUSIVE TRANSPORTE</v>
          </cell>
          <cell r="C2024" t="str">
            <v>M</v>
          </cell>
          <cell r="D2024">
            <v>8.23</v>
          </cell>
          <cell r="E2024">
            <v>6.69</v>
          </cell>
          <cell r="F2024">
            <v>14.92</v>
          </cell>
        </row>
        <row r="2025">
          <cell r="A2025" t="str">
            <v>73887/10</v>
          </cell>
          <cell r="B2025" t="str">
            <v>ASSENTAMENTO SIMPLES DE TUBOS DE FERRO FUNDIDO (FOFO) C/ JUNTA ELÁSTICA - DN 500 MM - INCLUSIVE TRANSPORTE</v>
          </cell>
          <cell r="C2025" t="str">
            <v>M</v>
          </cell>
          <cell r="D2025">
            <v>9.4499999999999993</v>
          </cell>
          <cell r="E2025">
            <v>6.94</v>
          </cell>
          <cell r="F2025">
            <v>16.39</v>
          </cell>
        </row>
        <row r="2026">
          <cell r="A2026" t="str">
            <v>73887/11</v>
          </cell>
          <cell r="B2026" t="str">
            <v>ASSENTAMENTO SIMPLES DE TUBOS DE FERRO FUNDIDO (FOFO) C/ JUNTA ELÁSTICA - DN 600 MM - INCLUSIVE TRANSPORTE</v>
          </cell>
          <cell r="C2026" t="str">
            <v>M</v>
          </cell>
          <cell r="D2026">
            <v>11.63</v>
          </cell>
          <cell r="E2026">
            <v>8</v>
          </cell>
          <cell r="F2026">
            <v>19.63</v>
          </cell>
        </row>
        <row r="2027">
          <cell r="A2027" t="str">
            <v>73887/12</v>
          </cell>
          <cell r="B2027" t="str">
            <v>ASSENTAMENTO SIMPLES DE TUBOS DE FERRO FUNDIDO (FOFO) C/ JUNTA ELÁSTICA - DN 700 MM - INCLUSIVE TRANSPORTE</v>
          </cell>
          <cell r="C2027" t="str">
            <v>M</v>
          </cell>
          <cell r="D2027">
            <v>14.26</v>
          </cell>
          <cell r="E2027">
            <v>10.72</v>
          </cell>
          <cell r="F2027">
            <v>24.98</v>
          </cell>
        </row>
        <row r="2028">
          <cell r="A2028" t="str">
            <v>73887/13</v>
          </cell>
          <cell r="B2028" t="str">
            <v>ASSENTAMENTO SIMPLES DE TUBOS DE FERRO FUNDIDO (FOFO) C/ JUNTA ELÁSTICA - DN 800 MM - INCLUSIVE TRANSPORTES</v>
          </cell>
          <cell r="C2028" t="str">
            <v>M</v>
          </cell>
          <cell r="D2028">
            <v>16.78</v>
          </cell>
          <cell r="E2028">
            <v>11.75</v>
          </cell>
          <cell r="F2028">
            <v>28.53</v>
          </cell>
        </row>
        <row r="2029">
          <cell r="A2029" t="str">
            <v>73887/14</v>
          </cell>
          <cell r="B2029" t="str">
            <v>ASSENTAMENTO SIMPLES DE TUBOS DE FERRO FUNDIDO (FOFO) C/ JUNTA ELÁSTICA - DN 900 MM - INCLUSIVE TRANSPORTE</v>
          </cell>
          <cell r="C2029" t="str">
            <v>M</v>
          </cell>
          <cell r="D2029">
            <v>20.28</v>
          </cell>
          <cell r="E2029">
            <v>12.71</v>
          </cell>
          <cell r="F2029">
            <v>32.99</v>
          </cell>
        </row>
        <row r="2030">
          <cell r="A2030" t="str">
            <v>73887/15</v>
          </cell>
          <cell r="B2030" t="str">
            <v>ASSENTAMENTO SIMPLES DE TUBOS DE FERRO FUNDIDO (FOFO) C/ JUNTA ELÁSTICA - DN 1000 MM - INCLUSIVE TRANSPORTE</v>
          </cell>
          <cell r="C2030" t="str">
            <v>M</v>
          </cell>
          <cell r="D2030">
            <v>22.09</v>
          </cell>
          <cell r="E2030">
            <v>13.12</v>
          </cell>
          <cell r="F2030">
            <v>35.21</v>
          </cell>
        </row>
        <row r="2031">
          <cell r="A2031" t="str">
            <v>73887/16</v>
          </cell>
          <cell r="B2031" t="str">
            <v>ASSENTAMENTO SIMPLES DE TUBOS DE FERRO FUNDIDO (FOFO) C/ JUNTA ELÁSTICA - DN 1100 MM - INCLUSIVE TRANSPORTE</v>
          </cell>
          <cell r="C2031" t="str">
            <v>M</v>
          </cell>
          <cell r="D2031">
            <v>25.91</v>
          </cell>
          <cell r="E2031">
            <v>15.99</v>
          </cell>
          <cell r="F2031">
            <v>41.9</v>
          </cell>
        </row>
        <row r="2032">
          <cell r="A2032" t="str">
            <v>73887/17</v>
          </cell>
          <cell r="B2032" t="str">
            <v>ASSENTAMENTO SIMPLES DE TUBOS DE FERRO FUNDIDO (FOFO) C/ JUNTA ELÁSTICA - DN 1200 MM - INCLUSIVE TRANSPORTE</v>
          </cell>
          <cell r="C2032" t="str">
            <v>M</v>
          </cell>
          <cell r="D2032">
            <v>30.8</v>
          </cell>
          <cell r="E2032">
            <v>18.59</v>
          </cell>
          <cell r="F2032">
            <v>49.39</v>
          </cell>
        </row>
        <row r="2033">
          <cell r="A2033" t="str">
            <v>73839/1</v>
          </cell>
          <cell r="B2033" t="str">
            <v>ASSENTAMENTO DE TUBOS DE AÇO, COM JUNTA ELÁSTICA (COMPRIMENTO DE 6,00 M) - DN 150 MM</v>
          </cell>
          <cell r="C2033" t="str">
            <v>M</v>
          </cell>
          <cell r="D2033">
            <v>3.09</v>
          </cell>
          <cell r="E2033">
            <v>3.23</v>
          </cell>
          <cell r="F2033">
            <v>6.32</v>
          </cell>
        </row>
        <row r="2034">
          <cell r="A2034" t="str">
            <v>73839/2</v>
          </cell>
          <cell r="B2034" t="str">
            <v>ASSENTAMENTO DE TUBOS DE AÇO, COM JUNTA ELÁSTICA (COMPRIMENTO DE 6,00 M) - DN 200 MM</v>
          </cell>
          <cell r="C2034" t="str">
            <v>M</v>
          </cell>
          <cell r="D2034">
            <v>3.95</v>
          </cell>
          <cell r="E2034">
            <v>4.1399999999999997</v>
          </cell>
          <cell r="F2034">
            <v>8.09</v>
          </cell>
        </row>
        <row r="2035">
          <cell r="A2035" t="str">
            <v>73839/3</v>
          </cell>
          <cell r="B2035" t="str">
            <v>ASSENTAMENTO DE TUBOS DE AÇO, COM JUNTA ELÁSTICA (COMPRIMENTO DE 6,00 M) - DN 250 MM</v>
          </cell>
          <cell r="C2035" t="str">
            <v>M</v>
          </cell>
          <cell r="D2035">
            <v>4.84</v>
          </cell>
          <cell r="E2035">
            <v>4.87</v>
          </cell>
          <cell r="F2035">
            <v>9.7100000000000009</v>
          </cell>
        </row>
        <row r="2036">
          <cell r="A2036" t="str">
            <v>73839/4</v>
          </cell>
          <cell r="B2036" t="str">
            <v>ASSENTAMENTO DE TUBOS DE AÇO, COM JUNTA ELÁSTICA (COMPRIMENTO DE 6,00 M) - DN 300 MM</v>
          </cell>
          <cell r="C2036" t="str">
            <v>M</v>
          </cell>
          <cell r="D2036">
            <v>5.56</v>
          </cell>
          <cell r="E2036">
            <v>5.34</v>
          </cell>
          <cell r="F2036">
            <v>10.9</v>
          </cell>
        </row>
        <row r="2037">
          <cell r="A2037" t="str">
            <v>73839/5</v>
          </cell>
          <cell r="B2037" t="str">
            <v>ASSENTAMENTO DE TUBOS DE AÇO, COM JUNTA ELÁSTICA (COMPRIMENTO DE 6,00 M) - DN 350 MM</v>
          </cell>
          <cell r="C2037" t="str">
            <v>M</v>
          </cell>
          <cell r="D2037">
            <v>6.69</v>
          </cell>
          <cell r="E2037">
            <v>5.92</v>
          </cell>
          <cell r="F2037">
            <v>12.61</v>
          </cell>
        </row>
        <row r="2038">
          <cell r="A2038" t="str">
            <v>73839/6</v>
          </cell>
          <cell r="B2038" t="str">
            <v>ASSENTAMENTO DE TUBOS DE AÇO, COM JUNTA ELÁSTICA (COMPRIMENTO DE 6,00 M) - DN 400 MM</v>
          </cell>
          <cell r="C2038" t="str">
            <v>M</v>
          </cell>
          <cell r="D2038">
            <v>7.74</v>
          </cell>
          <cell r="E2038">
            <v>6.62</v>
          </cell>
          <cell r="F2038">
            <v>14.36</v>
          </cell>
        </row>
        <row r="2039">
          <cell r="A2039" t="str">
            <v>73839/7</v>
          </cell>
          <cell r="B2039" t="str">
            <v>ASSENTAMENTO DE TUBOS DE AÇO, COM JUNTA ELÁSTICA (COMPRIMENTO DE 6,00 M) - DN 450 MM</v>
          </cell>
          <cell r="C2039" t="str">
            <v>M</v>
          </cell>
          <cell r="D2039">
            <v>8.77</v>
          </cell>
          <cell r="E2039">
            <v>7.32</v>
          </cell>
          <cell r="F2039">
            <v>16.09</v>
          </cell>
        </row>
        <row r="2040">
          <cell r="A2040" t="str">
            <v>73839/8</v>
          </cell>
          <cell r="B2040" t="str">
            <v>ASSENTAMENTO DE TUBOS DE AÇO, COM JUNTA ELÁSTICA (COMPRIMENTO DE 6,00 M) - DN 500 MM</v>
          </cell>
          <cell r="C2040" t="str">
            <v>M</v>
          </cell>
          <cell r="D2040">
            <v>10.050000000000001</v>
          </cell>
          <cell r="E2040">
            <v>7.59</v>
          </cell>
          <cell r="F2040">
            <v>17.64</v>
          </cell>
        </row>
        <row r="2041">
          <cell r="A2041" t="str">
            <v>73839/9</v>
          </cell>
          <cell r="B2041" t="str">
            <v>ASSENTAMENTO DE TUBOS DE AÇO, COM JUNTA ELÁSTICA (COMPRIMENTO DE 6,00 M) - DN 600 MM</v>
          </cell>
          <cell r="C2041" t="str">
            <v>M</v>
          </cell>
          <cell r="D2041">
            <v>12.36</v>
          </cell>
          <cell r="E2041">
            <v>8.74</v>
          </cell>
          <cell r="F2041">
            <v>21.1</v>
          </cell>
        </row>
        <row r="2042">
          <cell r="A2042" t="str">
            <v>73839/10</v>
          </cell>
          <cell r="B2042" t="str">
            <v>ASSENTAMENTO DE TUBOS DE AÇO, COM JUNTA ELÁSTICA (COMPRIMENTO DE 6,00 M) - DN 700 MM</v>
          </cell>
          <cell r="C2042" t="str">
            <v>M</v>
          </cell>
          <cell r="D2042">
            <v>15.13</v>
          </cell>
          <cell r="E2042">
            <v>11.72</v>
          </cell>
          <cell r="F2042">
            <v>26.85</v>
          </cell>
        </row>
        <row r="2043">
          <cell r="A2043" t="str">
            <v>73839/11</v>
          </cell>
          <cell r="B2043" t="str">
            <v>ASSENTAMENTO DE TUBOS DE AÇO, COM JUNTA ELÁSTICA (COMPRIMENTO DE 6,00 M) - DN 800 MM</v>
          </cell>
          <cell r="C2043" t="str">
            <v>M</v>
          </cell>
          <cell r="D2043">
            <v>17.77</v>
          </cell>
          <cell r="E2043">
            <v>12.83</v>
          </cell>
          <cell r="F2043">
            <v>30.6</v>
          </cell>
        </row>
        <row r="2044">
          <cell r="A2044" t="str">
            <v>73839/12</v>
          </cell>
          <cell r="B2044" t="str">
            <v>ASSENTAMENTO DE TUBOS DE AÇO, COM JUNTA ELÁSTICA (COMPRIMENTO DE 6,00 M) - DN 900 MM</v>
          </cell>
          <cell r="C2044" t="str">
            <v>M</v>
          </cell>
          <cell r="D2044">
            <v>21.49</v>
          </cell>
          <cell r="E2044">
            <v>13.87</v>
          </cell>
          <cell r="F2044">
            <v>35.36</v>
          </cell>
        </row>
        <row r="2045">
          <cell r="A2045" t="str">
            <v>73839/13</v>
          </cell>
          <cell r="B2045" t="str">
            <v>ASSENTAMENTO DE TUBOS DE AÇO, COM JUNTA ELÁSTICA (COMPRIMENTO DE 6,00 M) - DN 1000 MM</v>
          </cell>
          <cell r="C2045" t="str">
            <v>M</v>
          </cell>
          <cell r="D2045">
            <v>23.32</v>
          </cell>
          <cell r="E2045">
            <v>14.3</v>
          </cell>
          <cell r="F2045">
            <v>37.619999999999997</v>
          </cell>
        </row>
        <row r="2046">
          <cell r="A2046" t="str">
            <v>73839/14</v>
          </cell>
          <cell r="B2046" t="str">
            <v>ASSENTAMENTO DE TUBOS DE AÇO, COM JUNTA ELÁSTICA (COMPRIMENTO DE 6,00 M) - DN 1100 MM</v>
          </cell>
          <cell r="C2046" t="str">
            <v>M</v>
          </cell>
          <cell r="D2046">
            <v>27.37</v>
          </cell>
          <cell r="E2046">
            <v>17.440000000000001</v>
          </cell>
          <cell r="F2046">
            <v>44.81</v>
          </cell>
        </row>
        <row r="2047">
          <cell r="A2047" t="str">
            <v>73839/15</v>
          </cell>
          <cell r="B2047" t="str">
            <v>ASSENTAMENTO DE TUBOS DE AÇO, COM JUNTA ELÁSTICA (COMPRIMENTO DE 6,00 M) - DN 1200 MM</v>
          </cell>
          <cell r="C2047" t="str">
            <v>M</v>
          </cell>
          <cell r="D2047">
            <v>32.57</v>
          </cell>
          <cell r="E2047">
            <v>20.27</v>
          </cell>
          <cell r="F2047">
            <v>52.84</v>
          </cell>
        </row>
        <row r="2048">
          <cell r="B2048" t="str">
            <v>MANGUEIRAS</v>
          </cell>
          <cell r="C2048">
            <v>0</v>
          </cell>
        </row>
        <row r="2049">
          <cell r="A2049">
            <v>71516</v>
          </cell>
          <cell r="B2049" t="str">
            <v>CONJUNTO DE MANGUEIRA PARA COMBATE A INCÊNDIO EM FIBRA DE POLIESTER PURA, COM 1.1/2", REVESTIDA INTERNAMENTE, COM 2 LANCES DE 15M CADA</v>
          </cell>
          <cell r="C2049" t="str">
            <v>UN</v>
          </cell>
          <cell r="D2049">
            <v>440</v>
          </cell>
          <cell r="E2049">
            <v>0</v>
          </cell>
          <cell r="F2049">
            <v>440</v>
          </cell>
        </row>
        <row r="2050">
          <cell r="B2050" t="str">
            <v>ABRIGOS PARA HIDRANTES</v>
          </cell>
          <cell r="C2050">
            <v>0</v>
          </cell>
        </row>
        <row r="2051">
          <cell r="A2051">
            <v>72283</v>
          </cell>
          <cell r="B2051" t="str">
            <v>ABRIGO PARA HIDRANTE, 75X45X17CM, COM REGISTRO GLOBO ANGULAR 45º 2.1/2", ADAPTADOR STORZ 2.1/2", MANGUEIRA DE INCÊNDIO 15M, REDUÇÃO 2.1/2X1.1/2" E ESGUICHO EM LATÃO 1.1/2" - FORNECIMENTO E INSTALAÇÃO</v>
          </cell>
          <cell r="C2051" t="str">
            <v>UN</v>
          </cell>
          <cell r="D2051">
            <v>817.43</v>
          </cell>
          <cell r="E2051">
            <v>81.45</v>
          </cell>
          <cell r="F2051">
            <v>898.88</v>
          </cell>
        </row>
        <row r="2052">
          <cell r="A2052">
            <v>72284</v>
          </cell>
          <cell r="B2052" t="str">
            <v>ABRIGO PARA HIDRANTE, 90X60X17CM, COM REGISTRO GLOBO ANGULAR 45º 2.1/2", ADAPTADOR STORZ 2.1/2", MANGUEIRA DE INCÊNDIO 20M, REDUÇÃO 2.1/2X1.1/2" E ESGUICHO EM LATÃO 1.1/2" - FORNECIMENTO E INSTALAÇÃO</v>
          </cell>
          <cell r="C2052" t="str">
            <v>UN</v>
          </cell>
          <cell r="D2052">
            <v>913.08</v>
          </cell>
          <cell r="E2052">
            <v>93.08</v>
          </cell>
          <cell r="F2052">
            <v>1006.16</v>
          </cell>
        </row>
        <row r="2053">
          <cell r="B2053" t="str">
            <v>HIDRANTE SUBTERRANEO</v>
          </cell>
          <cell r="C2053">
            <v>0</v>
          </cell>
        </row>
        <row r="2054">
          <cell r="A2054">
            <v>83633</v>
          </cell>
          <cell r="B2054" t="str">
            <v>HIDRANTE SUBTERRANEO FERRO FUNDIDO C/ CURVA LONGA E CAIXA DN=75MM</v>
          </cell>
          <cell r="C2054" t="str">
            <v>UN</v>
          </cell>
          <cell r="D2054">
            <v>2475.1799999999998</v>
          </cell>
          <cell r="E2054">
            <v>27.42</v>
          </cell>
          <cell r="F2054">
            <v>2502.6</v>
          </cell>
        </row>
        <row r="2055">
          <cell r="B2055" t="str">
            <v>CAIXAS DE INCENDIO</v>
          </cell>
          <cell r="C2055">
            <v>0</v>
          </cell>
        </row>
        <row r="2056">
          <cell r="A2056">
            <v>72287</v>
          </cell>
          <cell r="B2056" t="str">
            <v>CAIXA DE INCÊNDIO 45X75X17CM - FORNECIMENTO E INSTALAÇÃO</v>
          </cell>
          <cell r="C2056" t="str">
            <v>UN</v>
          </cell>
          <cell r="D2056">
            <v>157.59</v>
          </cell>
          <cell r="E2056">
            <v>16.46</v>
          </cell>
          <cell r="F2056">
            <v>174.05</v>
          </cell>
        </row>
        <row r="2057">
          <cell r="A2057">
            <v>72288</v>
          </cell>
          <cell r="B2057" t="str">
            <v>CAIXA DE INCÊNDIO 60X75X17CM - FORNECIMENTO E INSTALAÇÃO</v>
          </cell>
          <cell r="C2057" t="str">
            <v>UN</v>
          </cell>
          <cell r="D2057">
            <v>197.54</v>
          </cell>
          <cell r="E2057">
            <v>18.440000000000001</v>
          </cell>
          <cell r="F2057">
            <v>215.98</v>
          </cell>
        </row>
        <row r="2058">
          <cell r="B2058" t="str">
            <v>TUBOS DE ACO GALVANIZADO</v>
          </cell>
          <cell r="C2058">
            <v>0</v>
          </cell>
        </row>
        <row r="2059">
          <cell r="A2059" t="str">
            <v>73976/2</v>
          </cell>
          <cell r="B2059" t="str">
            <v>TUBO DE AÇO GALVANIZADO COM COSTURA 1/2" (15MM), INCLUSIVE CONEXÕES - FORNECIMENTO E INSTALAÇÃO</v>
          </cell>
          <cell r="C2059" t="str">
            <v>M</v>
          </cell>
          <cell r="D2059">
            <v>12.37</v>
          </cell>
          <cell r="E2059">
            <v>2.67</v>
          </cell>
          <cell r="F2059">
            <v>15.04</v>
          </cell>
        </row>
        <row r="2060">
          <cell r="A2060" t="str">
            <v>73976/3</v>
          </cell>
          <cell r="B2060" t="str">
            <v>TUBO DE AÇO GALVANIZADO COM COSTURA 3/4" (20MM), INCLUSIVE CONEXÕES - FORNECIMENTO E INSTALAÇÃO</v>
          </cell>
          <cell r="C2060" t="str">
            <v>M</v>
          </cell>
          <cell r="D2060">
            <v>16.72</v>
          </cell>
          <cell r="E2060">
            <v>3.25</v>
          </cell>
          <cell r="F2060">
            <v>19.97</v>
          </cell>
        </row>
        <row r="2061">
          <cell r="A2061" t="str">
            <v>73976/4</v>
          </cell>
          <cell r="B2061" t="str">
            <v>TUBO DE AÇO GALVANIZADO COM COSTURA 1" (25MM), INCLUSIVE CONEXÕES - FORNECIMENTO E INSTALAÇÃO</v>
          </cell>
          <cell r="C2061" t="str">
            <v>M</v>
          </cell>
          <cell r="D2061">
            <v>33.22</v>
          </cell>
          <cell r="E2061">
            <v>26.23</v>
          </cell>
          <cell r="F2061">
            <v>59.45</v>
          </cell>
        </row>
        <row r="2062">
          <cell r="A2062" t="str">
            <v>73976/5</v>
          </cell>
          <cell r="B2062" t="str">
            <v>TUBO DE AÇO GALVANIZADO COM COSTURA 1.1/4" (32MM), INCLUSIVE CONEXÕES - FORNECIMENTO E INSTALAÇÃO</v>
          </cell>
          <cell r="C2062" t="str">
            <v>M</v>
          </cell>
          <cell r="D2062">
            <v>48.57</v>
          </cell>
          <cell r="E2062">
            <v>28.61</v>
          </cell>
          <cell r="F2062">
            <v>77.180000000000007</v>
          </cell>
        </row>
        <row r="2063">
          <cell r="A2063" t="str">
            <v>73976/6</v>
          </cell>
          <cell r="B2063" t="str">
            <v>TUBO DE AÇO GALVANIZADO COM COSTURA 1.1/2" (40MM), INCLUSIVE CONEXÕES - FORNECIMENTO E INSTALAÇÃO</v>
          </cell>
          <cell r="C2063" t="str">
            <v>M</v>
          </cell>
          <cell r="D2063">
            <v>51.57</v>
          </cell>
          <cell r="E2063">
            <v>33.380000000000003</v>
          </cell>
          <cell r="F2063">
            <v>84.95</v>
          </cell>
        </row>
        <row r="2064">
          <cell r="A2064" t="str">
            <v>73976/7</v>
          </cell>
          <cell r="B2064" t="str">
            <v>TUBO DE AÇO GALVANIZADO COM COSTURA 2" (50MM), INCLUSIVE CONEXÕES - FORNECIMENTO E INSTALAÇÃO</v>
          </cell>
          <cell r="C2064" t="str">
            <v>M</v>
          </cell>
          <cell r="D2064">
            <v>68.78</v>
          </cell>
          <cell r="E2064">
            <v>38.15</v>
          </cell>
          <cell r="F2064">
            <v>106.93</v>
          </cell>
        </row>
        <row r="2065">
          <cell r="A2065" t="str">
            <v>73976/8</v>
          </cell>
          <cell r="B2065" t="str">
            <v>TUBO DE AÇO GALVANIZADO COM COSTURA 2.1/2" (65MM), INCLUSIVE CONEXÕES - FORNECIMENTO E INSTALAÇÃO</v>
          </cell>
          <cell r="C2065" t="str">
            <v>M</v>
          </cell>
          <cell r="D2065">
            <v>88.11</v>
          </cell>
          <cell r="E2065">
            <v>42.92</v>
          </cell>
          <cell r="F2065">
            <v>131.03</v>
          </cell>
        </row>
        <row r="2066">
          <cell r="A2066" t="str">
            <v>73976/9</v>
          </cell>
          <cell r="B2066" t="str">
            <v>TUBO DE AÇO GALVANIZADO COM COSTURA 3" (80MM), INCLUSIVE CONEXÕES - FORNECIMENTO E INSTALAÇÃO</v>
          </cell>
          <cell r="C2066" t="str">
            <v>M</v>
          </cell>
          <cell r="D2066">
            <v>93.72</v>
          </cell>
          <cell r="E2066">
            <v>47.69</v>
          </cell>
          <cell r="F2066">
            <v>141.41</v>
          </cell>
        </row>
        <row r="2067">
          <cell r="A2067" t="str">
            <v>73976/10</v>
          </cell>
          <cell r="B2067" t="str">
            <v>TUBO DE AÇO GALVANIZADO COM COSTURA 4" (100MM), INCLUSIVE CONEXÕES - FORNECIMENTO E INSTALAÇÃO</v>
          </cell>
          <cell r="C2067" t="str">
            <v>M</v>
          </cell>
          <cell r="D2067">
            <v>142.08000000000001</v>
          </cell>
          <cell r="E2067">
            <v>52.46</v>
          </cell>
          <cell r="F2067">
            <v>194.54</v>
          </cell>
        </row>
        <row r="2068">
          <cell r="A2068" t="str">
            <v>73976/11</v>
          </cell>
          <cell r="B2068" t="str">
            <v>TUBO DE AÇO GALVANIZADO COM COSTURA 6" (150MM), INCLUSIVE CONEXÕES - INSTALAÇÃO</v>
          </cell>
          <cell r="C2068" t="str">
            <v>M</v>
          </cell>
          <cell r="D2068">
            <v>213.18</v>
          </cell>
          <cell r="E2068">
            <v>63.19</v>
          </cell>
          <cell r="F2068">
            <v>276.37</v>
          </cell>
        </row>
        <row r="2069">
          <cell r="B2069" t="str">
            <v>CONEXOES DE ACO GALVANIZADO</v>
          </cell>
          <cell r="C2069">
            <v>0</v>
          </cell>
        </row>
        <row r="2070">
          <cell r="A2070">
            <v>72301</v>
          </cell>
          <cell r="B2070" t="str">
            <v>COTOVELO DE AÇO GALVANIZADO 1/2" - FORNECIMENTO E INSTALAÇÃO</v>
          </cell>
          <cell r="C2070" t="str">
            <v>UN</v>
          </cell>
          <cell r="D2070">
            <v>7.26</v>
          </cell>
          <cell r="E2070">
            <v>10.18</v>
          </cell>
          <cell r="F2070">
            <v>17.440000000000001</v>
          </cell>
        </row>
        <row r="2071">
          <cell r="A2071">
            <v>72305</v>
          </cell>
          <cell r="B2071" t="str">
            <v>COTOVELO DE AÇO GALVANIZADO 3/4" - FORNECIMENTO E INSTALAÇÃO</v>
          </cell>
          <cell r="C2071" t="str">
            <v>UN</v>
          </cell>
          <cell r="D2071">
            <v>9.33</v>
          </cell>
          <cell r="E2071">
            <v>8.3699999999999992</v>
          </cell>
          <cell r="F2071">
            <v>17.7</v>
          </cell>
        </row>
        <row r="2072">
          <cell r="A2072">
            <v>72300</v>
          </cell>
          <cell r="B2072" t="str">
            <v>COTOVELO DE AÇO GALVANIZADO 1" - FORNECIMENTO E INSTALAÇÃO</v>
          </cell>
          <cell r="C2072" t="str">
            <v>UN</v>
          </cell>
          <cell r="D2072">
            <v>11.7</v>
          </cell>
          <cell r="E2072">
            <v>8.84</v>
          </cell>
          <cell r="F2072">
            <v>20.54</v>
          </cell>
        </row>
        <row r="2073">
          <cell r="A2073">
            <v>72298</v>
          </cell>
          <cell r="B2073" t="str">
            <v>COTOVELO DE AÇO GALVANIZADO 1.1/4" - FORNECIMENTO E INSTALAÇÃO</v>
          </cell>
          <cell r="C2073" t="str">
            <v>UN</v>
          </cell>
          <cell r="D2073">
            <v>18.100000000000001</v>
          </cell>
          <cell r="E2073">
            <v>13.96</v>
          </cell>
          <cell r="F2073">
            <v>32.06</v>
          </cell>
        </row>
        <row r="2074">
          <cell r="A2074">
            <v>72297</v>
          </cell>
          <cell r="B2074" t="str">
            <v>COTOVELO DE AÇO GALVANIZADO 1.1/2" - FORNECIMENTO E INSTALAÇÃO</v>
          </cell>
          <cell r="C2074" t="str">
            <v>UN</v>
          </cell>
          <cell r="D2074">
            <v>24</v>
          </cell>
          <cell r="E2074">
            <v>15.12</v>
          </cell>
          <cell r="F2074">
            <v>39.119999999999997</v>
          </cell>
        </row>
        <row r="2075">
          <cell r="A2075">
            <v>72303</v>
          </cell>
          <cell r="B2075" t="str">
            <v>COTOVELO DE AÇO GALVANIZADO 2" - FORNECIMENTO E INSTALAÇÃO</v>
          </cell>
          <cell r="C2075" t="str">
            <v>UN</v>
          </cell>
          <cell r="D2075">
            <v>34.1</v>
          </cell>
          <cell r="E2075">
            <v>16.29</v>
          </cell>
          <cell r="F2075">
            <v>50.39</v>
          </cell>
        </row>
        <row r="2076">
          <cell r="A2076">
            <v>72302</v>
          </cell>
          <cell r="B2076" t="str">
            <v>COTOVELO DE AÇO GALVANIZADO 2.1/2"</v>
          </cell>
          <cell r="C2076" t="str">
            <v>UN</v>
          </cell>
          <cell r="D2076">
            <v>60.27</v>
          </cell>
          <cell r="E2076">
            <v>17.45</v>
          </cell>
          <cell r="F2076">
            <v>77.72</v>
          </cell>
        </row>
        <row r="2077">
          <cell r="A2077">
            <v>72304</v>
          </cell>
          <cell r="B2077" t="str">
            <v>COTOVELO DE AÇO GALVANIZADO 3" - FORNECIMENTO E INSTALAÇÃO</v>
          </cell>
          <cell r="C2077" t="str">
            <v>UN</v>
          </cell>
          <cell r="D2077">
            <v>79.8</v>
          </cell>
          <cell r="E2077">
            <v>18.61</v>
          </cell>
          <cell r="F2077">
            <v>98.41</v>
          </cell>
        </row>
        <row r="2078">
          <cell r="A2078">
            <v>72306</v>
          </cell>
          <cell r="B2078" t="str">
            <v>COTOVELO DE AÇO GALVANIZADO 4" - FORNECIMENTO E INSTALAÇÃO</v>
          </cell>
          <cell r="C2078" t="str">
            <v>UN</v>
          </cell>
          <cell r="D2078">
            <v>136.24</v>
          </cell>
          <cell r="E2078">
            <v>22.1</v>
          </cell>
          <cell r="F2078">
            <v>158.34</v>
          </cell>
        </row>
        <row r="2079">
          <cell r="A2079">
            <v>72307</v>
          </cell>
          <cell r="B2079" t="str">
            <v>COTOVELO DE AÇO GALVANIZADO 5" - FORNECIMENTO E INSTALAÇÃO</v>
          </cell>
          <cell r="C2079" t="str">
            <v>UN</v>
          </cell>
          <cell r="D2079">
            <v>331.84</v>
          </cell>
          <cell r="E2079">
            <v>25.59</v>
          </cell>
          <cell r="F2079">
            <v>357.43</v>
          </cell>
        </row>
        <row r="2080">
          <cell r="A2080">
            <v>72313</v>
          </cell>
          <cell r="B2080" t="str">
            <v>COTOVELO DE AÇO GALVANIZADO 6" - FORNECIMENTO E INSTALAÇÃO</v>
          </cell>
          <cell r="C2080" t="str">
            <v>UN</v>
          </cell>
          <cell r="D2080">
            <v>412.46</v>
          </cell>
          <cell r="E2080">
            <v>29.09</v>
          </cell>
          <cell r="F2080">
            <v>441.55</v>
          </cell>
        </row>
        <row r="2081">
          <cell r="A2081">
            <v>72614</v>
          </cell>
          <cell r="B2081" t="str">
            <v>LUVA DE AÇO GALVANIZADO 1/2" - FORNECIMENTO E INSTALAÇÃO</v>
          </cell>
          <cell r="C2081" t="str">
            <v>UN</v>
          </cell>
          <cell r="D2081">
            <v>5.34</v>
          </cell>
          <cell r="E2081">
            <v>5.58</v>
          </cell>
          <cell r="F2081">
            <v>10.92</v>
          </cell>
        </row>
        <row r="2082">
          <cell r="A2082">
            <v>72618</v>
          </cell>
          <cell r="B2082" t="str">
            <v>LUVA DE AÇO GALVANIZADO 3/4" - FORNECIMENTO E INSTALAÇÃO</v>
          </cell>
          <cell r="C2082" t="str">
            <v>UN</v>
          </cell>
          <cell r="D2082">
            <v>6.97</v>
          </cell>
          <cell r="E2082">
            <v>6.05</v>
          </cell>
          <cell r="F2082">
            <v>13.02</v>
          </cell>
        </row>
        <row r="2083">
          <cell r="A2083">
            <v>72613</v>
          </cell>
          <cell r="B2083" t="str">
            <v>LUVA DE AÇO GALVANIZADO 1" - FORNECIMENTO E INSTALAÇÃO</v>
          </cell>
          <cell r="C2083" t="str">
            <v>UN</v>
          </cell>
          <cell r="D2083">
            <v>9.34</v>
          </cell>
          <cell r="E2083">
            <v>6.51</v>
          </cell>
          <cell r="F2083">
            <v>15.85</v>
          </cell>
        </row>
        <row r="2084">
          <cell r="A2084">
            <v>72612</v>
          </cell>
          <cell r="B2084" t="str">
            <v>LUVA DE AÇO GALVANIZADO 1.1/4" - FORNECIMENTO E INSTALAÇÃO</v>
          </cell>
          <cell r="C2084" t="str">
            <v>UN</v>
          </cell>
          <cell r="D2084">
            <v>12.35</v>
          </cell>
          <cell r="E2084">
            <v>6.98</v>
          </cell>
          <cell r="F2084">
            <v>19.329999999999998</v>
          </cell>
        </row>
        <row r="2085">
          <cell r="A2085">
            <v>72611</v>
          </cell>
          <cell r="B2085" t="str">
            <v>LUVA DE AÇO GALVANIZADO 1.1/2" - FORNECIMENTO E INSTALAÇÃO</v>
          </cell>
          <cell r="C2085" t="str">
            <v>UN</v>
          </cell>
          <cell r="D2085">
            <v>15.88</v>
          </cell>
          <cell r="E2085">
            <v>7.44</v>
          </cell>
          <cell r="F2085">
            <v>23.32</v>
          </cell>
        </row>
        <row r="2086">
          <cell r="A2086">
            <v>72616</v>
          </cell>
          <cell r="B2086" t="str">
            <v>LUVA DE AÇO GALVANIZADO 2" - FORNECIMENTO E INSTALAÇÃO</v>
          </cell>
          <cell r="C2086" t="str">
            <v>UN</v>
          </cell>
          <cell r="D2086">
            <v>22.62</v>
          </cell>
          <cell r="E2086">
            <v>7.91</v>
          </cell>
          <cell r="F2086">
            <v>30.53</v>
          </cell>
        </row>
        <row r="2087">
          <cell r="A2087">
            <v>72615</v>
          </cell>
          <cell r="B2087" t="str">
            <v>LUVA DE AÇO GALVANIZADO 2.1/2" - FORNECIMENTO E INSTALAÇÃO</v>
          </cell>
          <cell r="C2087" t="str">
            <v>UN</v>
          </cell>
          <cell r="D2087">
            <v>40.67</v>
          </cell>
          <cell r="E2087">
            <v>8.3699999999999992</v>
          </cell>
          <cell r="F2087">
            <v>49.04</v>
          </cell>
        </row>
        <row r="2088">
          <cell r="A2088">
            <v>72617</v>
          </cell>
          <cell r="B2088" t="str">
            <v>LUVA DE AÇO GALVANIZADO 3" - FORNECIMENTO E INSTALAÇÃO</v>
          </cell>
          <cell r="C2088" t="str">
            <v>UN</v>
          </cell>
          <cell r="D2088">
            <v>58.64</v>
          </cell>
          <cell r="E2088">
            <v>8.84</v>
          </cell>
          <cell r="F2088">
            <v>67.48</v>
          </cell>
        </row>
        <row r="2089">
          <cell r="A2089">
            <v>72619</v>
          </cell>
          <cell r="B2089" t="str">
            <v>LUVA DE AÇO GALVANIZADO 4" - FORNECIMENTO E INSTALAÇÃO</v>
          </cell>
          <cell r="C2089" t="str">
            <v>UN</v>
          </cell>
          <cell r="D2089">
            <v>85.36</v>
          </cell>
          <cell r="E2089">
            <v>9.3000000000000007</v>
          </cell>
          <cell r="F2089">
            <v>94.66</v>
          </cell>
        </row>
        <row r="2090">
          <cell r="A2090">
            <v>72620</v>
          </cell>
          <cell r="B2090" t="str">
            <v>LUVA DE AÇO GALVANIZADO 5" - FORNECIMENTO E INSTALAÇÃO</v>
          </cell>
          <cell r="C2090" t="str">
            <v>UN</v>
          </cell>
          <cell r="D2090">
            <v>164.97</v>
          </cell>
          <cell r="E2090">
            <v>11.63</v>
          </cell>
          <cell r="F2090">
            <v>176.6</v>
          </cell>
        </row>
        <row r="2091">
          <cell r="A2091">
            <v>72621</v>
          </cell>
          <cell r="B2091" t="str">
            <v>LUVA DE AÇO GALVANIZADO 6" - FORNECIMENTO E INSTALAÇÃO</v>
          </cell>
          <cell r="C2091" t="str">
            <v>UN</v>
          </cell>
          <cell r="D2091">
            <v>234.47</v>
          </cell>
          <cell r="E2091">
            <v>13.96</v>
          </cell>
          <cell r="F2091">
            <v>248.43</v>
          </cell>
        </row>
        <row r="2092">
          <cell r="A2092">
            <v>72663</v>
          </cell>
          <cell r="B2092" t="str">
            <v>LUVA REDUÇÃO AÇO GALVANIZADO 3/4X1/2" - FORNECIMENTO E INSTALAÇÃO</v>
          </cell>
          <cell r="C2092" t="str">
            <v>UN</v>
          </cell>
          <cell r="D2092">
            <v>8.09</v>
          </cell>
          <cell r="E2092">
            <v>8.61</v>
          </cell>
          <cell r="F2092">
            <v>16.7</v>
          </cell>
        </row>
        <row r="2093">
          <cell r="A2093">
            <v>72656</v>
          </cell>
          <cell r="B2093" t="str">
            <v>LUVA REDUÇÃO AÇO GALVANIZADO 1X1/2" - FORNECIMENTO E INSTALAÇÃO</v>
          </cell>
          <cell r="C2093" t="str">
            <v>UN</v>
          </cell>
          <cell r="D2093">
            <v>10.64</v>
          </cell>
          <cell r="E2093">
            <v>9.3000000000000007</v>
          </cell>
          <cell r="F2093">
            <v>19.940000000000001</v>
          </cell>
        </row>
        <row r="2094">
          <cell r="A2094">
            <v>72657</v>
          </cell>
          <cell r="B2094" t="str">
            <v>LUVA REDUÇÃO AÇO GALVANIZADO 1X3/4" - FORNECIMENTO E INSTALAÇÃO</v>
          </cell>
          <cell r="C2094" t="str">
            <v>UN</v>
          </cell>
          <cell r="D2094">
            <v>11.13</v>
          </cell>
          <cell r="E2094">
            <v>10.23</v>
          </cell>
          <cell r="F2094">
            <v>21.36</v>
          </cell>
        </row>
        <row r="2095">
          <cell r="A2095">
            <v>72652</v>
          </cell>
          <cell r="B2095" t="str">
            <v>LUVA REDUÇÃO AÇO GALVANIZADO 1.1/2X3/4" - FORNECIMENTO E INSTALAÇÃO</v>
          </cell>
          <cell r="C2095" t="str">
            <v>UN</v>
          </cell>
          <cell r="D2095">
            <v>18.77</v>
          </cell>
          <cell r="E2095">
            <v>14.89</v>
          </cell>
          <cell r="F2095">
            <v>33.659999999999997</v>
          </cell>
        </row>
        <row r="2096">
          <cell r="A2096">
            <v>72651</v>
          </cell>
          <cell r="B2096" t="str">
            <v>LUVA REDUÇÃO AÇO GALVANIZADO 1.1/2X1" - FORNECIMENTO E INSTALAÇÃO</v>
          </cell>
          <cell r="C2096" t="str">
            <v>UN</v>
          </cell>
          <cell r="D2096">
            <v>19.75</v>
          </cell>
          <cell r="E2096">
            <v>16.29</v>
          </cell>
          <cell r="F2096">
            <v>36.04</v>
          </cell>
        </row>
        <row r="2097">
          <cell r="A2097">
            <v>72650</v>
          </cell>
          <cell r="B2097" t="str">
            <v>LUVA REDUÇÃO AÇO GALVANIZADO 1.1/2X1.1/4" - FORNECIMENTO E INSTALAÇÃO</v>
          </cell>
          <cell r="C2097" t="str">
            <v>UN</v>
          </cell>
          <cell r="D2097">
            <v>20.190000000000001</v>
          </cell>
          <cell r="E2097">
            <v>17.68</v>
          </cell>
          <cell r="F2097">
            <v>37.869999999999997</v>
          </cell>
        </row>
        <row r="2098">
          <cell r="A2098">
            <v>72654</v>
          </cell>
          <cell r="B2098" t="str">
            <v>LUVA REDUÇÃO AÇO GALVANIZADO 1.1/4X1/2" - FORNECIMENTO E INSTALAÇÃO</v>
          </cell>
          <cell r="C2098" t="str">
            <v>UN</v>
          </cell>
          <cell r="D2098">
            <v>14.16</v>
          </cell>
          <cell r="E2098">
            <v>11.63</v>
          </cell>
          <cell r="F2098">
            <v>25.79</v>
          </cell>
        </row>
        <row r="2099">
          <cell r="A2099">
            <v>72655</v>
          </cell>
          <cell r="B2099" t="str">
            <v>LUVA REDUÇÃO AÇO GALVANIZADO 1.1/4X3/4" - FORNECIMENTO E INSTALAÇÃO</v>
          </cell>
          <cell r="C2099" t="str">
            <v>UN</v>
          </cell>
          <cell r="D2099">
            <v>14.66</v>
          </cell>
          <cell r="E2099">
            <v>12.79</v>
          </cell>
          <cell r="F2099">
            <v>27.45</v>
          </cell>
        </row>
        <row r="2100">
          <cell r="A2100">
            <v>72653</v>
          </cell>
          <cell r="B2100" t="str">
            <v>LUVA REDUÇÃO AÇO GALVANIZADO 1.1/4X1" - FORNECIMENTO E INSTALAÇÃO</v>
          </cell>
          <cell r="C2100" t="str">
            <v>UN</v>
          </cell>
          <cell r="D2100">
            <v>15.36</v>
          </cell>
          <cell r="E2100">
            <v>13.96</v>
          </cell>
          <cell r="F2100">
            <v>29.32</v>
          </cell>
        </row>
        <row r="2101">
          <cell r="A2101">
            <v>72662</v>
          </cell>
          <cell r="B2101" t="str">
            <v>LUVA REDUÇÃO AÇO GALVANIZADO 2X1" - FORNECIMENTO E INSTALAÇÃO</v>
          </cell>
          <cell r="C2101" t="str">
            <v>UN</v>
          </cell>
          <cell r="D2101">
            <v>27.08</v>
          </cell>
          <cell r="E2101">
            <v>18.149999999999999</v>
          </cell>
          <cell r="F2101">
            <v>45.23</v>
          </cell>
        </row>
        <row r="2102">
          <cell r="A2102">
            <v>72661</v>
          </cell>
          <cell r="B2102" t="str">
            <v>LUVA REDUÇÃO AÇO GALVANIZADO 2X1.1/4" - FORNECIMENTO E INSTALAÇÃO</v>
          </cell>
          <cell r="C2102" t="str">
            <v>UN</v>
          </cell>
          <cell r="D2102">
            <v>27.48</v>
          </cell>
          <cell r="E2102">
            <v>18.61</v>
          </cell>
          <cell r="F2102">
            <v>46.09</v>
          </cell>
        </row>
        <row r="2103">
          <cell r="A2103">
            <v>72660</v>
          </cell>
          <cell r="B2103" t="str">
            <v>LUVA REDUÇÃO AÇO GALVANIZADO 2X1.1/2" - FORNECIMENTO E INSTALAÇÃO</v>
          </cell>
          <cell r="C2103" t="str">
            <v>UN</v>
          </cell>
          <cell r="D2103">
            <v>27.93</v>
          </cell>
          <cell r="E2103">
            <v>19.54</v>
          </cell>
          <cell r="F2103">
            <v>47.47</v>
          </cell>
        </row>
        <row r="2104">
          <cell r="A2104">
            <v>72658</v>
          </cell>
          <cell r="B2104" t="str">
            <v>LUVA REDUÇÃO AÇO GALVANIZADO 2.1/2X1.1/2" - FORNECIMENTO E INSTALAÇÃO</v>
          </cell>
          <cell r="C2104" t="str">
            <v>UN</v>
          </cell>
          <cell r="D2104">
            <v>45.32</v>
          </cell>
          <cell r="E2104">
            <v>20.47</v>
          </cell>
          <cell r="F2104">
            <v>65.790000000000006</v>
          </cell>
        </row>
        <row r="2105">
          <cell r="A2105">
            <v>72659</v>
          </cell>
          <cell r="B2105" t="str">
            <v>LUVA REDUÇÃO AÇO GALVANIZADO 2.1/2X2" - FORNECIMENTO E INSTALAÇÃO</v>
          </cell>
          <cell r="C2105" t="str">
            <v>UN</v>
          </cell>
          <cell r="D2105">
            <v>45.55</v>
          </cell>
          <cell r="E2105">
            <v>20.94</v>
          </cell>
          <cell r="F2105">
            <v>66.489999999999995</v>
          </cell>
        </row>
        <row r="2106">
          <cell r="A2106">
            <v>72664</v>
          </cell>
          <cell r="B2106" t="str">
            <v>LUVA REDUÇÃO AÇO GALVANIZADO 3X1.1/2" - FORNECIMENTO E INSTALAÇÃO</v>
          </cell>
          <cell r="C2106" t="str">
            <v>UN</v>
          </cell>
          <cell r="D2106">
            <v>62.54</v>
          </cell>
          <cell r="E2106">
            <v>21.41</v>
          </cell>
          <cell r="F2106">
            <v>83.95</v>
          </cell>
        </row>
        <row r="2107">
          <cell r="A2107">
            <v>72666</v>
          </cell>
          <cell r="B2107" t="str">
            <v>LUVA REDUÇÃO AÇO GALVANIZADO 3X2" - FORNECIMENTO E INSTALAÇÃO</v>
          </cell>
          <cell r="C2107" t="str">
            <v>UN</v>
          </cell>
          <cell r="D2107">
            <v>62.77</v>
          </cell>
          <cell r="E2107">
            <v>21.87</v>
          </cell>
          <cell r="F2107">
            <v>84.64</v>
          </cell>
        </row>
        <row r="2108">
          <cell r="A2108">
            <v>72665</v>
          </cell>
          <cell r="B2108" t="str">
            <v>LUVA REDUÇÃO AÇO GALVANIZADO 3X2.1/2" - FORNECIMENTO E INSTALAÇÃO</v>
          </cell>
          <cell r="C2108" t="str">
            <v>UN</v>
          </cell>
          <cell r="D2108">
            <v>63.09</v>
          </cell>
          <cell r="E2108">
            <v>22.57</v>
          </cell>
          <cell r="F2108">
            <v>85.66</v>
          </cell>
        </row>
        <row r="2109">
          <cell r="A2109">
            <v>72668</v>
          </cell>
          <cell r="B2109" t="str">
            <v>LUVA REDUÇÃO AÇO GALVANIZADO 4X2" - FORNECIMENTO E INSTALAÇÃO</v>
          </cell>
          <cell r="C2109" t="str">
            <v>UN</v>
          </cell>
          <cell r="D2109">
            <v>89.52</v>
          </cell>
          <cell r="E2109">
            <v>22.8</v>
          </cell>
          <cell r="F2109">
            <v>112.32</v>
          </cell>
        </row>
        <row r="2110">
          <cell r="A2110">
            <v>72667</v>
          </cell>
          <cell r="B2110" t="str">
            <v>LUVA REDUÇÃO AÇO GALVANIZADO 4X2.1/2" - FORNECIMENTO E INSTALAÇÃO</v>
          </cell>
          <cell r="C2110" t="str">
            <v>UN</v>
          </cell>
          <cell r="D2110">
            <v>89.73</v>
          </cell>
          <cell r="E2110">
            <v>23.27</v>
          </cell>
          <cell r="F2110">
            <v>113</v>
          </cell>
        </row>
        <row r="2111">
          <cell r="A2111">
            <v>72669</v>
          </cell>
          <cell r="B2111" t="str">
            <v>LUVA REDUÇÃO AÇO GALVANIZADO 4X3" - FORNECIMENTO E INSTALAÇÃO</v>
          </cell>
          <cell r="C2111" t="str">
            <v>UN</v>
          </cell>
          <cell r="D2111">
            <v>92.05</v>
          </cell>
          <cell r="E2111">
            <v>25.59</v>
          </cell>
          <cell r="F2111">
            <v>117.64</v>
          </cell>
        </row>
        <row r="2112">
          <cell r="A2112">
            <v>72676</v>
          </cell>
          <cell r="B2112" t="str">
            <v>NIPLE DE AÇO GALVANIZADO 1/2" - FORNECIMENTO E INSTALAÇÃO</v>
          </cell>
          <cell r="C2112" t="str">
            <v>UN</v>
          </cell>
          <cell r="D2112">
            <v>4.6500000000000004</v>
          </cell>
          <cell r="E2112">
            <v>5.58</v>
          </cell>
          <cell r="F2112">
            <v>10.23</v>
          </cell>
        </row>
        <row r="2113">
          <cell r="A2113">
            <v>72680</v>
          </cell>
          <cell r="B2113" t="str">
            <v>NIPLE DE AÇO GALVANIZADO 3/4" - FORNECIMENTO E INSTALAÇÃO</v>
          </cell>
          <cell r="C2113" t="str">
            <v>UN</v>
          </cell>
          <cell r="D2113">
            <v>5.9</v>
          </cell>
          <cell r="E2113">
            <v>6.05</v>
          </cell>
          <cell r="F2113">
            <v>11.95</v>
          </cell>
        </row>
        <row r="2114">
          <cell r="A2114">
            <v>72675</v>
          </cell>
          <cell r="B2114" t="str">
            <v>NIPLE DE AÇO GALVANIZADO 1" - FORNECIMENTO E INSTALAÇÃO</v>
          </cell>
          <cell r="C2114" t="str">
            <v>UN</v>
          </cell>
          <cell r="D2114">
            <v>8.5299999999999994</v>
          </cell>
          <cell r="E2114">
            <v>6.51</v>
          </cell>
          <cell r="F2114">
            <v>15.04</v>
          </cell>
        </row>
        <row r="2115">
          <cell r="A2115">
            <v>72674</v>
          </cell>
          <cell r="B2115" t="str">
            <v>NIPLE DE AÇO GALVANIZADO 1.1/4" - FORNECIMENTO E INSTALAÇÃO</v>
          </cell>
          <cell r="C2115" t="str">
            <v>UN</v>
          </cell>
          <cell r="D2115">
            <v>11.06</v>
          </cell>
          <cell r="E2115">
            <v>6.98</v>
          </cell>
          <cell r="F2115">
            <v>18.04</v>
          </cell>
        </row>
        <row r="2116">
          <cell r="A2116">
            <v>72673</v>
          </cell>
          <cell r="B2116" t="str">
            <v>NIPLE DE AÇO GALVANIZADO 1.1/2" - FORNECIMENTO E INSTALAÇÃO</v>
          </cell>
          <cell r="C2116" t="str">
            <v>UN</v>
          </cell>
          <cell r="D2116">
            <v>12.54</v>
          </cell>
          <cell r="E2116">
            <v>7.91</v>
          </cell>
          <cell r="F2116">
            <v>20.45</v>
          </cell>
        </row>
        <row r="2117">
          <cell r="A2117">
            <v>72678</v>
          </cell>
          <cell r="B2117" t="str">
            <v>NIPLE DE AÇO GALVANIZADO 2" - FORNECIMENTO E INSTALAÇÃO</v>
          </cell>
          <cell r="C2117" t="str">
            <v>UN</v>
          </cell>
          <cell r="D2117">
            <v>24.05</v>
          </cell>
          <cell r="E2117">
            <v>8.84</v>
          </cell>
          <cell r="F2117">
            <v>32.89</v>
          </cell>
        </row>
        <row r="2118">
          <cell r="A2118">
            <v>72677</v>
          </cell>
          <cell r="B2118" t="str">
            <v>NIPLE DE AÇO GALVANIZADO 2.1/2" - FORNECIMENTO E INSTALAÇÃO</v>
          </cell>
          <cell r="C2118" t="str">
            <v>UN</v>
          </cell>
          <cell r="D2118">
            <v>33.06</v>
          </cell>
          <cell r="E2118">
            <v>9.3000000000000007</v>
          </cell>
          <cell r="F2118">
            <v>42.36</v>
          </cell>
        </row>
        <row r="2119">
          <cell r="A2119">
            <v>72679</v>
          </cell>
          <cell r="B2119" t="str">
            <v>NIPLE DE AÇO GALVANIZADO 3" - FORNECIMENTO E INSTALAÇÃO</v>
          </cell>
          <cell r="C2119" t="str">
            <v>UN</v>
          </cell>
          <cell r="D2119">
            <v>45.9</v>
          </cell>
          <cell r="E2119">
            <v>10.47</v>
          </cell>
          <cell r="F2119">
            <v>56.37</v>
          </cell>
        </row>
        <row r="2120">
          <cell r="A2120">
            <v>72681</v>
          </cell>
          <cell r="B2120" t="str">
            <v>NIPLE DE AÇO GALVANIZADO 4" - FORNECIMENTO E INSTALAÇÃO</v>
          </cell>
          <cell r="C2120" t="str">
            <v>UN</v>
          </cell>
          <cell r="D2120">
            <v>70.23</v>
          </cell>
          <cell r="E2120">
            <v>11.63</v>
          </cell>
          <cell r="F2120">
            <v>81.86</v>
          </cell>
        </row>
        <row r="2121">
          <cell r="A2121">
            <v>72682</v>
          </cell>
          <cell r="B2121" t="str">
            <v>NIPLE DE AÇO GALVANIZADO 5" - FORNECIMENTO E INSTALAÇÃO</v>
          </cell>
          <cell r="C2121" t="str">
            <v>UN</v>
          </cell>
          <cell r="D2121">
            <v>122.98</v>
          </cell>
          <cell r="E2121">
            <v>12.79</v>
          </cell>
          <cell r="F2121">
            <v>135.77000000000001</v>
          </cell>
        </row>
        <row r="2122">
          <cell r="A2122">
            <v>72683</v>
          </cell>
          <cell r="B2122" t="str">
            <v>NIPLE DE AÇO GALVANIZADO 6" - FORNECIMENTO E INSTALAÇÃO</v>
          </cell>
          <cell r="C2122" t="str">
            <v>UN</v>
          </cell>
          <cell r="D2122">
            <v>149.63</v>
          </cell>
          <cell r="E2122">
            <v>13.96</v>
          </cell>
          <cell r="F2122">
            <v>163.59</v>
          </cell>
        </row>
        <row r="2123">
          <cell r="A2123">
            <v>72718</v>
          </cell>
          <cell r="B2123" t="str">
            <v>TE DE AÇO GALVANIZADO 3/4" - FORNECIMENTO E INSTALAÇÃO</v>
          </cell>
          <cell r="C2123" t="str">
            <v>UN</v>
          </cell>
          <cell r="D2123">
            <v>10.42</v>
          </cell>
          <cell r="E2123">
            <v>9.3000000000000007</v>
          </cell>
          <cell r="F2123">
            <v>19.72</v>
          </cell>
        </row>
        <row r="2124">
          <cell r="A2124">
            <v>72714</v>
          </cell>
          <cell r="B2124" t="str">
            <v>TE DE AÇO GALVANIZADO 1" - FORNECIMENTO E INSTALAÇÃO</v>
          </cell>
          <cell r="C2124" t="str">
            <v>UN</v>
          </cell>
          <cell r="D2124">
            <v>15.28</v>
          </cell>
          <cell r="E2124">
            <v>9.77</v>
          </cell>
          <cell r="F2124">
            <v>25.05</v>
          </cell>
        </row>
        <row r="2125">
          <cell r="A2125">
            <v>72713</v>
          </cell>
          <cell r="B2125" t="str">
            <v>TE DE AÇO GALVANIZADO 1.1/4" - FORNECIMENTO E INSTALAÇÃO</v>
          </cell>
          <cell r="C2125" t="str">
            <v>UN</v>
          </cell>
          <cell r="D2125">
            <v>22.71</v>
          </cell>
          <cell r="E2125">
            <v>12.79</v>
          </cell>
          <cell r="F2125">
            <v>35.5</v>
          </cell>
        </row>
        <row r="2126">
          <cell r="A2126">
            <v>72712</v>
          </cell>
          <cell r="B2126" t="str">
            <v>TE DE AÇO GALVANIZADO 1.1/2" - FORNECIMENTO E INSTALAÇÃO</v>
          </cell>
          <cell r="C2126" t="str">
            <v>UN</v>
          </cell>
          <cell r="D2126">
            <v>26.55</v>
          </cell>
          <cell r="E2126">
            <v>16.29</v>
          </cell>
          <cell r="F2126">
            <v>42.84</v>
          </cell>
        </row>
        <row r="2127">
          <cell r="A2127">
            <v>72716</v>
          </cell>
          <cell r="B2127" t="str">
            <v>TE DE AÇO GALVANIZADO 2" - FORNECIMENTO E INSTALAÇÃO</v>
          </cell>
          <cell r="C2127" t="str">
            <v>UN</v>
          </cell>
          <cell r="D2127">
            <v>43.96</v>
          </cell>
          <cell r="E2127">
            <v>18.61</v>
          </cell>
          <cell r="F2127">
            <v>62.57</v>
          </cell>
        </row>
        <row r="2128">
          <cell r="A2128">
            <v>72715</v>
          </cell>
          <cell r="B2128" t="str">
            <v>TE DE AÇO GALVANIZADO 2.1/2" - FORNECIMENTO E INSTALAÇÃO</v>
          </cell>
          <cell r="C2128" t="str">
            <v>UN</v>
          </cell>
          <cell r="D2128">
            <v>72.36</v>
          </cell>
          <cell r="E2128">
            <v>19.78</v>
          </cell>
          <cell r="F2128">
            <v>92.14</v>
          </cell>
        </row>
        <row r="2129">
          <cell r="A2129">
            <v>72717</v>
          </cell>
          <cell r="B2129" t="str">
            <v>TE DE AÇO GALVANIZADO 3" - FORNECIMENTO E INSTALAÇÃO</v>
          </cell>
          <cell r="C2129" t="str">
            <v>UN</v>
          </cell>
          <cell r="D2129">
            <v>92.06</v>
          </cell>
          <cell r="E2129">
            <v>20.94</v>
          </cell>
          <cell r="F2129">
            <v>113</v>
          </cell>
        </row>
        <row r="2130">
          <cell r="A2130">
            <v>72719</v>
          </cell>
          <cell r="B2130" t="str">
            <v>TE DE AÇO GALVANIZADO 4" - FORNECIMENTO E INSTALAÇÃO</v>
          </cell>
          <cell r="C2130" t="str">
            <v>UN</v>
          </cell>
          <cell r="D2130">
            <v>169.79</v>
          </cell>
          <cell r="E2130">
            <v>25.59</v>
          </cell>
          <cell r="F2130">
            <v>195.38</v>
          </cell>
        </row>
        <row r="2131">
          <cell r="A2131">
            <v>72720</v>
          </cell>
          <cell r="B2131" t="str">
            <v>TE DE AÇO GALVANIZADO 5" - FORNECIMENTO E INSTALAÇÃO</v>
          </cell>
          <cell r="C2131" t="str">
            <v>UN</v>
          </cell>
          <cell r="D2131">
            <v>311.85000000000002</v>
          </cell>
          <cell r="E2131">
            <v>29.09</v>
          </cell>
          <cell r="F2131">
            <v>340.94</v>
          </cell>
        </row>
        <row r="2132">
          <cell r="A2132">
            <v>72721</v>
          </cell>
          <cell r="B2132" t="str">
            <v>TE DE AÇO GALVANIZADO 6" - FORNECIMENTO E INSTALAÇÃO</v>
          </cell>
          <cell r="C2132" t="str">
            <v>UN</v>
          </cell>
          <cell r="D2132">
            <v>443.1</v>
          </cell>
          <cell r="E2132">
            <v>32.58</v>
          </cell>
          <cell r="F2132">
            <v>475.68</v>
          </cell>
        </row>
        <row r="2133">
          <cell r="A2133">
            <v>72477</v>
          </cell>
          <cell r="B2133" t="str">
            <v>UNIÃO DE AÇO GALVANIZADO 1/2" - FORNECIMENTO E INSTALAÇÃO</v>
          </cell>
          <cell r="C2133" t="str">
            <v>UN</v>
          </cell>
          <cell r="D2133">
            <v>17.38</v>
          </cell>
          <cell r="E2133">
            <v>8.14</v>
          </cell>
          <cell r="F2133">
            <v>25.52</v>
          </cell>
        </row>
        <row r="2134">
          <cell r="A2134">
            <v>72481</v>
          </cell>
          <cell r="B2134" t="str">
            <v>UNIÃO DE AÇO GALVANIZADO 3/4" - FORNECIMENTO E INSTALAÇÃO</v>
          </cell>
          <cell r="C2134" t="str">
            <v>UN</v>
          </cell>
          <cell r="D2134">
            <v>23.18</v>
          </cell>
          <cell r="E2134">
            <v>8.61</v>
          </cell>
          <cell r="F2134">
            <v>31.79</v>
          </cell>
        </row>
        <row r="2135">
          <cell r="A2135">
            <v>72476</v>
          </cell>
          <cell r="B2135" t="str">
            <v>UNIÃO DE AÇO GALVANIZADO 1" - FORNECIMENTO E INSTALAÇÃO</v>
          </cell>
          <cell r="C2135" t="str">
            <v>UN</v>
          </cell>
          <cell r="D2135">
            <v>25.93</v>
          </cell>
          <cell r="E2135">
            <v>9.3000000000000007</v>
          </cell>
          <cell r="F2135">
            <v>35.229999999999997</v>
          </cell>
        </row>
        <row r="2136">
          <cell r="A2136">
            <v>72475</v>
          </cell>
          <cell r="B2136" t="str">
            <v>UNIÃO DE AÇO GALVANIZADO 1.1/4" - FORNECIMENTO E INSTALAÇÃO</v>
          </cell>
          <cell r="C2136" t="str">
            <v>UN</v>
          </cell>
          <cell r="D2136">
            <v>38.08</v>
          </cell>
          <cell r="E2136">
            <v>10</v>
          </cell>
          <cell r="F2136">
            <v>48.08</v>
          </cell>
        </row>
        <row r="2137">
          <cell r="A2137">
            <v>72474</v>
          </cell>
          <cell r="B2137" t="str">
            <v>UNIÃO DE AÇO GALVANIZADO 1.1/2" - FORNECIMENTO E INSTALAÇÃO</v>
          </cell>
          <cell r="C2137" t="str">
            <v>UN</v>
          </cell>
          <cell r="D2137">
            <v>46.05</v>
          </cell>
          <cell r="E2137">
            <v>15.14</v>
          </cell>
          <cell r="F2137">
            <v>61.19</v>
          </cell>
        </row>
        <row r="2138">
          <cell r="A2138">
            <v>72479</v>
          </cell>
          <cell r="B2138" t="str">
            <v>UNIÃO DE AÇO GALVANIZADO 2" - FORNECIMENTO E INSTALAÇÃO</v>
          </cell>
          <cell r="C2138" t="str">
            <v>UN</v>
          </cell>
          <cell r="D2138">
            <v>65.239999999999995</v>
          </cell>
          <cell r="E2138">
            <v>11.63</v>
          </cell>
          <cell r="F2138">
            <v>76.87</v>
          </cell>
        </row>
        <row r="2139">
          <cell r="A2139">
            <v>72478</v>
          </cell>
          <cell r="B2139" t="str">
            <v>UNIÃO DE AÇO GALVANIZADO 2.1/2" - FORNECIMENTO E INSTALAÇÃO</v>
          </cell>
          <cell r="C2139" t="str">
            <v>UN</v>
          </cell>
          <cell r="D2139">
            <v>99.14</v>
          </cell>
          <cell r="E2139">
            <v>13.96</v>
          </cell>
          <cell r="F2139">
            <v>113.1</v>
          </cell>
        </row>
        <row r="2140">
          <cell r="A2140">
            <v>72480</v>
          </cell>
          <cell r="B2140" t="str">
            <v>UNIÃO DE AÇO GALVANIZADO 3" - FORNECIMENTO E INSTALAÇÃO</v>
          </cell>
          <cell r="C2140" t="str">
            <v>UN</v>
          </cell>
          <cell r="D2140">
            <v>144.74</v>
          </cell>
          <cell r="E2140">
            <v>17.45</v>
          </cell>
          <cell r="F2140">
            <v>162.19</v>
          </cell>
        </row>
        <row r="2141">
          <cell r="A2141">
            <v>72482</v>
          </cell>
          <cell r="B2141" t="str">
            <v>UNIÃO DE AÇO GALVANIZADO 4" - FORNECIMENTO E INSTALAÇÃO</v>
          </cell>
          <cell r="C2141" t="str">
            <v>UN</v>
          </cell>
          <cell r="D2141">
            <v>193.03</v>
          </cell>
          <cell r="E2141">
            <v>20.94</v>
          </cell>
          <cell r="F2141">
            <v>213.97</v>
          </cell>
        </row>
        <row r="2142">
          <cell r="B2142" t="str">
            <v>EXTINTORES</v>
          </cell>
          <cell r="C2142">
            <v>0</v>
          </cell>
        </row>
        <row r="2143">
          <cell r="A2143">
            <v>83634</v>
          </cell>
          <cell r="B2143" t="str">
            <v>EXTINTOR INCÊNDIO TP GAS CARBONICO 4KG COMPLETO - FORNECIMENTO E INSTALAÇÃO</v>
          </cell>
          <cell r="C2143" t="str">
            <v>UN</v>
          </cell>
          <cell r="D2143">
            <v>348.59</v>
          </cell>
          <cell r="E2143">
            <v>11.64</v>
          </cell>
          <cell r="F2143">
            <v>360.23</v>
          </cell>
        </row>
        <row r="2144">
          <cell r="A2144">
            <v>72553</v>
          </cell>
          <cell r="B2144" t="str">
            <v>EXTINTOR DE PQS 4KG - FORNECIMENTO E INSTALAÇÃO</v>
          </cell>
          <cell r="C2144" t="str">
            <v>UN</v>
          </cell>
          <cell r="D2144">
            <v>108.17</v>
          </cell>
          <cell r="E2144">
            <v>6.98</v>
          </cell>
          <cell r="F2144">
            <v>115.15</v>
          </cell>
        </row>
        <row r="2145">
          <cell r="A2145">
            <v>72554</v>
          </cell>
          <cell r="B2145" t="str">
            <v>EXTINTOR DE CO2 6KG - FORNECIMENTO E INSTALAÇÃO</v>
          </cell>
          <cell r="C2145" t="str">
            <v>UN</v>
          </cell>
          <cell r="D2145">
            <v>375.78</v>
          </cell>
          <cell r="E2145">
            <v>6.98</v>
          </cell>
          <cell r="F2145">
            <v>382.76</v>
          </cell>
        </row>
        <row r="2146">
          <cell r="A2146" t="str">
            <v>73775/1</v>
          </cell>
          <cell r="B2146" t="str">
            <v>EXTINTOR INCÊNDIO TP PÓ QUÍMICO 4KG FORNECIMENTO E COLOCAÇÃO</v>
          </cell>
          <cell r="C2146" t="str">
            <v>UN</v>
          </cell>
          <cell r="D2146">
            <v>109.65</v>
          </cell>
          <cell r="E2146">
            <v>11.64</v>
          </cell>
          <cell r="F2146">
            <v>121.29</v>
          </cell>
        </row>
        <row r="2147">
          <cell r="A2147">
            <v>83635</v>
          </cell>
          <cell r="B2147" t="str">
            <v>EXTINTOR INCÊNDIO TP PÓ QUÍMICO 6KG - FORNECIMENTO E INSTALAÇÃO</v>
          </cell>
          <cell r="C2147" t="str">
            <v>UN</v>
          </cell>
          <cell r="D2147">
            <v>128.76</v>
          </cell>
          <cell r="E2147">
            <v>11.64</v>
          </cell>
          <cell r="F2147">
            <v>140.4</v>
          </cell>
        </row>
        <row r="2148">
          <cell r="A2148" t="str">
            <v>73775/2</v>
          </cell>
          <cell r="B2148" t="str">
            <v>EXTINTOR INCÊNDIO ÁGUA-PRESSURIZADA 10L INCL SUPORTE PAREDE CARGA COMPLETA FORNECIMENTO E COLOCAÇÃO</v>
          </cell>
          <cell r="C2148" t="str">
            <v>UN</v>
          </cell>
          <cell r="D2148">
            <v>113.23</v>
          </cell>
          <cell r="E2148">
            <v>11.64</v>
          </cell>
          <cell r="F2148">
            <v>124.87</v>
          </cell>
        </row>
        <row r="2149">
          <cell r="B2149" t="str">
            <v>INSTALACOES HIDROSSANITARIAS</v>
          </cell>
          <cell r="C2149">
            <v>0</v>
          </cell>
        </row>
        <row r="2150">
          <cell r="B2150" t="str">
            <v>MANUTENCAO / REPAROS - INSTALACOES HIDROSSANITARIAS</v>
          </cell>
          <cell r="C2150">
            <v>0</v>
          </cell>
        </row>
        <row r="2151">
          <cell r="A2151">
            <v>90443</v>
          </cell>
          <cell r="B2151" t="str">
            <v>RASGO EM ALVENARIA PARA RAMAIS/ DISTRIBUIÇÃO COM DIÂMETROS MENORES OU IGUAIS A 40 MM. AF_05/2015</v>
          </cell>
          <cell r="C2151" t="str">
            <v>M</v>
          </cell>
          <cell r="D2151">
            <v>2.34</v>
          </cell>
          <cell r="E2151">
            <v>6.83</v>
          </cell>
          <cell r="F2151">
            <v>9.17</v>
          </cell>
        </row>
        <row r="2152">
          <cell r="A2152">
            <v>90444</v>
          </cell>
          <cell r="B2152" t="str">
            <v>RASGO EM CONTRAPISO PARA RAMAIS/ DISTRIBUIÇÃO COM DIÂMETROS MENORES OU IGUAIS A 40 MM. AF_05/2015</v>
          </cell>
          <cell r="C2152" t="str">
            <v>M</v>
          </cell>
          <cell r="D2152">
            <v>5.27</v>
          </cell>
          <cell r="E2152">
            <v>11.4</v>
          </cell>
          <cell r="F2152">
            <v>16.670000000000002</v>
          </cell>
        </row>
        <row r="2153">
          <cell r="A2153">
            <v>90445</v>
          </cell>
          <cell r="B2153" t="str">
            <v>RASGO EM CONTRAPISO PARA RAMAIS/ DISTRIBUIÇÃO COM DIÂMETROS MAIORES QUE 40 MM E MENORES OU IGUAIS A 75 MM. AF_05/2015</v>
          </cell>
          <cell r="C2153" t="str">
            <v>M</v>
          </cell>
          <cell r="D2153">
            <v>5.63</v>
          </cell>
          <cell r="E2153">
            <v>12.17</v>
          </cell>
          <cell r="F2153">
            <v>17.8</v>
          </cell>
        </row>
        <row r="2154">
          <cell r="A2154">
            <v>90446</v>
          </cell>
          <cell r="B2154" t="str">
            <v>RASGO EM CONTRAPISO PARA RAMAIS/ DISTRIBUIÇÃO COM DIÂMETROS MAIORES QUE 75 MM. AF_05/2015</v>
          </cell>
          <cell r="C2154" t="str">
            <v>M</v>
          </cell>
          <cell r="D2154">
            <v>6.12</v>
          </cell>
          <cell r="E2154">
            <v>13.21</v>
          </cell>
          <cell r="F2154">
            <v>19.329999999999998</v>
          </cell>
        </row>
        <row r="2155">
          <cell r="A2155">
            <v>91222</v>
          </cell>
          <cell r="B2155" t="str">
            <v>RASGO EM ALVENARIA PARA RAMAIS/ DISTRIBUIÇÃO COM DIÂMETROS MAIORES QUE 40 MM E MENORES OU IGUAIS A 75 MM. AF_07/2015</v>
          </cell>
          <cell r="C2155" t="str">
            <v>M</v>
          </cell>
          <cell r="D2155">
            <v>2.52</v>
          </cell>
          <cell r="E2155">
            <v>7.35</v>
          </cell>
          <cell r="F2155">
            <v>9.8699999999999992</v>
          </cell>
        </row>
        <row r="2156">
          <cell r="A2156">
            <v>90436</v>
          </cell>
          <cell r="B2156" t="str">
            <v>FURO EM ALVENARIA PARA DIÂMETROS MENORES OU IGUAIS A 40 MM. AF_05/2015</v>
          </cell>
          <cell r="C2156" t="str">
            <v>UN</v>
          </cell>
          <cell r="D2156">
            <v>2.57</v>
          </cell>
          <cell r="E2156">
            <v>7.51</v>
          </cell>
          <cell r="F2156">
            <v>10.08</v>
          </cell>
        </row>
        <row r="2157">
          <cell r="A2157">
            <v>90437</v>
          </cell>
          <cell r="B2157" t="str">
            <v>FURO EM ALVENARIA PARA DIÂMETROS MAIORES QUE 40 MM E MENORES OU IGUAIS A 75 MM. AF_05/2015</v>
          </cell>
          <cell r="C2157" t="str">
            <v>UN</v>
          </cell>
          <cell r="D2157">
            <v>6.26</v>
          </cell>
          <cell r="E2157">
            <v>18.25</v>
          </cell>
          <cell r="F2157">
            <v>24.51</v>
          </cell>
        </row>
        <row r="2158">
          <cell r="A2158">
            <v>90438</v>
          </cell>
          <cell r="B2158" t="str">
            <v>FURO EM ALVENARIA PARA DIÂMETROS MAIORES QUE 75 MM. AF_05/2015</v>
          </cell>
          <cell r="C2158" t="str">
            <v>UN</v>
          </cell>
          <cell r="D2158">
            <v>8.9700000000000006</v>
          </cell>
          <cell r="E2158">
            <v>26.16</v>
          </cell>
          <cell r="F2158">
            <v>35.130000000000003</v>
          </cell>
        </row>
        <row r="2159">
          <cell r="A2159">
            <v>90439</v>
          </cell>
          <cell r="B2159" t="str">
            <v>FURO EM CONCRETO PARA DIÂMETROS MENORES OU IGUAIS A 40 MM. AF_05/2015</v>
          </cell>
          <cell r="C2159" t="str">
            <v>UN</v>
          </cell>
          <cell r="D2159">
            <v>12.31</v>
          </cell>
          <cell r="E2159">
            <v>26.55</v>
          </cell>
          <cell r="F2159">
            <v>38.86</v>
          </cell>
        </row>
        <row r="2160">
          <cell r="A2160">
            <v>90440</v>
          </cell>
          <cell r="B2160" t="str">
            <v>FURO EM CONCRETO PARA DIÂMETROS MAIORES QUE 40 MM E MENORES OU IGUAIS A 75 MM. AF_05/2015</v>
          </cell>
          <cell r="C2160" t="str">
            <v>UN</v>
          </cell>
          <cell r="D2160">
            <v>19.71</v>
          </cell>
          <cell r="E2160">
            <v>42.53</v>
          </cell>
          <cell r="F2160">
            <v>62.24</v>
          </cell>
        </row>
        <row r="2161">
          <cell r="A2161">
            <v>90441</v>
          </cell>
          <cell r="B2161" t="str">
            <v>FURO EM CONCRETO PARA DIÂMETROS MAIORES QUE 75 MM. AF_05/2015</v>
          </cell>
          <cell r="C2161" t="str">
            <v>UN</v>
          </cell>
          <cell r="D2161">
            <v>25.17</v>
          </cell>
          <cell r="E2161">
            <v>54.32</v>
          </cell>
          <cell r="F2161">
            <v>79.489999999999995</v>
          </cell>
        </row>
        <row r="2162">
          <cell r="A2162">
            <v>90453</v>
          </cell>
          <cell r="B2162" t="str">
            <v>PASSANTE TIPO TUBO DE DIÂMETRO MENOR OU IGUAL A 40 MM, FIXADO EM LAJE. AF_05/2015</v>
          </cell>
          <cell r="C2162" t="str">
            <v>UN</v>
          </cell>
          <cell r="D2162">
            <v>1</v>
          </cell>
          <cell r="E2162">
            <v>1</v>
          </cell>
          <cell r="F2162">
            <v>2</v>
          </cell>
        </row>
        <row r="2163">
          <cell r="A2163">
            <v>90454</v>
          </cell>
          <cell r="B2163" t="str">
            <v>PASSANTE TIPO TUBO DE DIÂMETRO MAIORES QUE 40 MM E MENORES OU IGUAIS A 75 MM, FIXADO EM LAJE. AF_05/2015</v>
          </cell>
          <cell r="C2163" t="str">
            <v>UN</v>
          </cell>
          <cell r="D2163">
            <v>2</v>
          </cell>
          <cell r="E2163">
            <v>1.53</v>
          </cell>
          <cell r="F2163">
            <v>3.53</v>
          </cell>
        </row>
        <row r="2164">
          <cell r="A2164">
            <v>90455</v>
          </cell>
          <cell r="B2164" t="str">
            <v>PASSANTE TIPO TUBO DE DIÂMETRO MAIOR QUE 75 MM, FIXADO EM LAJE. AF_05/2015</v>
          </cell>
          <cell r="C2164" t="str">
            <v>UN</v>
          </cell>
          <cell r="D2164">
            <v>2.44</v>
          </cell>
          <cell r="E2164">
            <v>2.23</v>
          </cell>
          <cell r="F2164">
            <v>4.67</v>
          </cell>
        </row>
        <row r="2165">
          <cell r="A2165">
            <v>90466</v>
          </cell>
          <cell r="B2165" t="str">
            <v>CHUMBAMENTO LINEAR EM ALVENARIA PARA RAMAIS/DISTRIBUIÇÃO COM DIÂMETROS MENORES OU IGUAIS A 40 MM. AF_05/2015</v>
          </cell>
          <cell r="C2165" t="str">
            <v>M</v>
          </cell>
          <cell r="D2165">
            <v>2.98</v>
          </cell>
          <cell r="E2165">
            <v>6.16</v>
          </cell>
          <cell r="F2165">
            <v>9.14</v>
          </cell>
        </row>
        <row r="2166">
          <cell r="A2166">
            <v>90467</v>
          </cell>
          <cell r="B2166" t="str">
            <v>CHUMBAMENTO LINEAR EM ALVENARIA PARA RAMAIS/DISTRIBUIÇÃO COM DIÂMETROS MAIORES QUE 40 MM E MENORES OU IGUAIS A 75 MM. AF_05/2015</v>
          </cell>
          <cell r="C2166" t="str">
            <v>M</v>
          </cell>
          <cell r="D2166">
            <v>4.76</v>
          </cell>
          <cell r="E2166">
            <v>9.68</v>
          </cell>
          <cell r="F2166">
            <v>14.44</v>
          </cell>
        </row>
        <row r="2167">
          <cell r="A2167">
            <v>90468</v>
          </cell>
          <cell r="B2167" t="str">
            <v>CHUMBAMENTO LINEAR EM CONTRAPISO PARA RAMAIS/DISTRIBUIÇÃO COM DIÂMETROS MENORES OU IGUAIS A 40 MM. AF_05/2015</v>
          </cell>
          <cell r="C2167" t="str">
            <v>M</v>
          </cell>
          <cell r="D2167">
            <v>1.67</v>
          </cell>
          <cell r="E2167">
            <v>2.33</v>
          </cell>
          <cell r="F2167">
            <v>4</v>
          </cell>
        </row>
        <row r="2168">
          <cell r="A2168">
            <v>90469</v>
          </cell>
          <cell r="B2168" t="str">
            <v>CHUMBAMENTO LINEAR EM CONTRAPISO PARA RAMAIS/DISTRIBUIÇÃO COM DIÂMETROS MAIORES QUE 40 MM E MENORES OU IGUAIS A 75 MM. AF_05/2015</v>
          </cell>
          <cell r="C2168" t="str">
            <v>M</v>
          </cell>
          <cell r="D2168">
            <v>2.71</v>
          </cell>
          <cell r="E2168">
            <v>3.69</v>
          </cell>
          <cell r="F2168">
            <v>6.4</v>
          </cell>
        </row>
        <row r="2169">
          <cell r="A2169">
            <v>90470</v>
          </cell>
          <cell r="B2169" t="str">
            <v>CHUMBAMENTO LINEAR EM CONTRAPISO PARA RAMAIS/DISTRIBUIÇÃO COM DIÂMETROS MAIORES QUE 75 MM. AF_05/2015</v>
          </cell>
          <cell r="C2169" t="str">
            <v>M</v>
          </cell>
          <cell r="D2169">
            <v>3.97</v>
          </cell>
          <cell r="E2169">
            <v>4.82</v>
          </cell>
          <cell r="F2169">
            <v>8.7899999999999991</v>
          </cell>
        </row>
        <row r="2170">
          <cell r="A2170">
            <v>91188</v>
          </cell>
          <cell r="B2170" t="str">
            <v>CHUMBAMENTO PONTUAL DE ABERTURA EM LAJE COM PASSAGEM DE 1 TUBO DE DIÂMETRO EQUIVALENTE IGUAL À 50 MM. AF_05/2015</v>
          </cell>
          <cell r="C2170" t="str">
            <v>UN</v>
          </cell>
          <cell r="D2170">
            <v>1.83</v>
          </cell>
          <cell r="E2170">
            <v>2.94</v>
          </cell>
          <cell r="F2170">
            <v>4.7699999999999996</v>
          </cell>
        </row>
        <row r="2171">
          <cell r="A2171">
            <v>91189</v>
          </cell>
          <cell r="B2171" t="str">
            <v>CHUMBAMENTO PONTUAL DE ABERTURA EM LAJE COM PASSAGEM DE MAIS DE 1 TUBO DE DIÂMETRO EQUIVALENTE IGUAL À 50 MM. AF_05/2015</v>
          </cell>
          <cell r="C2171" t="str">
            <v>UN</v>
          </cell>
          <cell r="D2171">
            <v>17.21</v>
          </cell>
          <cell r="E2171">
            <v>13.43</v>
          </cell>
          <cell r="F2171">
            <v>30.64</v>
          </cell>
        </row>
        <row r="2172">
          <cell r="A2172">
            <v>91190</v>
          </cell>
          <cell r="B2172" t="str">
            <v>CHUMBAMENTO PONTUAL EM PASSAGEM DE TUBO COM DIÂMETRO MENOR OU IGUAL A 40 MM. AF_05/2015</v>
          </cell>
          <cell r="C2172" t="str">
            <v>UN</v>
          </cell>
          <cell r="D2172">
            <v>1.1200000000000001</v>
          </cell>
          <cell r="E2172">
            <v>2.42</v>
          </cell>
          <cell r="F2172">
            <v>3.54</v>
          </cell>
        </row>
        <row r="2173">
          <cell r="A2173">
            <v>91191</v>
          </cell>
          <cell r="B2173" t="str">
            <v>CHUMBAMENTO PONTUAL EM PASSAGEM DE TUBO COM DIÂMETROS ENTRE 40 MM E 75 MM. AF_05/2015</v>
          </cell>
          <cell r="C2173" t="str">
            <v>UN</v>
          </cell>
          <cell r="D2173">
            <v>1.17</v>
          </cell>
          <cell r="E2173">
            <v>2.58</v>
          </cell>
          <cell r="F2173">
            <v>3.75</v>
          </cell>
        </row>
        <row r="2174">
          <cell r="A2174">
            <v>91192</v>
          </cell>
          <cell r="B2174" t="str">
            <v>CHUMBAMENTO PONTUAL EM PASSAGEM DE TUBO COM DIÂMETRO MAIOR QUE 75 MM. AF_05/2015</v>
          </cell>
          <cell r="C2174" t="str">
            <v>UN</v>
          </cell>
          <cell r="D2174">
            <v>1.27</v>
          </cell>
          <cell r="E2174">
            <v>2.89</v>
          </cell>
          <cell r="F2174">
            <v>4.16</v>
          </cell>
        </row>
        <row r="2175">
          <cell r="A2175">
            <v>91166</v>
          </cell>
          <cell r="B2175" t="str">
            <v>FIXAÇÃO DE TUBOS HORIZONTAIS DE PEX DIÂMETROS IGUAIS OU INFERIORES A 40 MM COM ABRAÇADEIRA PLÁSTICA 390 MM, FIXADA EM LAJE. AF_05/2015</v>
          </cell>
          <cell r="C2175" t="str">
            <v>M</v>
          </cell>
          <cell r="D2175">
            <v>1.32</v>
          </cell>
          <cell r="E2175">
            <v>1.0900000000000001</v>
          </cell>
          <cell r="F2175">
            <v>2.41</v>
          </cell>
        </row>
        <row r="2176">
          <cell r="A2176">
            <v>91167</v>
          </cell>
          <cell r="B2176" t="str">
            <v>FIXAÇÃO DE TUBOS HORIZONTAIS DE PPR DIÂMETROS MENORES OU IGUAIS A 40 MM COM ABRAÇADEIRA METÁLICA RÍGIDA TIPO D 1/2" , FIXADA EM PERFILADO EM LAJE. AF_05/2015</v>
          </cell>
          <cell r="C2176" t="str">
            <v>M</v>
          </cell>
          <cell r="D2176">
            <v>2.2000000000000002</v>
          </cell>
          <cell r="E2176">
            <v>4.0199999999999996</v>
          </cell>
          <cell r="F2176">
            <v>6.22</v>
          </cell>
        </row>
        <row r="2177">
          <cell r="A2177">
            <v>91168</v>
          </cell>
          <cell r="B2177" t="str">
            <v>FIXAÇÃO DE TUBOS HORIZONTAIS DE PPR DIÂMETROS MAIORES QUE 40 MM E MENORES OU IGUAIS A 75 MM COM ABRAÇADEIRA METÁLICA RÍGIDA TIPO D 1 1/2" , FIXADA EM PERFILADO EM LAJE. AF_05/2015</v>
          </cell>
          <cell r="C2177" t="str">
            <v>M</v>
          </cell>
          <cell r="D2177">
            <v>1.62</v>
          </cell>
          <cell r="E2177">
            <v>2.96</v>
          </cell>
          <cell r="F2177">
            <v>4.58</v>
          </cell>
        </row>
        <row r="2178">
          <cell r="A2178">
            <v>91169</v>
          </cell>
          <cell r="B2178" t="str">
            <v>FIXAÇÃO DE TUBOS HORIZONTAIS DE PPR DIÂMETROS MAIORES QUE 75 MM COM ABRAÇADEIRA METÁLICA RÍGIDA TIPO D 3" , FIXADA EM PERFILADO EM LAJE. AF_05/2015</v>
          </cell>
          <cell r="C2178" t="str">
            <v>M</v>
          </cell>
          <cell r="D2178">
            <v>2.0499999999999998</v>
          </cell>
          <cell r="E2178">
            <v>3.55</v>
          </cell>
          <cell r="F2178">
            <v>5.6</v>
          </cell>
        </row>
        <row r="2179">
          <cell r="A2179">
            <v>91170</v>
          </cell>
          <cell r="B2179" t="str">
            <v>FIXAÇÃO DE TUBOS HORIZONTAIS DE PVC, CPVC OU COBRE DIÂMETROS MENORES OU IGUAIS A 40 MM COM ABRAÇADEIRA METÁLICA RÍGIDA TIPO D 1/2" , FIXADA EM PERFILADO EM LAJE. AF_05/2015</v>
          </cell>
          <cell r="C2179" t="str">
            <v>M</v>
          </cell>
          <cell r="D2179">
            <v>0.56000000000000005</v>
          </cell>
          <cell r="E2179">
            <v>1.04</v>
          </cell>
          <cell r="F2179">
            <v>1.6</v>
          </cell>
        </row>
        <row r="2180">
          <cell r="A2180">
            <v>91171</v>
          </cell>
          <cell r="B2180" t="str">
            <v>FIXAÇÃO DE TUBOS HORIZONTAIS DE PVC, CPVC OU COBRE DIÂMETROS MAIORES QUE 40 MM E MENORES OU IGUAIS A 75 MM COM ABRAÇADEIRA METÁLICA RÍGIDA TIPO D 1 1/2" , FIXADA EM PERFILADO EM LAJE. AF_05/2015</v>
          </cell>
          <cell r="C2180" t="str">
            <v>M</v>
          </cell>
          <cell r="D2180">
            <v>0.69</v>
          </cell>
          <cell r="E2180">
            <v>1.26</v>
          </cell>
          <cell r="F2180">
            <v>1.95</v>
          </cell>
        </row>
        <row r="2181">
          <cell r="A2181">
            <v>91172</v>
          </cell>
          <cell r="B2181" t="str">
            <v>FIXAÇÃO DE TUBOS HORIZONTAIS DE PVC, CPVC OU COBRE DIÂMETROS MAIORES QUE 75 MM COM ABRAÇADEIRA METÁLICA RÍGIDA TIPO D 3" , FIXADA EM PERFILADO EM LAJE. AF_05/2015</v>
          </cell>
          <cell r="C2181" t="str">
            <v>M</v>
          </cell>
          <cell r="D2181">
            <v>1.08</v>
          </cell>
          <cell r="E2181">
            <v>1.87</v>
          </cell>
          <cell r="F2181">
            <v>2.95</v>
          </cell>
        </row>
        <row r="2182">
          <cell r="A2182">
            <v>91173</v>
          </cell>
          <cell r="B2182" t="str">
            <v>FIXAÇÃO DE TUBOS VERTICAIS DE PPR DIÂMETROS MENORES OU IGUAIS A 40 MM COM ABRAÇADEIRA METÁLICA RÍGIDA TIPO D 1/2" , FIXADA EM PERFILADO EM ALVENARIA. AF_05/2015</v>
          </cell>
          <cell r="C2182" t="str">
            <v>M</v>
          </cell>
          <cell r="D2182">
            <v>0.28000000000000003</v>
          </cell>
          <cell r="E2182">
            <v>0.52</v>
          </cell>
          <cell r="F2182">
            <v>0.8</v>
          </cell>
        </row>
        <row r="2183">
          <cell r="A2183">
            <v>91174</v>
          </cell>
          <cell r="B2183" t="str">
            <v>FIXAÇÃO DE TUBOS VERTICAIS DE PPR DIÂMETROS MAIORES QUE 40 MM E MENORES OU IGUAIS A 75 MM COM ABRAÇADEIRA METÁLICA RÍGIDA TIPO D 1 1/2" , FIXADA EM PERFILADO EM ALVENARIA. AF_05/2015</v>
          </cell>
          <cell r="C2183" t="str">
            <v>M</v>
          </cell>
          <cell r="D2183">
            <v>0.55000000000000004</v>
          </cell>
          <cell r="E2183">
            <v>1</v>
          </cell>
          <cell r="F2183">
            <v>1.55</v>
          </cell>
        </row>
        <row r="2184">
          <cell r="A2184">
            <v>91175</v>
          </cell>
          <cell r="B2184" t="str">
            <v>FIXAÇÃO DE TUBOS VERTICAIS DE PPR DIÂMETROS MAIORES QUE 75 MM COM ABRAÇADEIRA METÁLICA RÍGIDA TIPO D 3" , FIXADA EM PERFILADO EM ALVENARIA. AF_05/2015</v>
          </cell>
          <cell r="C2184" t="str">
            <v>M</v>
          </cell>
          <cell r="D2184">
            <v>0.95</v>
          </cell>
          <cell r="E2184">
            <v>1.65</v>
          </cell>
          <cell r="F2184">
            <v>2.6</v>
          </cell>
        </row>
        <row r="2185">
          <cell r="A2185">
            <v>91182</v>
          </cell>
          <cell r="B2185" t="str">
            <v>FIXAÇÃO DE TUBOS HORIZONTAIS DE PPR DIÂMETROS MENORES OU IGUAIS A 40 MM COM ABRAÇADEIRA METÁLICA FLEXÍVEL 18 MM, FIXADA DIRETAMENTE NA LAJE. AF_05/2015</v>
          </cell>
          <cell r="C2185" t="str">
            <v>M</v>
          </cell>
          <cell r="D2185">
            <v>7.32</v>
          </cell>
          <cell r="E2185">
            <v>12.34</v>
          </cell>
          <cell r="F2185">
            <v>19.66</v>
          </cell>
        </row>
        <row r="2186">
          <cell r="A2186">
            <v>91183</v>
          </cell>
          <cell r="B2186" t="str">
            <v>FIXAÇÃO DE TUBOS HORIZONTAIS DE PPR DIÂMETROS MAIORES QUE 40 MM E MENORES OU IGUAIS A 75 MM COM ABRAÇADEIRA METÁLICA FLEXÍVEL 18 MM, FIXADA DIRETAMENTE NA LAJE. AF_05/2015</v>
          </cell>
          <cell r="C2186" t="str">
            <v>M</v>
          </cell>
          <cell r="D2186">
            <v>3.59</v>
          </cell>
          <cell r="E2186">
            <v>6.19</v>
          </cell>
          <cell r="F2186">
            <v>9.7799999999999994</v>
          </cell>
        </row>
        <row r="2187">
          <cell r="A2187">
            <v>91184</v>
          </cell>
          <cell r="B2187" t="str">
            <v>FIXAÇÃO DE TUBOS HORIZONTAIS DE PPR DIÂMETROS MAIORES QUE 75 MM COM ABRAÇADEIRA METÁLICA FLEXÍVEL 18 MM, FIXADA DIRETAMENTE NA LAJE. AF_05/2015</v>
          </cell>
          <cell r="C2187" t="str">
            <v>M</v>
          </cell>
          <cell r="D2187">
            <v>3.25</v>
          </cell>
          <cell r="E2187">
            <v>5.9</v>
          </cell>
          <cell r="F2187">
            <v>9.15</v>
          </cell>
        </row>
        <row r="2188">
          <cell r="A2188">
            <v>91185</v>
          </cell>
          <cell r="B2188" t="str">
            <v>FIXAÇÃO DE TUBOS HORIZONTAIS DE PVC, CPVC OU COBRE DIÂMETROS MENORES OU IGUAIS A 40 MM COM ABRAÇADEIRA METÁLICA FLEXÍVEL 18 MM, FIXADA DIRETAMENTE NA LAJE. AF_05/2015</v>
          </cell>
          <cell r="C2188" t="str">
            <v>M</v>
          </cell>
          <cell r="D2188">
            <v>1.88</v>
          </cell>
          <cell r="E2188">
            <v>3.17</v>
          </cell>
          <cell r="F2188">
            <v>5.05</v>
          </cell>
        </row>
        <row r="2189">
          <cell r="A2189">
            <v>91186</v>
          </cell>
          <cell r="B2189" t="str">
            <v>FIXAÇÃO DE TUBOS HORIZONTAIS DE PVC, CPVC OU COBRE DIÂMETROS MAIORES QUE 40 MM E MENORES OU IGUAIS A 75 MM COM ABRAÇADEIRA METÁLICA FLEXÍVEL 18 MM, FIXADA DIRETAMENTE NA LAJE. AF_05/2015</v>
          </cell>
          <cell r="C2189" t="str">
            <v>M</v>
          </cell>
          <cell r="D2189">
            <v>1.55</v>
          </cell>
          <cell r="E2189">
            <v>2.63</v>
          </cell>
          <cell r="F2189">
            <v>4.18</v>
          </cell>
        </row>
        <row r="2190">
          <cell r="A2190">
            <v>91187</v>
          </cell>
          <cell r="B2190" t="str">
            <v>FIXAÇÃO DE TUBOS HORIZONTAIS DE PVC, CPVC OU COBRE DIÂMETROS MAIORES QUE 75 MM COM ABRAÇADEIRA METÁLICA FLEXÍVEL 18 MM, FIXADA DIRETAMENTE NA LAJE. AF_05/2015</v>
          </cell>
          <cell r="C2190" t="str">
            <v>M</v>
          </cell>
          <cell r="D2190">
            <v>1.7</v>
          </cell>
          <cell r="E2190">
            <v>3.12</v>
          </cell>
          <cell r="F2190">
            <v>4.82</v>
          </cell>
        </row>
        <row r="2191">
          <cell r="B2191" t="str">
            <v>PONTO DE ÁGUA</v>
          </cell>
        </row>
        <row r="2192">
          <cell r="A2192">
            <v>89957</v>
          </cell>
          <cell r="B2192" t="str">
            <v>PONTO DE CONSUMO TERMINAL DE ÁGUA FRIA (SUBRAMAL) COM TUBULAÇÃO DE PVC, DN 25 MM, INSTALADO EM RAMAL DE ÁGUA, INCLUSOS RASGO E CHUMBAMENTO EM ALVENARIA. AF_12/2014</v>
          </cell>
          <cell r="C2192" t="str">
            <v>UN</v>
          </cell>
          <cell r="D2192">
            <v>37.39</v>
          </cell>
          <cell r="E2192">
            <v>58.68</v>
          </cell>
          <cell r="F2192">
            <v>96.07</v>
          </cell>
        </row>
        <row r="2193">
          <cell r="B2193" t="str">
            <v>ASSENTAMENTO DE TUBOS DE PVC</v>
          </cell>
        </row>
        <row r="2194">
          <cell r="A2194">
            <v>83727</v>
          </cell>
          <cell r="B2194" t="str">
            <v>ASSENTAMENTO TUBO PVC COM JUNTA SOLDADA - DN 25</v>
          </cell>
          <cell r="C2194" t="str">
            <v>M</v>
          </cell>
          <cell r="D2194">
            <v>0.81</v>
          </cell>
          <cell r="E2194">
            <v>0.83</v>
          </cell>
          <cell r="F2194">
            <v>1.64</v>
          </cell>
        </row>
        <row r="2195">
          <cell r="A2195">
            <v>90733</v>
          </cell>
          <cell r="B2195" t="str">
            <v>ASSENTAMENTO DE TUBO DE PVC PARA REDE COLETORA DE ESGOTO DE PAREDE MACIÇA, DN 100 MM, JUNTA ELÁSTICA, INSTALADO EM LOCAL COM NÍVEL BAIXO DE INTERFERÊNCIAS (NÃO INCLUI FORNECIMENTO). AF_06/2015</v>
          </cell>
          <cell r="C2195" t="str">
            <v>M</v>
          </cell>
          <cell r="D2195">
            <v>0.54</v>
          </cell>
          <cell r="E2195">
            <v>1.67</v>
          </cell>
          <cell r="F2195">
            <v>2.21</v>
          </cell>
        </row>
        <row r="2196">
          <cell r="A2196">
            <v>90734</v>
          </cell>
          <cell r="B2196" t="str">
            <v>ASSENTAMENTO DE TUBO DE PVC PARA REDE COLETORA DE ESGOTO DE PAREDE MACIÇA, DN 150 MM, JUNTA ELÁSTICA, INSTALADO EM LOCAL COM NÍVEL BAIXO DE INTERFERÊNCIAS (NÃO INCLUI FORNECIMENTO). AF_06/2015</v>
          </cell>
          <cell r="C2196" t="str">
            <v>M</v>
          </cell>
          <cell r="D2196">
            <v>0.65</v>
          </cell>
          <cell r="E2196">
            <v>2.0299999999999998</v>
          </cell>
          <cell r="F2196">
            <v>2.68</v>
          </cell>
        </row>
        <row r="2197">
          <cell r="A2197">
            <v>90735</v>
          </cell>
          <cell r="B2197" t="str">
            <v>ASSENTAMENTO DE TUBO DE PVC PARA REDE COLETORA DE ESGOTO DE PAREDE MACIÇA, DN 200 MM, JUNTA ELÁSTICA, INSTALADO EM LOCAL COM NÍVEL BAIXO DE INTERFERÊNCIAS (NÃO INCLUI FORNECIMENTO). AF_06/2015</v>
          </cell>
          <cell r="C2197" t="str">
            <v>M</v>
          </cell>
          <cell r="D2197">
            <v>0.78</v>
          </cell>
          <cell r="E2197">
            <v>2.42</v>
          </cell>
          <cell r="F2197">
            <v>3.2</v>
          </cell>
        </row>
        <row r="2198">
          <cell r="A2198">
            <v>90736</v>
          </cell>
          <cell r="B2198" t="str">
            <v>ASSENTAMENTO DE TUBO DE PVC PARA REDE COLETORA DE ESGOTO DE PAREDE MACIÇA, DN 250 MM, JUNTA ELÁSTICA, INSTALADO EM LOCAL COM NÍVEL BAIXO DE INTERFERÊNCIAS (NÃO INCLUI FORNECIMENTO). AF_06/2015</v>
          </cell>
          <cell r="C2198" t="str">
            <v>M</v>
          </cell>
          <cell r="D2198">
            <v>0.9</v>
          </cell>
          <cell r="E2198">
            <v>2.78</v>
          </cell>
          <cell r="F2198">
            <v>3.68</v>
          </cell>
        </row>
        <row r="2199">
          <cell r="A2199">
            <v>90737</v>
          </cell>
          <cell r="B2199" t="str">
            <v>ASSENTAMENTO DE TUBO DE PVC PARA REDE COLETORA DE ESGOTO DE PAREDE MACIÇA, DN 300 MM, JUNTA ELÁSTICA, INSTALADO EM LOCAL COM NÍVEL BAIXO DE INTERFERÊNCIAS (NÃO INCLUI FORNECIMENTO). AF_06/2015</v>
          </cell>
          <cell r="C2199" t="str">
            <v>M</v>
          </cell>
          <cell r="D2199">
            <v>1.02</v>
          </cell>
          <cell r="E2199">
            <v>3.15</v>
          </cell>
          <cell r="F2199">
            <v>4.17</v>
          </cell>
        </row>
        <row r="2200">
          <cell r="A2200">
            <v>90738</v>
          </cell>
          <cell r="B2200" t="str">
            <v>ASSENTAMENTO DE TUBO DE PVC PARA REDE COLETORA DE ESGOTO DE PAREDE MACIÇA, DN 350 MM, JUNTA ELÁSTICA, INSTALADO EM LOCAL COM NÍVEL BAIXO DE INTERFERÊNCIAS (NÃO INCLUI FORNECIMENTO). AF_06/2015</v>
          </cell>
          <cell r="C2200" t="str">
            <v>M</v>
          </cell>
          <cell r="D2200">
            <v>1.1399999999999999</v>
          </cell>
          <cell r="E2200">
            <v>3.54</v>
          </cell>
          <cell r="F2200">
            <v>4.68</v>
          </cell>
        </row>
        <row r="2201">
          <cell r="A2201">
            <v>90739</v>
          </cell>
          <cell r="B2201" t="str">
            <v>ASSENTAMENTO DE TUBO DE PVC PARA REDE COLETORA DE ESGOTO DE PAREDE MACIÇA, DN 400 MM, JUNTA ELÁSTICA, INSTALADO EM LOCAL COM NÍVEL BAIXO DE INTERFERÊNCIAS (NÃO INCLUI FORNECIMENTO). AF_06/2015</v>
          </cell>
          <cell r="C2201" t="str">
            <v>M</v>
          </cell>
          <cell r="D2201">
            <v>5.23</v>
          </cell>
          <cell r="E2201">
            <v>4.83</v>
          </cell>
          <cell r="F2201">
            <v>10.06</v>
          </cell>
        </row>
        <row r="2202">
          <cell r="A2202" t="str">
            <v>73888/8</v>
          </cell>
          <cell r="B2202" t="str">
            <v>ASSENTAMENTO TUBO PVC COM JUNTA ELÁSTICA, DN 350 MM - (OU RPVC, OU PVC DEFOFO, OU PRFV) PARA ÁGUA</v>
          </cell>
          <cell r="C2202" t="str">
            <v>M</v>
          </cell>
          <cell r="D2202">
            <v>1.49</v>
          </cell>
          <cell r="E2202">
            <v>4.13</v>
          </cell>
          <cell r="F2202">
            <v>5.62</v>
          </cell>
        </row>
        <row r="2203">
          <cell r="A2203" t="str">
            <v>73888/9</v>
          </cell>
          <cell r="B2203" t="str">
            <v>ASSENTAMENTO TUBO PVC COM JUNTA ELÁSTICA, DN 400 MM - (OU RPVC, OU PVC DEFOFO, OU PRFV) - PARA ÁGUA.</v>
          </cell>
          <cell r="C2203" t="str">
            <v>M</v>
          </cell>
          <cell r="D2203">
            <v>2.74</v>
          </cell>
          <cell r="E2203">
            <v>4.57</v>
          </cell>
          <cell r="F2203">
            <v>7.31</v>
          </cell>
        </row>
        <row r="2204">
          <cell r="A2204" t="str">
            <v>73888/10</v>
          </cell>
          <cell r="B2204" t="str">
            <v>ASSENTAMENTO TUBO PVC COM JUNTA ELÁSTICA, DN 500 MM - (OU RPVC, OU PVC DEFOFO, OU PRFV) - PARA ÁGUA.</v>
          </cell>
          <cell r="C2204" t="str">
            <v>M</v>
          </cell>
          <cell r="D2204">
            <v>3.07</v>
          </cell>
          <cell r="E2204">
            <v>4.96</v>
          </cell>
          <cell r="F2204">
            <v>8.0299999999999994</v>
          </cell>
        </row>
        <row r="2205">
          <cell r="A2205" t="str">
            <v>73888/11</v>
          </cell>
          <cell r="B2205" t="str">
            <v>ASSENTAMENTO TUBO PVC COM JUNTA ELÁSTICA, DN 600 MM - (OU RPVC, OU PVC DEFOFO, OU PRFV) - PARA ÁGUA.</v>
          </cell>
          <cell r="C2205" t="str">
            <v>M</v>
          </cell>
          <cell r="D2205">
            <v>3.58</v>
          </cell>
          <cell r="E2205">
            <v>5.35</v>
          </cell>
          <cell r="F2205">
            <v>8.93</v>
          </cell>
        </row>
        <row r="2206">
          <cell r="A2206" t="str">
            <v>73888/12</v>
          </cell>
          <cell r="B2206" t="str">
            <v>ASSENTAMENTO TUBO PVC COM JUNTA ELÁSTICA, DN 700 MM - (OU RPVC, OU PVC DEFOFO, OU PRFV) - PARA ÁGUA.</v>
          </cell>
          <cell r="C2206" t="str">
            <v>M</v>
          </cell>
          <cell r="D2206">
            <v>3.96</v>
          </cell>
          <cell r="E2206">
            <v>5.74</v>
          </cell>
          <cell r="F2206">
            <v>9.6999999999999993</v>
          </cell>
        </row>
        <row r="2207">
          <cell r="A2207" t="str">
            <v>73888/13</v>
          </cell>
          <cell r="B2207" t="str">
            <v>ASSENTAMENTO TUBO PVC COM JUNTA ELÁSTICA, DN 800 MM - (OU RPVC, OU PVC DEFOFO, OU PRFV) - PARA ÁGUA.</v>
          </cell>
          <cell r="C2207" t="str">
            <v>M</v>
          </cell>
          <cell r="D2207">
            <v>4.43</v>
          </cell>
          <cell r="E2207">
            <v>6.14</v>
          </cell>
          <cell r="F2207">
            <v>10.57</v>
          </cell>
        </row>
        <row r="2208">
          <cell r="A2208" t="str">
            <v>73888/14</v>
          </cell>
          <cell r="B2208" t="str">
            <v>ASSENTAMENTO TUBO PVC COM JUNTA ELÁSTICA, DN 900 MM - (OU RPVC, OU PVC DEFOFO, OU PRFV) - PARA ÁGUA.</v>
          </cell>
          <cell r="C2208" t="str">
            <v>M</v>
          </cell>
          <cell r="D2208">
            <v>4.84</v>
          </cell>
          <cell r="E2208">
            <v>6.53</v>
          </cell>
          <cell r="F2208">
            <v>11.37</v>
          </cell>
        </row>
        <row r="2209">
          <cell r="A2209" t="str">
            <v>73888/15</v>
          </cell>
          <cell r="B2209" t="str">
            <v>ASSENTAMENTO TUBO PVC COM JUNTA ELÁSTICA, DN 1000 MM - (OU RPVC, OU PVC DEFOFO, OU PRFV) - PARA ÁGUA.</v>
          </cell>
          <cell r="C2209" t="str">
            <v>M</v>
          </cell>
          <cell r="D2209">
            <v>5.18</v>
          </cell>
          <cell r="E2209">
            <v>6.92</v>
          </cell>
          <cell r="F2209">
            <v>12.1</v>
          </cell>
        </row>
        <row r="2210">
          <cell r="A2210" t="str">
            <v>73888/1</v>
          </cell>
          <cell r="B2210" t="str">
            <v>ASSENTAMENTO TUBO PVC COM JUNTA ELÁSTICA, DN 50 MM - (OU RPVC, OU PVC DEFOFO, OU PRFV) - PARA ÁGUA.</v>
          </cell>
          <cell r="C2210" t="str">
            <v>M</v>
          </cell>
          <cell r="D2210">
            <v>0.4</v>
          </cell>
          <cell r="E2210">
            <v>1.1200000000000001</v>
          </cell>
          <cell r="F2210">
            <v>1.52</v>
          </cell>
        </row>
        <row r="2211">
          <cell r="A2211" t="str">
            <v>73888/2</v>
          </cell>
          <cell r="B2211" t="str">
            <v>ASSENTAMENTO TUBO PVC COM JUNTA ELÁSTICA, DN 75 MM - (OU RPVC, OU PVC DEFOFO, OU PRFV) - PARA ÁGUA.</v>
          </cell>
          <cell r="C2211" t="str">
            <v>M</v>
          </cell>
          <cell r="D2211">
            <v>0.54</v>
          </cell>
          <cell r="E2211">
            <v>1.5</v>
          </cell>
          <cell r="F2211">
            <v>2.04</v>
          </cell>
        </row>
        <row r="2212">
          <cell r="A2212" t="str">
            <v>73888/3</v>
          </cell>
          <cell r="B2212" t="str">
            <v>ASSENTAMENTO TUBO PVC COM JUNTA ELÁSTICA, DN 100 MM - (OU RPVC, OU PVC DEFOFO, OU PRFV) - PARA ÁGUA.</v>
          </cell>
          <cell r="C2212" t="str">
            <v>M</v>
          </cell>
          <cell r="D2212">
            <v>0.67</v>
          </cell>
          <cell r="E2212">
            <v>1.87</v>
          </cell>
          <cell r="F2212">
            <v>2.54</v>
          </cell>
        </row>
        <row r="2213">
          <cell r="A2213" t="str">
            <v>73888/4</v>
          </cell>
          <cell r="B2213" t="str">
            <v>ASSENTAMENTO TUBO PVC COM JUNTA ELÁSTICA, DN 150 MM - (OU RPVC, OU PVC DEFOFO, OU PRFV P/ ÁGUA)</v>
          </cell>
          <cell r="C2213" t="str">
            <v>M</v>
          </cell>
          <cell r="D2213">
            <v>0.81</v>
          </cell>
          <cell r="E2213">
            <v>2.25</v>
          </cell>
          <cell r="F2213">
            <v>3.06</v>
          </cell>
        </row>
        <row r="2214">
          <cell r="A2214" t="str">
            <v>73888/5</v>
          </cell>
          <cell r="B2214" t="str">
            <v>ASSENTAMENTO TUBO PVC COM JUNTA ELÁSTICA, DN 200 MM - (OU RPVC, OU PVC DEFOFO, OU PRFV P/ ÁGUA)</v>
          </cell>
          <cell r="C2214" t="str">
            <v>M</v>
          </cell>
          <cell r="D2214">
            <v>0.94</v>
          </cell>
          <cell r="E2214">
            <v>2.62</v>
          </cell>
          <cell r="F2214">
            <v>3.56</v>
          </cell>
        </row>
        <row r="2215">
          <cell r="A2215" t="str">
            <v>73888/6</v>
          </cell>
          <cell r="B2215" t="str">
            <v>ASSENTAMENTO TUBO PVC COM JUNTA ELÁSTICA, DN 250 MM - (OU RPVC, OU PVC DEFOFO, OU PRFV P/ ÁGUA)</v>
          </cell>
          <cell r="C2215" t="str">
            <v>M</v>
          </cell>
          <cell r="D2215">
            <v>1.08</v>
          </cell>
          <cell r="E2215">
            <v>3</v>
          </cell>
          <cell r="F2215">
            <v>4.08</v>
          </cell>
        </row>
        <row r="2216">
          <cell r="A2216" t="str">
            <v>73888/7</v>
          </cell>
          <cell r="B2216" t="str">
            <v>ASSENTAMENTO TUBO PVC COM JUNTA ELÁSTICA, DN 300 MM - (OU RPVC, OU PVC DEFOFO, OU PRFV P/ ÁGUA)</v>
          </cell>
          <cell r="C2216" t="str">
            <v>M</v>
          </cell>
          <cell r="D2216">
            <v>1.35</v>
          </cell>
          <cell r="E2216">
            <v>3.75</v>
          </cell>
          <cell r="F2216">
            <v>5.0999999999999996</v>
          </cell>
        </row>
        <row r="2217">
          <cell r="A2217">
            <v>90748</v>
          </cell>
          <cell r="B2217" t="str">
            <v>ASSENTAMENTO DE TUBO DE PVC PARA REDE COLETORA DE ESGOTO DE PAREDE MACIÇA, DN 100 MM, JUNTA ELÁSTICA, INSTALADO EM LOCAL COM NÍVEL ALTO DE INTERFERÊNCIAS (NÃO INCLUI FORNECIMENTO). AF_06/2015</v>
          </cell>
          <cell r="C2217" t="str">
            <v>M</v>
          </cell>
          <cell r="D2217">
            <v>0.96</v>
          </cell>
          <cell r="E2217">
            <v>2.98</v>
          </cell>
          <cell r="F2217">
            <v>3.94</v>
          </cell>
        </row>
        <row r="2218">
          <cell r="A2218">
            <v>90749</v>
          </cell>
          <cell r="B2218" t="str">
            <v>ASSENTAMENTO DE TUBO DE PVC PARA REDE COLETORA DE ESGOTO DE PAREDE MACIÇA, DN 150 MM, JUNTA ELÁSTICA, INSTALADO EM LOCAL COM NÍVEL ALTO DE INTERFERÊNCIAS (NÃO INCLUI FORNECIMENTO). AF_06/2015</v>
          </cell>
          <cell r="C2218" t="str">
            <v>M</v>
          </cell>
          <cell r="D2218">
            <v>1.0900000000000001</v>
          </cell>
          <cell r="E2218">
            <v>3.37</v>
          </cell>
          <cell r="F2218">
            <v>4.46</v>
          </cell>
        </row>
        <row r="2219">
          <cell r="A2219">
            <v>90750</v>
          </cell>
          <cell r="B2219" t="str">
            <v>ASSENTAMENTO DE TUBO DE PVC PARA REDE COLETORA DE ESGOTO DE PAREDE MACIÇA, DN 200 MM, JUNTA ELÁSTICA, INSTALADO EM LOCAL COM NÍVEL ALTO DE INTERFERÊNCIAS (NÃO INCLUI FORNECIMENTO). AF_06/2015</v>
          </cell>
          <cell r="C2219" t="str">
            <v>M</v>
          </cell>
          <cell r="D2219">
            <v>1.21</v>
          </cell>
          <cell r="E2219">
            <v>3.73</v>
          </cell>
          <cell r="F2219">
            <v>4.9400000000000004</v>
          </cell>
        </row>
        <row r="2220">
          <cell r="A2220">
            <v>90751</v>
          </cell>
          <cell r="B2220" t="str">
            <v>ASSENTAMENTO DE TUBO DE PVC PARA REDE COLETORA DE ESGOTO DE PAREDE MACIÇA, DN 250 MM, JUNTA ELÁSTICA, INSTALADO EM LOCAL COM NÍVEL ALTO DE INTERFERÊNCIAS (NÃO INCLUI FORNECIMENTO). AF_06/2015</v>
          </cell>
          <cell r="C2220" t="str">
            <v>M</v>
          </cell>
          <cell r="D2220">
            <v>1.32</v>
          </cell>
          <cell r="E2220">
            <v>4.0999999999999996</v>
          </cell>
          <cell r="F2220">
            <v>5.42</v>
          </cell>
        </row>
        <row r="2221">
          <cell r="A2221">
            <v>90752</v>
          </cell>
          <cell r="B2221" t="str">
            <v>ASSENTAMENTO DE TUBO DE PVC PARA REDE COLETORA DE ESGOTO DE PAREDE MACIÇA, DN 300 MM, JUNTA ELÁSTICA, INSTALADO EM LOCAL COM NÍVEL ALTO DE INTERFERÊNCIAS (NÃO INCLUI FORNECIMENTO). AF_06/2015</v>
          </cell>
          <cell r="C2221" t="str">
            <v>M</v>
          </cell>
          <cell r="D2221">
            <v>1.45</v>
          </cell>
          <cell r="E2221">
            <v>4.49</v>
          </cell>
          <cell r="F2221">
            <v>5.94</v>
          </cell>
        </row>
        <row r="2222">
          <cell r="A2222">
            <v>90753</v>
          </cell>
          <cell r="B2222" t="str">
            <v>ASSENTAMENTO DE TUBO DE PVC PARA REDE COLETORA DE ESGOTO DE PAREDE MACIÇA, DN 350 MM, JUNTA ELÁSTICA, INSTALADO EM LOCAL COM NÍVEL ALTO DE INTERFERÊNCIAS (NÃO INCLUI FORNECIMENTO). AF_06/2015</v>
          </cell>
          <cell r="C2222" t="str">
            <v>M</v>
          </cell>
          <cell r="D2222">
            <v>1.57</v>
          </cell>
          <cell r="E2222">
            <v>4.8499999999999996</v>
          </cell>
          <cell r="F2222">
            <v>6.42</v>
          </cell>
        </row>
        <row r="2223">
          <cell r="A2223">
            <v>90754</v>
          </cell>
          <cell r="B2223" t="str">
            <v>ASSENTAMENTO DE TUBO DE PVC PARA REDE COLETORA DE ESGOTO DE PAREDE MACIÇA, DN 400 MM, JUNTA ELÁSTICA, INSTALADO EM LOCAL COM NÍVEL ALTO DE INTERFERÊNCIAS (NÃO INCLUI FORNECIMENTO). AF_06/2015</v>
          </cell>
          <cell r="C2223" t="str">
            <v>M</v>
          </cell>
          <cell r="D2223">
            <v>7.06</v>
          </cell>
          <cell r="E2223">
            <v>6.46</v>
          </cell>
          <cell r="F2223">
            <v>13.52</v>
          </cell>
        </row>
        <row r="2224">
          <cell r="B2224" t="str">
            <v>ASSENTAMENTO DE TUBOS DE PVC CORRUGADOS</v>
          </cell>
        </row>
        <row r="2225">
          <cell r="A2225">
            <v>90740</v>
          </cell>
          <cell r="B2225" t="str">
            <v>ASSENTAMENTO DE TUBO DE PVC CORRUGADO DE DUPLA PAREDE PARA REDE COLETORA DE ESGOTO, DN 150 MM, JUNTA ELÁSTICA, INSTALADO EM LOCAL COM NÍVEL BAIXO DE INTERFERÊNCIAS (NÃO INCLUI FORNECIMENTO). AF_06/2015</v>
          </cell>
          <cell r="C2225" t="str">
            <v>M</v>
          </cell>
          <cell r="D2225">
            <v>1.21</v>
          </cell>
          <cell r="E2225">
            <v>3.73</v>
          </cell>
          <cell r="F2225">
            <v>4.9400000000000004</v>
          </cell>
        </row>
        <row r="2226">
          <cell r="A2226">
            <v>90741</v>
          </cell>
          <cell r="B2226" t="str">
            <v>ASSENTAMENTO DE TUBO DE PVC CORRUGADO DE DUPLA PAREDE PARA REDE COLETORA DE ESGOTO, DN 200 MM, JUNTA ELÁSTICA, INSTALADO EM LOCAL COM NÍVEL BAIXO DE INTERFERÊNCIAS (NÃO INCLUI FORNECIMENTO). AF_06/2015</v>
          </cell>
          <cell r="C2226" t="str">
            <v>M</v>
          </cell>
          <cell r="D2226">
            <v>1.32</v>
          </cell>
          <cell r="E2226">
            <v>4.0999999999999996</v>
          </cell>
          <cell r="F2226">
            <v>5.42</v>
          </cell>
        </row>
        <row r="2227">
          <cell r="A2227">
            <v>90742</v>
          </cell>
          <cell r="B2227" t="str">
            <v>ASSENTAMENTO DE TUBO DE PVC CORRUGADO DE DUPLA PAREDE PARA REDE COLETORA DE ESGOTO, DN 250 MM, JUNTA ELÁSTICA, INSTALADO EM LOCAL COM NÍVEL BAIXO DE INTERFERÊNCIAS (NÃO INCLUI FORNECIMENTO). AF_06/2015</v>
          </cell>
          <cell r="C2227" t="str">
            <v>M</v>
          </cell>
          <cell r="D2227">
            <v>1.44</v>
          </cell>
          <cell r="E2227">
            <v>4.46</v>
          </cell>
          <cell r="F2227">
            <v>5.9</v>
          </cell>
        </row>
        <row r="2228">
          <cell r="A2228">
            <v>90743</v>
          </cell>
          <cell r="B2228" t="str">
            <v>ASSENTAMENTO DE TUBO DE PVC CORRUGADO DE DUPLA PAREDE PARA REDE COLETORA DE ESGOTO, DN 300 MM, JUNTA ELÁSTICA, INSTALADO EM LOCAL COM NÍVEL BAIXO DE INTERFERÊNCIAS (NÃO INCLUI FORNECIMENTO). AF_06/2015</v>
          </cell>
          <cell r="C2228" t="str">
            <v>M</v>
          </cell>
          <cell r="D2228">
            <v>1.57</v>
          </cell>
          <cell r="E2228">
            <v>4.8499999999999996</v>
          </cell>
          <cell r="F2228">
            <v>6.42</v>
          </cell>
        </row>
        <row r="2229">
          <cell r="A2229">
            <v>90744</v>
          </cell>
          <cell r="B2229" t="str">
            <v>ASSENTAMENTO DE TUBO DE PVC CORRUGADO DE DUPLA PAREDE PARA REDE COLETORA DE ESGOTO, DN 350 MM, JUNTA ELÁSTICA, INSTALADO EM LOCAL COM NÍVEL BAIXO DE INTERFERÊNCIAS (NÃO INCLUI FORNECIMENTO). AF_06/2015</v>
          </cell>
          <cell r="C2229" t="str">
            <v>M</v>
          </cell>
          <cell r="D2229">
            <v>1.68</v>
          </cell>
          <cell r="E2229">
            <v>5.21</v>
          </cell>
          <cell r="F2229">
            <v>6.89</v>
          </cell>
        </row>
        <row r="2230">
          <cell r="A2230">
            <v>90745</v>
          </cell>
          <cell r="B2230" t="str">
            <v>ASSENTAMENTO DE TUBO DE PVC CORRUGADO DE DUPLA PAREDE PARA REDE COLETORA DE ESGOTO, DN 400 MM, JUNTA ELÁSTICA, INSTALADO EM LOCAL COM NÍVEL BAIXO DE INTERFERÊNCIAS (NÃO INCLUI FORNECIMENTO). AF_06/2015</v>
          </cell>
          <cell r="C2230" t="str">
            <v>M</v>
          </cell>
          <cell r="D2230">
            <v>7.54</v>
          </cell>
          <cell r="E2230">
            <v>6.92</v>
          </cell>
          <cell r="F2230">
            <v>14.46</v>
          </cell>
        </row>
        <row r="2231">
          <cell r="A2231">
            <v>90746</v>
          </cell>
          <cell r="B2231" t="str">
            <v>ASSENTAMENTO DE TUBO DE PEAD CORRUGADO DE DUPLA PAREDE PARA REDE COLETORA DE ESGOTO, DN 450 MM, JUNTA ELÁSTICA INTEGRADA, INSTALADO EM LOCAL COM NÍVEL BAIXO DE INTERFERÊNCIAS (NÃO INCLUI FORNECIMENTO). AF_06/2015</v>
          </cell>
          <cell r="C2231" t="str">
            <v>M</v>
          </cell>
          <cell r="D2231">
            <v>11.71</v>
          </cell>
          <cell r="E2231">
            <v>7.39</v>
          </cell>
          <cell r="F2231">
            <v>19.100000000000001</v>
          </cell>
        </row>
        <row r="2232">
          <cell r="A2232">
            <v>90747</v>
          </cell>
          <cell r="B2232" t="str">
            <v>ASSENTAMENTO DE TUBO DE PEAD CORRUGADO DE DUPLA PAREDE PARA REDE COLETORA DE ESGOTO, DN 600 MM, JUNTA ELÁSTICA INTEGRADA, INSTALADO EM LOCAL COM NÍVEL BAIXO DE INTERFERÊNCIAS (NÃO INCLUI FORNECIMENTO). AF_06/2015</v>
          </cell>
          <cell r="C2232" t="str">
            <v>M</v>
          </cell>
          <cell r="D2232">
            <v>13.93</v>
          </cell>
          <cell r="E2232">
            <v>8.77</v>
          </cell>
          <cell r="F2232">
            <v>22.7</v>
          </cell>
        </row>
        <row r="2233">
          <cell r="A2233">
            <v>90755</v>
          </cell>
          <cell r="B2233" t="str">
            <v>ASSENTAMENTO DE TUBO DE PVC CORRUGADO DE DUPLA PAREDE PARA REDE COLETORA DE ESGOTO, DN 150 MM, JUNTA ELÁSTICA, INSTALADO EM LOCAL COM NÍVEL ALTO DE INTERFERÊNCIAS (NÃO INCLUI FORNECIMENTO). AF_06/2015</v>
          </cell>
          <cell r="C2233" t="str">
            <v>M</v>
          </cell>
          <cell r="D2233">
            <v>1.63</v>
          </cell>
          <cell r="E2233">
            <v>5.04</v>
          </cell>
          <cell r="F2233">
            <v>6.67</v>
          </cell>
        </row>
        <row r="2234">
          <cell r="A2234">
            <v>90756</v>
          </cell>
          <cell r="B2234" t="str">
            <v>ASSENTAMENTO DE TUBO DE PVC CORRUGADO DE DUPLA PAREDE PARA REDE COLETORA DE ESGOTO, DN 200 MM, JUNTA ELÁSTICA, INSTALADO EM LOCAL COM NÍVEL ALTO DE INTERFERÊNCIAS (NÃO INCLUI FORNECIMENTO). AF_06/2015</v>
          </cell>
          <cell r="C2234" t="str">
            <v>M</v>
          </cell>
          <cell r="D2234">
            <v>1.75</v>
          </cell>
          <cell r="E2234">
            <v>5.41</v>
          </cell>
          <cell r="F2234">
            <v>7.16</v>
          </cell>
        </row>
        <row r="2235">
          <cell r="A2235">
            <v>90757</v>
          </cell>
          <cell r="B2235" t="str">
            <v>ASSENTAMENTO DE TUBO DE PVC CORRUGADO DE DUPLA PAREDE PARA REDE COLETORA DE ESGOTO, DN 250 MM, JUNTA ELÁSTICA, INSTALADO EM LOCAL COM NÍVEL ALTO DE INTERFERÊNCIAS (NÃO INCLUI FORNECIMENTO). AF_06/2015</v>
          </cell>
          <cell r="C2235" t="str">
            <v>M</v>
          </cell>
          <cell r="D2235">
            <v>1.87</v>
          </cell>
          <cell r="E2235">
            <v>5.8</v>
          </cell>
          <cell r="F2235">
            <v>7.67</v>
          </cell>
        </row>
        <row r="2236">
          <cell r="A2236">
            <v>90758</v>
          </cell>
          <cell r="B2236" t="str">
            <v>ASSENTAMENTO DE TUBO DE PVC CORRUGADO DE DUPLA PAREDE PARA REDE COLETORA DE ESGOTO, DN 300 MM, JUNTA ELÁSTICA, INSTALADO EM LOCAL COM NÍVEL ALTO DE INTERFERÊNCIAS (NÃO INCLUI FORNECIMENTO). AF_06/2015</v>
          </cell>
          <cell r="C2236" t="str">
            <v>M</v>
          </cell>
          <cell r="D2236">
            <v>1.99</v>
          </cell>
          <cell r="E2236">
            <v>6.16</v>
          </cell>
          <cell r="F2236">
            <v>8.15</v>
          </cell>
        </row>
        <row r="2237">
          <cell r="A2237">
            <v>90759</v>
          </cell>
          <cell r="B2237" t="str">
            <v>ASSENTAMENTO DE TUBO DE PVC CORRUGADO DE DUPLA PAREDE PARA REDE COLETORA DE ESGOTO, DN 350 MM, JUNTA ELÁSTICA, INSTALADO EM LOCAL COM NÍVEL ALTO DE INTERFERÊNCIAS (NÃO INCLUI FORNECIMENTO). AF_06/2015</v>
          </cell>
          <cell r="C2237" t="str">
            <v>M</v>
          </cell>
          <cell r="D2237">
            <v>2.11</v>
          </cell>
          <cell r="E2237">
            <v>6.52</v>
          </cell>
          <cell r="F2237">
            <v>8.6300000000000008</v>
          </cell>
        </row>
        <row r="2238">
          <cell r="A2238">
            <v>90760</v>
          </cell>
          <cell r="B2238" t="str">
            <v>ASSENTAMENTO DE TUBO DE PVC CORRUGADO DE DUPLA PAREDE PARA REDE COLETORA DE ESGOTO, DN 400 MM, EM JUNTA ELÁSTICA, INSTALADO EM LOCAL COM NÍVEL ALTO DE INTERFERÊNCIAS (NÃO INCLUI FORNECIMENTO). AF_06/2015</v>
          </cell>
          <cell r="C2238" t="str">
            <v>M</v>
          </cell>
          <cell r="D2238">
            <v>9.31</v>
          </cell>
          <cell r="E2238">
            <v>8.57</v>
          </cell>
          <cell r="F2238">
            <v>17.88</v>
          </cell>
        </row>
        <row r="2239">
          <cell r="A2239">
            <v>90761</v>
          </cell>
          <cell r="B2239" t="str">
            <v>ASSENTAMENTO DE TUBO DE PEAD CORRUGADO DE DUPLA PAREDE PARA REDE COLETORA DE ESGOTO, DN 450 MM, JUNTA ELÁSTICA INTEGRADA, INSTALADO EM LOCAL COM NÍVEL ALTO DE INTERFERÊNCIAS (NÃO INCLUI FORNECIMENTO). AF_06/2015</v>
          </cell>
          <cell r="C2239" t="str">
            <v>M</v>
          </cell>
          <cell r="D2239">
            <v>14.42</v>
          </cell>
          <cell r="E2239">
            <v>9.0299999999999994</v>
          </cell>
          <cell r="F2239">
            <v>23.45</v>
          </cell>
        </row>
        <row r="2240">
          <cell r="A2240">
            <v>90762</v>
          </cell>
          <cell r="B2240" t="str">
            <v>ASSENTAMENTO DE TUBO DE PEAD CORRUGADO DE DUPLA PAREDE PARA REDE COLETORA DE ESGOTO, DN 600 MM, JUNTA ELÁSTICA INTEGRADA, INSTALADO EM LOCAL COM NÍVEL ALTO DE INTERFERÊNCIAS (NÃO INCLUI FORNECIMENTO). AF_06/2015</v>
          </cell>
          <cell r="C2240" t="str">
            <v>M</v>
          </cell>
          <cell r="D2240">
            <v>16.600000000000001</v>
          </cell>
          <cell r="E2240">
            <v>10.41</v>
          </cell>
          <cell r="F2240">
            <v>27.01</v>
          </cell>
        </row>
        <row r="2241">
          <cell r="B2241" t="str">
            <v>ASSENTAMENTO DE TUBOS CERÂMICOS OU DE CONCRETO</v>
          </cell>
        </row>
        <row r="2242">
          <cell r="A2242">
            <v>73731</v>
          </cell>
          <cell r="B2242" t="str">
            <v>ASSENTAMENTO DE MANILHAS E CONEXÕES CERÂMICAS, DIÂMETRO = 100MM, JUNTA EM ARGAMASSA, 1:3 CIMENTO:AREIA</v>
          </cell>
          <cell r="C2242" t="str">
            <v>M</v>
          </cell>
          <cell r="D2242">
            <v>1.99</v>
          </cell>
          <cell r="E2242">
            <v>4.41</v>
          </cell>
          <cell r="F2242">
            <v>6.4</v>
          </cell>
        </row>
        <row r="2243">
          <cell r="A2243" t="str">
            <v>73812/1</v>
          </cell>
          <cell r="B2243" t="str">
            <v>ASSENTAMENTO DE TUBO CERÂMICO, DIÂMETRO = 150 MM, COM JUNTA EM ARGAMASSA 1:3 CIMENTO:AREIA</v>
          </cell>
          <cell r="C2243" t="str">
            <v>M</v>
          </cell>
          <cell r="D2243">
            <v>2.99</v>
          </cell>
          <cell r="E2243">
            <v>6.24</v>
          </cell>
          <cell r="F2243">
            <v>9.23</v>
          </cell>
        </row>
        <row r="2244">
          <cell r="A2244">
            <v>73729</v>
          </cell>
          <cell r="B2244" t="str">
            <v>ASSENTAMENTO DE MANILHAS E CONEXÕES CERÂMICAS DIÂMETRO = 200MM, JUNTA EM ARGAMASSA 1:3 CIMENTO:AREIA</v>
          </cell>
          <cell r="C2244" t="str">
            <v>M</v>
          </cell>
          <cell r="D2244">
            <v>3.67</v>
          </cell>
          <cell r="E2244">
            <v>7.26</v>
          </cell>
          <cell r="F2244">
            <v>10.93</v>
          </cell>
        </row>
        <row r="2245">
          <cell r="A2245">
            <v>73728</v>
          </cell>
          <cell r="B2245" t="str">
            <v>ASSENTAMENTO DE MANILHAS E CONEXÕES CERÂMICAS DIÂMETRO = 250MM, JUNTA EM ARGAMASSA 1:3 CIMENTO:AREIA</v>
          </cell>
          <cell r="C2245" t="str">
            <v>M</v>
          </cell>
          <cell r="D2245">
            <v>4.99</v>
          </cell>
          <cell r="E2245">
            <v>9.92</v>
          </cell>
          <cell r="F2245">
            <v>14.91</v>
          </cell>
        </row>
        <row r="2246">
          <cell r="A2246">
            <v>73727</v>
          </cell>
          <cell r="B2246" t="str">
            <v>ASSENTAMENTO DE MANILHAS E CONEXÕES CERÂMICAS DIÂMETRO = 300MM, JUNTA EM ARGAMASSA 1:3 CIMENTO:AREIA</v>
          </cell>
          <cell r="C2246" t="str">
            <v>M</v>
          </cell>
          <cell r="D2246">
            <v>5.43</v>
          </cell>
          <cell r="E2246">
            <v>11.05</v>
          </cell>
          <cell r="F2246">
            <v>16.48</v>
          </cell>
        </row>
        <row r="2247">
          <cell r="A2247" t="str">
            <v>73811/1</v>
          </cell>
          <cell r="B2247" t="str">
            <v>ASSENTAMENTO SIMPLES DE TUBOS DE CERÂMICA COM JUNTA ASFÁLTICA - DN 100 MM</v>
          </cell>
          <cell r="C2247" t="str">
            <v>M</v>
          </cell>
          <cell r="D2247">
            <v>7.16</v>
          </cell>
          <cell r="E2247">
            <v>4.93</v>
          </cell>
          <cell r="F2247">
            <v>12.09</v>
          </cell>
        </row>
        <row r="2248">
          <cell r="A2248">
            <v>73684</v>
          </cell>
          <cell r="B2248" t="str">
            <v>ASSENTAMENTO DE TUBOS CERÂMICOS DIÂMETRO 150MM, COM JUNTA ASFÁLTICA</v>
          </cell>
          <cell r="C2248" t="str">
            <v>M</v>
          </cell>
          <cell r="D2248">
            <v>10.52</v>
          </cell>
          <cell r="E2248">
            <v>15.55</v>
          </cell>
          <cell r="F2248">
            <v>26.07</v>
          </cell>
        </row>
        <row r="2249">
          <cell r="A2249" t="str">
            <v>73811/2</v>
          </cell>
          <cell r="B2249" t="str">
            <v>ASSENTAMENTO SIMPLES DE TUBOS DE CERÂMICA COM JUNTA ASFÁLTICA - DN 200 MM</v>
          </cell>
          <cell r="C2249" t="str">
            <v>M</v>
          </cell>
          <cell r="D2249">
            <v>10.220000000000001</v>
          </cell>
          <cell r="E2249">
            <v>8.23</v>
          </cell>
          <cell r="F2249">
            <v>18.45</v>
          </cell>
        </row>
        <row r="2250">
          <cell r="A2250" t="str">
            <v>73811/3</v>
          </cell>
          <cell r="B2250" t="str">
            <v>ASSENTAMENTO SIMPLES DE TUBOS DE CERÂMICA COM JUNTA ASFÁLTICA - DN 250 MM</v>
          </cell>
          <cell r="C2250" t="str">
            <v>M</v>
          </cell>
          <cell r="D2250">
            <v>12.97</v>
          </cell>
          <cell r="E2250">
            <v>9.2100000000000009</v>
          </cell>
          <cell r="F2250">
            <v>22.18</v>
          </cell>
        </row>
        <row r="2251">
          <cell r="A2251" t="str">
            <v>73811/4</v>
          </cell>
          <cell r="B2251" t="str">
            <v>ASSENTAMENTO SIMPLES DE TUBOS DE CERÂMICA COM JUNTA ASFÁLTICA - DN 300 MM</v>
          </cell>
          <cell r="C2251" t="str">
            <v>M</v>
          </cell>
          <cell r="D2251">
            <v>15.58</v>
          </cell>
          <cell r="E2251">
            <v>9.8699999999999992</v>
          </cell>
          <cell r="F2251">
            <v>25.45</v>
          </cell>
        </row>
        <row r="2252">
          <cell r="A2252" t="str">
            <v>73811/5</v>
          </cell>
          <cell r="B2252" t="str">
            <v>ASSENTAMENTO SIMPLES DE TUBOS DE CERÂMICA COM JUNTA ASFÁLTICA - DN 375 MM</v>
          </cell>
          <cell r="C2252" t="str">
            <v>M</v>
          </cell>
          <cell r="D2252">
            <v>18.649999999999999</v>
          </cell>
          <cell r="E2252">
            <v>10.53</v>
          </cell>
          <cell r="F2252">
            <v>29.18</v>
          </cell>
        </row>
        <row r="2253">
          <cell r="A2253" t="str">
            <v>73879/1</v>
          </cell>
          <cell r="B2253" t="str">
            <v>ASSENTAMENTO DE TUBOS DE CONCRETO COM JUNTA ELÁSTICA - DN 300 MM</v>
          </cell>
          <cell r="C2253" t="str">
            <v>M</v>
          </cell>
          <cell r="D2253">
            <v>12.83</v>
          </cell>
          <cell r="E2253">
            <v>6.49</v>
          </cell>
          <cell r="F2253">
            <v>19.32</v>
          </cell>
        </row>
        <row r="2254">
          <cell r="A2254">
            <v>73726</v>
          </cell>
          <cell r="B2254" t="str">
            <v>ASSENTAMENTO SIMPLES DE TUBOS DE CERÂMICA COM JUNTA ARGAMASSADA - DN 375 MM</v>
          </cell>
          <cell r="C2254" t="str">
            <v>M</v>
          </cell>
          <cell r="D2254">
            <v>7.67</v>
          </cell>
          <cell r="E2254">
            <v>14.61</v>
          </cell>
          <cell r="F2254">
            <v>22.28</v>
          </cell>
        </row>
        <row r="2255">
          <cell r="A2255">
            <v>73725</v>
          </cell>
          <cell r="B2255" t="str">
            <v>ASSENTAMENTO SIMPLES DE TUBOS DE CERÂMICA COM JUNTA ARGAMASSADA - DN 400 MM</v>
          </cell>
          <cell r="C2255" t="str">
            <v>M</v>
          </cell>
          <cell r="D2255">
            <v>9.3000000000000007</v>
          </cell>
          <cell r="E2255">
            <v>17.34</v>
          </cell>
          <cell r="F2255">
            <v>26.64</v>
          </cell>
        </row>
        <row r="2256">
          <cell r="B2256" t="str">
            <v>ASSENTAMENTO DE TUBOS DE FERRO FUNDIDO</v>
          </cell>
        </row>
        <row r="2257">
          <cell r="A2257">
            <v>83655</v>
          </cell>
          <cell r="B2257" t="str">
            <v>ASSENTAMENTO SIMPLES DE TUBOS DE FERRO FUNDIDO (FOFO), COM JUNTA ELÁSTICA, DN 50 MM.</v>
          </cell>
          <cell r="C2257" t="str">
            <v>M</v>
          </cell>
          <cell r="D2257">
            <v>1.36</v>
          </cell>
          <cell r="E2257">
            <v>1.73</v>
          </cell>
          <cell r="F2257">
            <v>3.09</v>
          </cell>
        </row>
        <row r="2258">
          <cell r="A2258">
            <v>83724</v>
          </cell>
          <cell r="B2258" t="str">
            <v>ASSENTAMENTO DE PEÇAS, CONEXÕES, APARELHOS E ACESSÓRIOS DE FERRO FUNDIDO DÚCTIL, JUNTA ELÁSTICA, MECÂNICA OU FLANGEADA, COM DIÂMETROS DE 50 A 300 MM.</v>
          </cell>
          <cell r="C2258" t="str">
            <v>KG</v>
          </cell>
          <cell r="D2258">
            <v>0.4</v>
          </cell>
          <cell r="E2258">
            <v>1.1200000000000001</v>
          </cell>
          <cell r="F2258">
            <v>1.52</v>
          </cell>
        </row>
        <row r="2259">
          <cell r="A2259">
            <v>83725</v>
          </cell>
          <cell r="B2259" t="str">
            <v>ASSENTAMENTO DE PEÇAS, CONEXÕES, APARELHOS E ACESSÓRIOS DE FERRO FUNDIDO DÚCTIL, JUNTA ELÁSTICA, MECÂNICA OU FLANGEADA, COM DIÂMETROS DE 350 A 600 MM.</v>
          </cell>
          <cell r="C2259" t="str">
            <v>KG</v>
          </cell>
          <cell r="D2259">
            <v>0.4</v>
          </cell>
          <cell r="E2259">
            <v>0.5</v>
          </cell>
          <cell r="F2259">
            <v>0.9</v>
          </cell>
        </row>
        <row r="2260">
          <cell r="A2260">
            <v>83726</v>
          </cell>
          <cell r="B2260" t="str">
            <v>ASSENTAMENTO DE PEÇAS, CONEXÕES, APARELHOS E ACESSÓRIOS DE FERRO FUNDIDO DÚCTIL, JUNTA ELÁSTICA, MECÂNICA OU FLANGEADA, COM DIÂMETROS DE 700 A 1200 MM.</v>
          </cell>
          <cell r="C2260" t="str">
            <v>KG</v>
          </cell>
          <cell r="D2260">
            <v>0.25</v>
          </cell>
          <cell r="E2260">
            <v>0.45</v>
          </cell>
          <cell r="F2260">
            <v>0.7</v>
          </cell>
        </row>
        <row r="2261">
          <cell r="A2261" t="str">
            <v>73887/1</v>
          </cell>
          <cell r="B2261" t="str">
            <v>ASSENTAMENTO SIMPLES DE TUBOS DE FERRO FUNDIDO (FOFO) C/ JUNTA ELÁSTICA - DN 75 MM - INCLUSIVE TRANSPORTE</v>
          </cell>
          <cell r="C2261" t="str">
            <v>M</v>
          </cell>
          <cell r="D2261">
            <v>1.07</v>
          </cell>
          <cell r="E2261">
            <v>1.89</v>
          </cell>
          <cell r="F2261">
            <v>2.96</v>
          </cell>
        </row>
        <row r="2262">
          <cell r="A2262" t="str">
            <v>73887/2</v>
          </cell>
          <cell r="B2262" t="str">
            <v>ASSENTAMENTO SIMPLES DE TUBOS DE FERRO FUNDIDO (FOFO) C/ JUNTA ELÁSTICA - DN 100 - INCLUSIVE TRANSPORTE</v>
          </cell>
          <cell r="C2262" t="str">
            <v>M</v>
          </cell>
          <cell r="D2262">
            <v>1.33</v>
          </cell>
          <cell r="E2262">
            <v>2.1800000000000002</v>
          </cell>
          <cell r="F2262">
            <v>3.51</v>
          </cell>
        </row>
        <row r="2263">
          <cell r="A2263" t="str">
            <v>73887/3</v>
          </cell>
          <cell r="B2263" t="str">
            <v>ASSENTAMENTO SIMPLES DE TUBOS DE FERRO FUNDIDO (FOFO) C/ JUNTA ELÁSTICA - DN 150 - INCLUSIVE TRANSPORTE</v>
          </cell>
          <cell r="C2263" t="str">
            <v>M</v>
          </cell>
          <cell r="D2263">
            <v>2.88</v>
          </cell>
          <cell r="E2263">
            <v>2.94</v>
          </cell>
          <cell r="F2263">
            <v>5.82</v>
          </cell>
        </row>
        <row r="2264">
          <cell r="A2264" t="str">
            <v>73887/4</v>
          </cell>
          <cell r="B2264" t="str">
            <v>ASSENTAMENTO SIMPLES DE TUBOS DE FERRO FUNDIDO (FOFO) C/ JUNTA ELÁSTICA - DN 200 - INCLUSIVE TRANSPORTE</v>
          </cell>
          <cell r="C2264" t="str">
            <v>M</v>
          </cell>
          <cell r="D2264">
            <v>3.68</v>
          </cell>
          <cell r="E2264">
            <v>3.78</v>
          </cell>
          <cell r="F2264">
            <v>7.46</v>
          </cell>
        </row>
        <row r="2265">
          <cell r="A2265" t="str">
            <v>73887/5</v>
          </cell>
          <cell r="B2265" t="str">
            <v>ASSENTAMENTO SIMPLES DE TUBOS DE FERRO FUNDIDO (FOFO) C/ JUNTA ELÁSTICA - DN 250 MM - INCLUSIVE TRANSPORTE</v>
          </cell>
          <cell r="C2265" t="str">
            <v>M</v>
          </cell>
          <cell r="D2265">
            <v>4.5199999999999996</v>
          </cell>
          <cell r="E2265">
            <v>4.4400000000000004</v>
          </cell>
          <cell r="F2265">
            <v>8.9600000000000009</v>
          </cell>
        </row>
        <row r="2266">
          <cell r="A2266" t="str">
            <v>73887/6</v>
          </cell>
          <cell r="B2266" t="str">
            <v>ASSENTAMENTO SIMPLES DE TUBOS DE FERRO FUNDIDO (FOFO) C/ JUNTA ELÁSTICA - DN 300 - INCLUSIVE TRANSPORTE</v>
          </cell>
          <cell r="C2266" t="str">
            <v>M</v>
          </cell>
          <cell r="D2266">
            <v>5.2</v>
          </cell>
          <cell r="E2266">
            <v>4.87</v>
          </cell>
          <cell r="F2266">
            <v>10.07</v>
          </cell>
        </row>
        <row r="2267">
          <cell r="A2267" t="str">
            <v>73887/7</v>
          </cell>
          <cell r="B2267" t="str">
            <v>ASSENTAMENTO SIMPLES DE TUBOS DE FERRO FUNDIDO (FOFO) C/ JUNTA ELÁSTICA - DN 350 MM - INCLUSIVE TRANSPORTE</v>
          </cell>
          <cell r="C2267" t="str">
            <v>M</v>
          </cell>
          <cell r="D2267">
            <v>6.27</v>
          </cell>
          <cell r="E2267">
            <v>5.41</v>
          </cell>
          <cell r="F2267">
            <v>11.68</v>
          </cell>
        </row>
        <row r="2268">
          <cell r="A2268" t="str">
            <v>73887/8</v>
          </cell>
          <cell r="B2268" t="str">
            <v>ASSENTAMENTO SIMPLES DE TUBOS DE FERRO FUNDIDO (FOFO) C/ JUNTA ELÁSTICA - DN 400 MM - INCLUSIVE TRANSPORTE</v>
          </cell>
          <cell r="C2268" t="str">
            <v>M</v>
          </cell>
          <cell r="D2268">
            <v>7.26</v>
          </cell>
          <cell r="E2268">
            <v>6.05</v>
          </cell>
          <cell r="F2268">
            <v>13.31</v>
          </cell>
        </row>
        <row r="2269">
          <cell r="A2269" t="str">
            <v>73887/9</v>
          </cell>
          <cell r="B2269" t="str">
            <v>ASSENTAMENTO SIMPLES DE TUBOS DE FERRO FUNDIDO (FOFO) C/ JUNTA ELÁSTICA - DN 450 MM - INCLUSIVE TRANSPORTE</v>
          </cell>
          <cell r="C2269" t="str">
            <v>M</v>
          </cell>
          <cell r="D2269">
            <v>8.23</v>
          </cell>
          <cell r="E2269">
            <v>6.69</v>
          </cell>
          <cell r="F2269">
            <v>14.92</v>
          </cell>
        </row>
        <row r="2270">
          <cell r="A2270" t="str">
            <v>73887/10</v>
          </cell>
          <cell r="B2270" t="str">
            <v>ASSENTAMENTO SIMPLES DE TUBOS DE FERRO FUNDIDO (FOFO) C/ JUNTA ELÁSTICA - DN 500 MM - INCLUSIVE TRANSPORTE</v>
          </cell>
          <cell r="C2270" t="str">
            <v>M</v>
          </cell>
          <cell r="D2270">
            <v>9.4499999999999993</v>
          </cell>
          <cell r="E2270">
            <v>6.94</v>
          </cell>
          <cell r="F2270">
            <v>16.39</v>
          </cell>
        </row>
        <row r="2271">
          <cell r="A2271" t="str">
            <v>73887/11</v>
          </cell>
          <cell r="B2271" t="str">
            <v>ASSENTAMENTO SIMPLES DE TUBOS DE FERRO FUNDIDO (FOFO) C/ JUNTA ELÁSTICA - DN 600 MM - INCLUSIVE TRANSPORTE</v>
          </cell>
          <cell r="C2271" t="str">
            <v>M</v>
          </cell>
          <cell r="D2271">
            <v>11.63</v>
          </cell>
          <cell r="E2271">
            <v>8</v>
          </cell>
          <cell r="F2271">
            <v>19.63</v>
          </cell>
        </row>
        <row r="2272">
          <cell r="A2272" t="str">
            <v>73887/12</v>
          </cell>
          <cell r="B2272" t="str">
            <v>ASSENTAMENTO SIMPLES DE TUBOS DE FERRO FUNDIDO (FOFO) C/ JUNTA ELÁSTICA - DN 700 MM - INCLUSIVE TRANSPORTE</v>
          </cell>
          <cell r="C2272" t="str">
            <v>M</v>
          </cell>
          <cell r="D2272">
            <v>14.26</v>
          </cell>
          <cell r="E2272">
            <v>10.72</v>
          </cell>
          <cell r="F2272">
            <v>24.98</v>
          </cell>
        </row>
        <row r="2273">
          <cell r="A2273" t="str">
            <v>73887/13</v>
          </cell>
          <cell r="B2273" t="str">
            <v>ASSENTAMENTO SIMPLES DE TUBOS DE FERRO FUNDIDO (FOFO) C/ JUNTA ELÁSTICA - DN 800 MM - INCLUSIVE TRANSPORTES</v>
          </cell>
          <cell r="C2273" t="str">
            <v>M</v>
          </cell>
          <cell r="D2273">
            <v>16.78</v>
          </cell>
          <cell r="E2273">
            <v>11.75</v>
          </cell>
          <cell r="F2273">
            <v>28.53</v>
          </cell>
        </row>
        <row r="2274">
          <cell r="A2274" t="str">
            <v>73887/14</v>
          </cell>
          <cell r="B2274" t="str">
            <v>ASSENTAMENTO SIMPLES DE TUBOS DE FERRO FUNDIDO (FOFO) C/ JUNTA ELÁSTICA - DN 900 MM - INCLUSIVE TRANSPORTE</v>
          </cell>
          <cell r="C2274" t="str">
            <v>M</v>
          </cell>
          <cell r="D2274">
            <v>20.28</v>
          </cell>
          <cell r="E2274">
            <v>12.71</v>
          </cell>
          <cell r="F2274">
            <v>32.99</v>
          </cell>
        </row>
        <row r="2275">
          <cell r="A2275" t="str">
            <v>73887/15</v>
          </cell>
          <cell r="B2275" t="str">
            <v>ASSENTAMENTO SIMPLES DE TUBOS DE FERRO FUNDIDO (FOFO) C/ JUNTA ELÁSTICA - DN 1000 MM - INCLUSIVE TRANSPORTE</v>
          </cell>
          <cell r="C2275" t="str">
            <v>M</v>
          </cell>
          <cell r="D2275">
            <v>22.09</v>
          </cell>
          <cell r="E2275">
            <v>13.12</v>
          </cell>
          <cell r="F2275">
            <v>35.21</v>
          </cell>
        </row>
        <row r="2276">
          <cell r="A2276" t="str">
            <v>73887/16</v>
          </cell>
          <cell r="B2276" t="str">
            <v>ASSENTAMENTO SIMPLES DE TUBOS DE FERRO FUNDIDO (FOFO) C/ JUNTA ELÁSTICA - DN 1100 MM - INCLUSIVE TRANSPORTE</v>
          </cell>
          <cell r="C2276" t="str">
            <v>M</v>
          </cell>
          <cell r="D2276">
            <v>25.91</v>
          </cell>
          <cell r="E2276">
            <v>15.99</v>
          </cell>
          <cell r="F2276">
            <v>41.9</v>
          </cell>
        </row>
        <row r="2277">
          <cell r="A2277" t="str">
            <v>73887/17</v>
          </cell>
          <cell r="B2277" t="str">
            <v>ASSENTAMENTO SIMPLES DE TUBOS DE FERRO FUNDIDO (FOFO) C/ JUNTA ELÁSTICA - DN 1200 MM - INCLUSIVE TRANSPORTE</v>
          </cell>
          <cell r="C2277" t="str">
            <v>M</v>
          </cell>
          <cell r="D2277">
            <v>30.8</v>
          </cell>
          <cell r="E2277">
            <v>18.59</v>
          </cell>
          <cell r="F2277">
            <v>49.39</v>
          </cell>
        </row>
        <row r="2278">
          <cell r="B2278" t="str">
            <v>ASSENTAMENTO DE TUBOS DE AÇO</v>
          </cell>
        </row>
        <row r="2279">
          <cell r="A2279" t="str">
            <v>73839/1</v>
          </cell>
          <cell r="B2279" t="str">
            <v>ASSENTAMENTO DE TUBOS DE AÇO, COM JUNTA ELÁSTICA (COMPRIMENTO DE 6,00 M) - DN 150 MM</v>
          </cell>
          <cell r="C2279" t="str">
            <v>M</v>
          </cell>
          <cell r="D2279">
            <v>3.09</v>
          </cell>
          <cell r="E2279">
            <v>3.23</v>
          </cell>
          <cell r="F2279">
            <v>6.32</v>
          </cell>
        </row>
        <row r="2280">
          <cell r="A2280" t="str">
            <v>73839/2</v>
          </cell>
          <cell r="B2280" t="str">
            <v>ASSENTAMENTO DE TUBOS DE AÇO, COM JUNTA ELÁSTICA (COMPRIMENTO DE 6,00 M) - DN 200 MM</v>
          </cell>
          <cell r="C2280" t="str">
            <v>M</v>
          </cell>
          <cell r="D2280">
            <v>3.95</v>
          </cell>
          <cell r="E2280">
            <v>4.1399999999999997</v>
          </cell>
          <cell r="F2280">
            <v>8.09</v>
          </cell>
        </row>
        <row r="2281">
          <cell r="A2281" t="str">
            <v>73839/3</v>
          </cell>
          <cell r="B2281" t="str">
            <v>ASSENTAMENTO DE TUBOS DE AÇO, COM JUNTA ELÁSTICA (COMPRIMENTO DE 6,00 M) - DN 250 MM</v>
          </cell>
          <cell r="C2281" t="str">
            <v>M</v>
          </cell>
          <cell r="D2281">
            <v>4.84</v>
          </cell>
          <cell r="E2281">
            <v>4.87</v>
          </cell>
          <cell r="F2281">
            <v>9.7100000000000009</v>
          </cell>
        </row>
        <row r="2282">
          <cell r="A2282" t="str">
            <v>73839/4</v>
          </cell>
          <cell r="B2282" t="str">
            <v>ASSENTAMENTO DE TUBOS DE AÇO, COM JUNTA ELÁSTICA (COMPRIMENTO DE 6,00 M) - DN 300 MM</v>
          </cell>
          <cell r="C2282" t="str">
            <v>M</v>
          </cell>
          <cell r="D2282">
            <v>5.56</v>
          </cell>
          <cell r="E2282">
            <v>5.34</v>
          </cell>
          <cell r="F2282">
            <v>10.9</v>
          </cell>
        </row>
        <row r="2283">
          <cell r="A2283" t="str">
            <v>73839/5</v>
          </cell>
          <cell r="B2283" t="str">
            <v>ASSENTAMENTO DE TUBOS DE AÇO, COM JUNTA ELÁSTICA (COMPRIMENTO DE 6,00 M) - DN 350 MM</v>
          </cell>
          <cell r="C2283" t="str">
            <v>M</v>
          </cell>
          <cell r="D2283">
            <v>6.69</v>
          </cell>
          <cell r="E2283">
            <v>5.92</v>
          </cell>
          <cell r="F2283">
            <v>12.61</v>
          </cell>
        </row>
        <row r="2284">
          <cell r="A2284" t="str">
            <v>73839/6</v>
          </cell>
          <cell r="B2284" t="str">
            <v>ASSENTAMENTO DE TUBOS DE AÇO, COM JUNTA ELÁSTICA (COMPRIMENTO DE 6,00 M) - DN 400 MM</v>
          </cell>
          <cell r="C2284" t="str">
            <v>M</v>
          </cell>
          <cell r="D2284">
            <v>7.74</v>
          </cell>
          <cell r="E2284">
            <v>6.62</v>
          </cell>
          <cell r="F2284">
            <v>14.36</v>
          </cell>
        </row>
        <row r="2285">
          <cell r="A2285" t="str">
            <v>73839/7</v>
          </cell>
          <cell r="B2285" t="str">
            <v>ASSENTAMENTO DE TUBOS DE AÇO, COM JUNTA ELÁSTICA (COMPRIMENTO DE 6,00 M) - DN 450 MM</v>
          </cell>
          <cell r="C2285" t="str">
            <v>M</v>
          </cell>
          <cell r="D2285">
            <v>8.77</v>
          </cell>
          <cell r="E2285">
            <v>7.32</v>
          </cell>
          <cell r="F2285">
            <v>16.09</v>
          </cell>
        </row>
        <row r="2286">
          <cell r="A2286" t="str">
            <v>73839/8</v>
          </cell>
          <cell r="B2286" t="str">
            <v>ASSENTAMENTO DE TUBOS DE AÇO, COM JUNTA ELÁSTICA (COMPRIMENTO DE 6,00 M) - DN 500 MM</v>
          </cell>
          <cell r="C2286" t="str">
            <v>M</v>
          </cell>
          <cell r="D2286">
            <v>10.050000000000001</v>
          </cell>
          <cell r="E2286">
            <v>7.59</v>
          </cell>
          <cell r="F2286">
            <v>17.64</v>
          </cell>
        </row>
        <row r="2287">
          <cell r="A2287" t="str">
            <v>73839/9</v>
          </cell>
          <cell r="B2287" t="str">
            <v>ASSENTAMENTO DE TUBOS DE AÇO, COM JUNTA ELÁSTICA (COMPRIMENTO DE 6,00 M) - DN 600 MM</v>
          </cell>
          <cell r="C2287" t="str">
            <v>M</v>
          </cell>
          <cell r="D2287">
            <v>12.36</v>
          </cell>
          <cell r="E2287">
            <v>8.74</v>
          </cell>
          <cell r="F2287">
            <v>21.1</v>
          </cell>
        </row>
        <row r="2288">
          <cell r="A2288" t="str">
            <v>73839/10</v>
          </cell>
          <cell r="B2288" t="str">
            <v>ASSENTAMENTO DE TUBOS DE AÇO, COM JUNTA ELÁSTICA (COMPRIMENTO DE 6,00 M) - DN 700 MM</v>
          </cell>
          <cell r="C2288" t="str">
            <v>M</v>
          </cell>
          <cell r="D2288">
            <v>15.13</v>
          </cell>
          <cell r="E2288">
            <v>11.72</v>
          </cell>
          <cell r="F2288">
            <v>26.85</v>
          </cell>
        </row>
        <row r="2289">
          <cell r="A2289" t="str">
            <v>73839/11</v>
          </cell>
          <cell r="B2289" t="str">
            <v>ASSENTAMENTO DE TUBOS DE AÇO, COM JUNTA ELÁSTICA (COMPRIMENTO DE 6,00 M) - DN 800 MM</v>
          </cell>
          <cell r="C2289" t="str">
            <v>M</v>
          </cell>
          <cell r="D2289">
            <v>17.77</v>
          </cell>
          <cell r="E2289">
            <v>12.83</v>
          </cell>
          <cell r="F2289">
            <v>30.6</v>
          </cell>
        </row>
        <row r="2290">
          <cell r="A2290" t="str">
            <v>73839/12</v>
          </cell>
          <cell r="B2290" t="str">
            <v>ASSENTAMENTO DE TUBOS DE AÇO, COM JUNTA ELÁSTICA (COMPRIMENTO DE 6,00 M) - DN 900 MM</v>
          </cell>
          <cell r="C2290" t="str">
            <v>M</v>
          </cell>
          <cell r="D2290">
            <v>21.49</v>
          </cell>
          <cell r="E2290">
            <v>13.87</v>
          </cell>
          <cell r="F2290">
            <v>35.36</v>
          </cell>
        </row>
        <row r="2291">
          <cell r="A2291" t="str">
            <v>73839/13</v>
          </cell>
          <cell r="B2291" t="str">
            <v>ASSENTAMENTO DE TUBOS DE AÇO, COM JUNTA ELÁSTICA (COMPRIMENTO DE 6,00 M) - DN 1000 MM</v>
          </cell>
          <cell r="C2291" t="str">
            <v>M</v>
          </cell>
          <cell r="D2291">
            <v>23.32</v>
          </cell>
          <cell r="E2291">
            <v>14.3</v>
          </cell>
          <cell r="F2291">
            <v>37.619999999999997</v>
          </cell>
        </row>
        <row r="2292">
          <cell r="A2292" t="str">
            <v>73839/14</v>
          </cell>
          <cell r="B2292" t="str">
            <v>ASSENTAMENTO DE TUBOS DE AÇO, COM JUNTA ELÁSTICA (COMPRIMENTO DE 6,00 M) - DN 1100 MM</v>
          </cell>
          <cell r="C2292" t="str">
            <v>M</v>
          </cell>
          <cell r="D2292">
            <v>27.37</v>
          </cell>
          <cell r="E2292">
            <v>17.440000000000001</v>
          </cell>
          <cell r="F2292">
            <v>44.81</v>
          </cell>
        </row>
        <row r="2293">
          <cell r="A2293" t="str">
            <v>73839/15</v>
          </cell>
          <cell r="B2293" t="str">
            <v>ASSENTAMENTO DE TUBOS DE AÇO, COM JUNTA ELÁSTICA (COMPRIMENTO DE 6,00 M) - DN 1200 MM</v>
          </cell>
          <cell r="C2293" t="str">
            <v>M</v>
          </cell>
          <cell r="D2293">
            <v>32.57</v>
          </cell>
          <cell r="E2293">
            <v>20.27</v>
          </cell>
          <cell r="F2293">
            <v>52.84</v>
          </cell>
        </row>
        <row r="2294">
          <cell r="B2294" t="str">
            <v>INSTALACAO DE VALVULAS OU REGISTROS</v>
          </cell>
          <cell r="C2294">
            <v>0</v>
          </cell>
        </row>
        <row r="2295">
          <cell r="A2295" t="str">
            <v>73884/1</v>
          </cell>
          <cell r="B2295" t="str">
            <v>INSTALAÇÃO DE VÁLVULAS OU REGISTROS COM JUNTA FLANGEADA - DN 50</v>
          </cell>
          <cell r="C2295" t="str">
            <v>UN</v>
          </cell>
          <cell r="D2295">
            <v>12.64</v>
          </cell>
          <cell r="E2295">
            <v>40.76</v>
          </cell>
          <cell r="F2295">
            <v>53.4</v>
          </cell>
        </row>
        <row r="2296">
          <cell r="A2296" t="str">
            <v>73884/2</v>
          </cell>
          <cell r="B2296" t="str">
            <v>INSTALAÇÃO DE VÁLVULAS OU REGISTROS COM JUNTA FLANGEADA - DN 75</v>
          </cell>
          <cell r="C2296" t="str">
            <v>UN</v>
          </cell>
          <cell r="D2296">
            <v>22.35</v>
          </cell>
          <cell r="E2296">
            <v>60.07</v>
          </cell>
          <cell r="F2296">
            <v>82.42</v>
          </cell>
        </row>
        <row r="2297">
          <cell r="A2297" t="str">
            <v>73884/3</v>
          </cell>
          <cell r="B2297" t="str">
            <v>INSTALAÇÃO DE VÁLVULAS OU REGISTROS COM JUNTA FLANGEADA - DN 100</v>
          </cell>
          <cell r="C2297" t="str">
            <v>UN</v>
          </cell>
          <cell r="D2297">
            <v>27.94</v>
          </cell>
          <cell r="E2297">
            <v>75.09</v>
          </cell>
          <cell r="F2297">
            <v>103.03</v>
          </cell>
        </row>
        <row r="2298">
          <cell r="A2298" t="str">
            <v>73884/4</v>
          </cell>
          <cell r="B2298" t="str">
            <v>INSTALAÇÃO DE VÁLVULAS OU REGISTROS COM JUNTA FLANGEADA - DN 150</v>
          </cell>
          <cell r="C2298" t="str">
            <v>UN</v>
          </cell>
          <cell r="D2298">
            <v>277.18</v>
          </cell>
          <cell r="E2298">
            <v>104.76</v>
          </cell>
          <cell r="F2298">
            <v>381.94</v>
          </cell>
        </row>
        <row r="2299">
          <cell r="A2299" t="str">
            <v>73884/5</v>
          </cell>
          <cell r="B2299" t="str">
            <v>INSTALAÇÃO DE VÁLVULAS OU REGISTROS COM JUNTA FLANGEADA - DN 200</v>
          </cell>
          <cell r="C2299" t="str">
            <v>UN</v>
          </cell>
          <cell r="D2299">
            <v>323.38</v>
          </cell>
          <cell r="E2299">
            <v>122.23</v>
          </cell>
          <cell r="F2299">
            <v>445.61</v>
          </cell>
        </row>
        <row r="2300">
          <cell r="A2300" t="str">
            <v>73884/6</v>
          </cell>
          <cell r="B2300" t="str">
            <v>INSTALAÇÃO DE VÁLVULAS OU REGISTROS COM JUNTA FLANGEADA - DN 250</v>
          </cell>
          <cell r="C2300" t="str">
            <v>UN</v>
          </cell>
          <cell r="D2300">
            <v>392.68</v>
          </cell>
          <cell r="E2300">
            <v>148.41999999999999</v>
          </cell>
          <cell r="F2300">
            <v>541.1</v>
          </cell>
        </row>
        <row r="2301">
          <cell r="A2301" t="str">
            <v>73884/7</v>
          </cell>
          <cell r="B2301" t="str">
            <v>INSTALAÇÃO DE VÁLVULAS OU REGISTROS COM JUNTA FLANGEADA - DN 300</v>
          </cell>
          <cell r="C2301" t="str">
            <v>UN</v>
          </cell>
          <cell r="D2301">
            <v>438.88</v>
          </cell>
          <cell r="E2301">
            <v>165.88</v>
          </cell>
          <cell r="F2301">
            <v>604.76</v>
          </cell>
        </row>
        <row r="2302">
          <cell r="A2302" t="str">
            <v>73884/8</v>
          </cell>
          <cell r="B2302" t="str">
            <v>INSTALAÇÃO DE VÁLVULAS OU REGISTROS COM JUNTA FLANGEADA - DN 350</v>
          </cell>
          <cell r="C2302" t="str">
            <v>UN</v>
          </cell>
          <cell r="D2302">
            <v>461.98</v>
          </cell>
          <cell r="E2302">
            <v>174.61</v>
          </cell>
          <cell r="F2302">
            <v>636.59</v>
          </cell>
        </row>
        <row r="2303">
          <cell r="A2303" t="str">
            <v>73884/9</v>
          </cell>
          <cell r="B2303" t="str">
            <v>INSTALAÇÃO DE VÁLVULAS OU REGISTROS COM JUNTA FLANGEADA - DN 400</v>
          </cell>
          <cell r="C2303" t="str">
            <v>UN</v>
          </cell>
          <cell r="D2303">
            <v>508.17</v>
          </cell>
          <cell r="E2303">
            <v>192.07</v>
          </cell>
          <cell r="F2303">
            <v>700.24</v>
          </cell>
        </row>
        <row r="2304">
          <cell r="A2304" t="str">
            <v>73884/10</v>
          </cell>
          <cell r="B2304" t="str">
            <v>INSTALAÇÃO DE VÁLVULAS OU REGISTROS COM JUNTA FLANGEADA - DN 450</v>
          </cell>
          <cell r="C2304" t="str">
            <v>UN</v>
          </cell>
          <cell r="D2304">
            <v>531.27</v>
          </cell>
          <cell r="E2304">
            <v>200.8</v>
          </cell>
          <cell r="F2304">
            <v>732.07</v>
          </cell>
        </row>
        <row r="2305">
          <cell r="A2305" t="str">
            <v>73884/11</v>
          </cell>
          <cell r="B2305" t="str">
            <v>INSTALAÇÃO DE VÁLVULAS OU REGISTROS COM JUNTA FLANGEADA - DN 500</v>
          </cell>
          <cell r="C2305" t="str">
            <v>UN</v>
          </cell>
          <cell r="D2305">
            <v>577.48</v>
          </cell>
          <cell r="E2305">
            <v>218.26</v>
          </cell>
          <cell r="F2305">
            <v>795.74</v>
          </cell>
        </row>
        <row r="2306">
          <cell r="A2306" t="str">
            <v>73884/12</v>
          </cell>
          <cell r="B2306" t="str">
            <v>INSTALAÇÃO DE VÁLVULAS OU REGISTROS COM JUNTA FLANGEADA - DN 600</v>
          </cell>
          <cell r="C2306" t="str">
            <v>UN</v>
          </cell>
          <cell r="D2306">
            <v>623.66999999999996</v>
          </cell>
          <cell r="E2306">
            <v>235.73</v>
          </cell>
          <cell r="F2306">
            <v>859.4</v>
          </cell>
        </row>
        <row r="2307">
          <cell r="A2307" t="str">
            <v>73884/13</v>
          </cell>
          <cell r="B2307" t="str">
            <v>INSTALAÇÃO DE VÁLVULAS OU REGISTROS COM JUNTA FLANGEADA - DN 700</v>
          </cell>
          <cell r="C2307" t="str">
            <v>UN</v>
          </cell>
          <cell r="D2307">
            <v>672.06</v>
          </cell>
          <cell r="E2307">
            <v>298.52</v>
          </cell>
          <cell r="F2307">
            <v>970.58</v>
          </cell>
        </row>
        <row r="2308">
          <cell r="A2308" t="str">
            <v>73884/14</v>
          </cell>
          <cell r="B2308" t="str">
            <v>INSTALAÇÃO DE VÁLVULAS OU REGISTROS COM JUNTA FLANGEADA - DN 800</v>
          </cell>
          <cell r="C2308" t="str">
            <v>UN</v>
          </cell>
          <cell r="D2308">
            <v>672.06</v>
          </cell>
          <cell r="E2308">
            <v>298.52</v>
          </cell>
          <cell r="F2308">
            <v>970.58</v>
          </cell>
        </row>
        <row r="2309">
          <cell r="A2309" t="str">
            <v>73884/15</v>
          </cell>
          <cell r="B2309" t="str">
            <v>INSTALAÇÃO DE VÁLVULAS OU REGISTROS COM JUNTA FLANGEADA - DN 900</v>
          </cell>
          <cell r="C2309" t="str">
            <v>UN</v>
          </cell>
          <cell r="D2309">
            <v>696.07</v>
          </cell>
          <cell r="E2309">
            <v>309.18</v>
          </cell>
          <cell r="F2309">
            <v>1005.25</v>
          </cell>
        </row>
        <row r="2310">
          <cell r="A2310" t="str">
            <v>73884/16</v>
          </cell>
          <cell r="B2310" t="str">
            <v>INSTALAÇÃO DE VÁLVULAS OU REGISTROS COM JUNTA FLANGEADA - DN 1000</v>
          </cell>
          <cell r="C2310" t="str">
            <v>UN</v>
          </cell>
          <cell r="D2310">
            <v>768.08</v>
          </cell>
          <cell r="E2310">
            <v>341.17</v>
          </cell>
          <cell r="F2310">
            <v>1109.25</v>
          </cell>
        </row>
        <row r="2311">
          <cell r="A2311" t="str">
            <v>73885/1</v>
          </cell>
          <cell r="B2311" t="str">
            <v>INSTALAÇÃO DE VÁLVULAS OU REGISTROS COM JUNTA ELÁSTICA - DN 50</v>
          </cell>
          <cell r="C2311" t="str">
            <v>UN</v>
          </cell>
          <cell r="D2311">
            <v>6.77</v>
          </cell>
          <cell r="E2311">
            <v>18.77</v>
          </cell>
          <cell r="F2311">
            <v>25.54</v>
          </cell>
        </row>
        <row r="2312">
          <cell r="A2312" t="str">
            <v>73885/2</v>
          </cell>
          <cell r="B2312" t="str">
            <v>INSTALAÇÃO DE VÁLVULAS OU REGISTROS COM JUNTA ELÁSTICA - DN 75</v>
          </cell>
          <cell r="C2312" t="str">
            <v>UN</v>
          </cell>
          <cell r="D2312">
            <v>8.3800000000000008</v>
          </cell>
          <cell r="E2312">
            <v>22.52</v>
          </cell>
          <cell r="F2312">
            <v>30.9</v>
          </cell>
        </row>
        <row r="2313">
          <cell r="A2313" t="str">
            <v>73885/3</v>
          </cell>
          <cell r="B2313" t="str">
            <v>INSTALAÇÃO DE VÁLVULAS OU REGISTROS COM JUNTA ELÁSTICA - DN 100</v>
          </cell>
          <cell r="C2313" t="str">
            <v>UN</v>
          </cell>
          <cell r="D2313">
            <v>9.49</v>
          </cell>
          <cell r="E2313">
            <v>25.53</v>
          </cell>
          <cell r="F2313">
            <v>35.020000000000003</v>
          </cell>
        </row>
        <row r="2314">
          <cell r="A2314" t="str">
            <v>73885/4</v>
          </cell>
          <cell r="B2314" t="str">
            <v>INSTALAÇÃO DE VÁLVULAS OU REGISTROS COM JUNTA ELÁSTICA - DN 150</v>
          </cell>
          <cell r="C2314" t="str">
            <v>UN</v>
          </cell>
          <cell r="D2314">
            <v>101.62</v>
          </cell>
          <cell r="E2314">
            <v>38.409999999999997</v>
          </cell>
          <cell r="F2314">
            <v>140.03</v>
          </cell>
        </row>
        <row r="2315">
          <cell r="A2315" t="str">
            <v>73885/5</v>
          </cell>
          <cell r="B2315" t="str">
            <v>INSTALAÇÃO DE VÁLVULAS OU REGISTROS COM JUNTA ELÁSTICA - DN 200</v>
          </cell>
          <cell r="C2315" t="str">
            <v>UN</v>
          </cell>
          <cell r="D2315">
            <v>131.65</v>
          </cell>
          <cell r="E2315">
            <v>49.76</v>
          </cell>
          <cell r="F2315">
            <v>181.41</v>
          </cell>
        </row>
        <row r="2316">
          <cell r="A2316" t="str">
            <v>73885/6</v>
          </cell>
          <cell r="B2316" t="str">
            <v>INSTALAÇÃO DE VÁLVULAS OU REGISTROS COM JUNTA ELÁSTICA - DN 250</v>
          </cell>
          <cell r="C2316" t="str">
            <v>UN</v>
          </cell>
          <cell r="D2316">
            <v>154.76</v>
          </cell>
          <cell r="E2316">
            <v>58.49</v>
          </cell>
          <cell r="F2316">
            <v>213.25</v>
          </cell>
        </row>
        <row r="2317">
          <cell r="A2317" t="str">
            <v>73885/7</v>
          </cell>
          <cell r="B2317" t="str">
            <v>INSTALAÇÃO DE VÁLVULAS OU REGISTROS COM JUNTA ELÁSTICA - DN 300</v>
          </cell>
          <cell r="C2317" t="str">
            <v>UN</v>
          </cell>
          <cell r="D2317">
            <v>168.61</v>
          </cell>
          <cell r="E2317">
            <v>63.73</v>
          </cell>
          <cell r="F2317">
            <v>232.34</v>
          </cell>
        </row>
        <row r="2318">
          <cell r="A2318" t="str">
            <v>73885/8</v>
          </cell>
          <cell r="B2318" t="str">
            <v>INSTALAÇÃO DE VÁLVULAS OU REGISTROS COM JUNTA ELÁSTICA - DN 350</v>
          </cell>
          <cell r="C2318" t="str">
            <v>UN</v>
          </cell>
          <cell r="D2318">
            <v>184.78</v>
          </cell>
          <cell r="E2318">
            <v>69.84</v>
          </cell>
          <cell r="F2318">
            <v>254.62</v>
          </cell>
        </row>
        <row r="2319">
          <cell r="A2319" t="str">
            <v>73885/9</v>
          </cell>
          <cell r="B2319" t="str">
            <v>INSTALAÇÃO DE VÁLVULAS OU REGISTROS COM JUNTA ELÁSTICA - DN 400</v>
          </cell>
          <cell r="C2319" t="str">
            <v>UN</v>
          </cell>
          <cell r="D2319">
            <v>203.26</v>
          </cell>
          <cell r="E2319">
            <v>76.83</v>
          </cell>
          <cell r="F2319">
            <v>280.08999999999997</v>
          </cell>
        </row>
        <row r="2320">
          <cell r="A2320" t="str">
            <v>73885/10</v>
          </cell>
          <cell r="B2320" t="str">
            <v>INSTALAÇÃO DE VÁLVULAS OU REGISTROS COM JUNTA ELÁSTICA - DN 450</v>
          </cell>
          <cell r="C2320" t="str">
            <v>UN</v>
          </cell>
          <cell r="D2320">
            <v>219.44</v>
          </cell>
          <cell r="E2320">
            <v>82.94</v>
          </cell>
          <cell r="F2320">
            <v>302.38</v>
          </cell>
        </row>
        <row r="2321">
          <cell r="A2321" t="str">
            <v>73885/11</v>
          </cell>
          <cell r="B2321" t="str">
            <v>INSTALAÇÃO DE VÁLVULAS OU REGISTROS COM JUNTA ELÁSTICA - DN 500</v>
          </cell>
          <cell r="C2321" t="str">
            <v>UN</v>
          </cell>
          <cell r="D2321">
            <v>230.99</v>
          </cell>
          <cell r="E2321">
            <v>87.3</v>
          </cell>
          <cell r="F2321">
            <v>318.29000000000002</v>
          </cell>
        </row>
        <row r="2322">
          <cell r="A2322" t="str">
            <v>73885/12</v>
          </cell>
          <cell r="B2322" t="str">
            <v>INSTALAÇÃO DE VÁLVULAS OU REGISTROS COM JUNTA ELÁSTICA - DN 600</v>
          </cell>
          <cell r="C2322" t="str">
            <v>UN</v>
          </cell>
          <cell r="D2322">
            <v>263.32</v>
          </cell>
          <cell r="E2322">
            <v>99.53</v>
          </cell>
          <cell r="F2322">
            <v>362.85</v>
          </cell>
        </row>
        <row r="2323">
          <cell r="B2323" t="str">
            <v>INSTALACAO DE BOMBAS, COMPRESSORES E MISTURADORES</v>
          </cell>
          <cell r="C2323">
            <v>0</v>
          </cell>
        </row>
        <row r="2324">
          <cell r="A2324" t="str">
            <v>73834/1</v>
          </cell>
          <cell r="B2324" t="str">
            <v>INSTALAÇÃO DE CONJ.MOTO BOMBA SUBMERSÍVEL ATÉ 10 CV</v>
          </cell>
          <cell r="C2324" t="str">
            <v>UN</v>
          </cell>
          <cell r="D2324">
            <v>46.21</v>
          </cell>
          <cell r="E2324">
            <v>127.9</v>
          </cell>
          <cell r="F2324">
            <v>174.11</v>
          </cell>
        </row>
        <row r="2325">
          <cell r="A2325" t="str">
            <v>73834/2</v>
          </cell>
          <cell r="B2325" t="str">
            <v>INSTALAÇÃO DE CONJ.MOTO BOMBA SUBMERSÍVEL DE 11 A 25 CV</v>
          </cell>
          <cell r="C2325" t="str">
            <v>UN</v>
          </cell>
          <cell r="D2325">
            <v>73.95</v>
          </cell>
          <cell r="E2325">
            <v>204.65</v>
          </cell>
          <cell r="F2325">
            <v>278.60000000000002</v>
          </cell>
        </row>
        <row r="2326">
          <cell r="A2326" t="str">
            <v>73834/3</v>
          </cell>
          <cell r="B2326" t="str">
            <v>INSTALAÇÃO DE CONJ.MOTO BOMBA SUBMERSÍVEL DE 26 A 50 CV</v>
          </cell>
          <cell r="C2326" t="str">
            <v>UN</v>
          </cell>
          <cell r="D2326">
            <v>147.91</v>
          </cell>
          <cell r="E2326">
            <v>409.3</v>
          </cell>
          <cell r="F2326">
            <v>557.21</v>
          </cell>
        </row>
        <row r="2327">
          <cell r="A2327" t="str">
            <v>73834/4</v>
          </cell>
          <cell r="B2327" t="str">
            <v>INSTALAÇÃO DE CONJ.MOTO BOMBA SUBMERSÍVEL DE 51 A 100 CV</v>
          </cell>
          <cell r="C2327" t="str">
            <v>UN</v>
          </cell>
          <cell r="D2327">
            <v>221.86</v>
          </cell>
          <cell r="E2327">
            <v>613.96</v>
          </cell>
          <cell r="F2327">
            <v>835.82</v>
          </cell>
        </row>
        <row r="2328">
          <cell r="A2328" t="str">
            <v>73835/1</v>
          </cell>
          <cell r="B2328" t="str">
            <v>INSTALAÇÃO DE CONJ.MOTO BOMBA VERTICAL POT &lt;= 100 CV</v>
          </cell>
          <cell r="C2328" t="str">
            <v>UN</v>
          </cell>
          <cell r="D2328">
            <v>287.57</v>
          </cell>
          <cell r="E2328">
            <v>867.5</v>
          </cell>
          <cell r="F2328">
            <v>1155.07</v>
          </cell>
        </row>
        <row r="2329">
          <cell r="A2329" t="str">
            <v>73835/2</v>
          </cell>
          <cell r="B2329" t="str">
            <v>INSTALAÇÃO DE CONJ.MOTO BOMBA VERTICAL 100 &lt; POT &lt;= 200 CV</v>
          </cell>
          <cell r="C2329" t="str">
            <v>UN</v>
          </cell>
          <cell r="D2329">
            <v>391.1</v>
          </cell>
          <cell r="E2329">
            <v>1179.8</v>
          </cell>
          <cell r="F2329">
            <v>1570.9</v>
          </cell>
        </row>
        <row r="2330">
          <cell r="A2330" t="str">
            <v>73835/3</v>
          </cell>
          <cell r="B2330" t="str">
            <v>INSTALAÇÃO DE CONJ.MOTO BOMBA VERTICAL 200 &lt; POT &lt;= 300 CV</v>
          </cell>
          <cell r="C2330" t="str">
            <v>UN</v>
          </cell>
          <cell r="D2330">
            <v>437.11</v>
          </cell>
          <cell r="E2330">
            <v>1318.6</v>
          </cell>
          <cell r="F2330">
            <v>1755.71</v>
          </cell>
        </row>
        <row r="2331">
          <cell r="A2331" t="str">
            <v>73836/1</v>
          </cell>
          <cell r="B2331" t="str">
            <v>INSTALAÇÃO DE CONJ.MOTO BOMBA HORIZONTAL ATÉ 10 CV</v>
          </cell>
          <cell r="C2331" t="str">
            <v>UN</v>
          </cell>
          <cell r="D2331">
            <v>115.02</v>
          </cell>
          <cell r="E2331">
            <v>347</v>
          </cell>
          <cell r="F2331">
            <v>462.02</v>
          </cell>
        </row>
        <row r="2332">
          <cell r="A2332" t="str">
            <v>73836/2</v>
          </cell>
          <cell r="B2332" t="str">
            <v>INSTALAÇÃO DE CONJ.MOTO BOMBA HORIZONTAL DE 12,5 A 25 CV</v>
          </cell>
          <cell r="C2332" t="str">
            <v>UN</v>
          </cell>
          <cell r="D2332">
            <v>149.53</v>
          </cell>
          <cell r="E2332">
            <v>451.1</v>
          </cell>
          <cell r="F2332">
            <v>600.63</v>
          </cell>
        </row>
        <row r="2333">
          <cell r="A2333" t="str">
            <v>73836/3</v>
          </cell>
          <cell r="B2333" t="str">
            <v>INSTALAÇÃO DE CONJ.MOTO BOMBA HORIZONTAL DE 30 A 75 CV</v>
          </cell>
          <cell r="C2333" t="str">
            <v>UN</v>
          </cell>
          <cell r="D2333">
            <v>230.05</v>
          </cell>
          <cell r="E2333">
            <v>694</v>
          </cell>
          <cell r="F2333">
            <v>924.05</v>
          </cell>
        </row>
        <row r="2334">
          <cell r="A2334" t="str">
            <v>73836/4</v>
          </cell>
          <cell r="B2334" t="str">
            <v>INSTALAÇÃO DE CONJ.MOTO BOMBA HORIZONTAL DE 100 A 150 CV</v>
          </cell>
          <cell r="C2334" t="str">
            <v>UN</v>
          </cell>
          <cell r="D2334">
            <v>368.09</v>
          </cell>
          <cell r="E2334">
            <v>1110.4000000000001</v>
          </cell>
          <cell r="F2334">
            <v>1478.49</v>
          </cell>
        </row>
        <row r="2335">
          <cell r="A2335" t="str">
            <v>73837/1</v>
          </cell>
          <cell r="B2335" t="str">
            <v>INSTALAÇÃO DE CONJ.MOTO BOMBA SUBMERSO ATÉ 5 CV</v>
          </cell>
          <cell r="C2335" t="str">
            <v>UN</v>
          </cell>
          <cell r="D2335">
            <v>46.21</v>
          </cell>
          <cell r="E2335">
            <v>127.9</v>
          </cell>
          <cell r="F2335">
            <v>174.11</v>
          </cell>
        </row>
        <row r="2336">
          <cell r="A2336" t="str">
            <v>73837/2</v>
          </cell>
          <cell r="B2336" t="str">
            <v>INSTALAÇÃO DE CONJ.MOTO BOMBA SUBMERSO DE 6 A 25 CV</v>
          </cell>
          <cell r="C2336" t="str">
            <v>UN</v>
          </cell>
          <cell r="D2336">
            <v>92.43</v>
          </cell>
          <cell r="E2336">
            <v>255.81</v>
          </cell>
          <cell r="F2336">
            <v>348.24</v>
          </cell>
        </row>
        <row r="2337">
          <cell r="A2337" t="str">
            <v>73837/3</v>
          </cell>
          <cell r="B2337" t="str">
            <v>INSTALAÇÃO DE CONJ.MOTO BOMBA SUBMERSO DE 26 A 50 CV</v>
          </cell>
          <cell r="C2337" t="str">
            <v>UN</v>
          </cell>
          <cell r="D2337">
            <v>184.88</v>
          </cell>
          <cell r="E2337">
            <v>511.63</v>
          </cell>
          <cell r="F2337">
            <v>696.51</v>
          </cell>
        </row>
        <row r="2338">
          <cell r="A2338" t="str">
            <v>73826/1</v>
          </cell>
          <cell r="B2338" t="str">
            <v>INSTALAÇÃO DE COMPRESSOR DE AR, POTÊNCIA &lt;= 5 CV</v>
          </cell>
          <cell r="C2338" t="str">
            <v>UN</v>
          </cell>
          <cell r="D2338">
            <v>115.02</v>
          </cell>
          <cell r="E2338">
            <v>370.09</v>
          </cell>
          <cell r="F2338">
            <v>485.11</v>
          </cell>
        </row>
        <row r="2339">
          <cell r="A2339" t="str">
            <v>73826/2</v>
          </cell>
          <cell r="B2339" t="str">
            <v>INSTALAÇÃO DE COMPRESSOR DE AR, POTÊNCIA &gt; 5 E &lt;= 10 CV</v>
          </cell>
          <cell r="C2339" t="str">
            <v>UN</v>
          </cell>
          <cell r="D2339">
            <v>149.53</v>
          </cell>
          <cell r="E2339">
            <v>481.12</v>
          </cell>
          <cell r="F2339">
            <v>630.65</v>
          </cell>
        </row>
        <row r="2340">
          <cell r="A2340">
            <v>73612</v>
          </cell>
          <cell r="B2340" t="str">
            <v>INSTALAÇÃO DE CLORADOR</v>
          </cell>
          <cell r="C2340" t="str">
            <v>UN</v>
          </cell>
          <cell r="D2340">
            <v>90.33</v>
          </cell>
          <cell r="E2340">
            <v>278.91000000000003</v>
          </cell>
          <cell r="F2340">
            <v>369.24</v>
          </cell>
        </row>
        <row r="2341">
          <cell r="A2341">
            <v>73694</v>
          </cell>
          <cell r="B2341" t="str">
            <v>INSTALAÇÃO DE BOMBA DOSADORA</v>
          </cell>
          <cell r="C2341" t="str">
            <v>UN</v>
          </cell>
          <cell r="D2341">
            <v>31.61</v>
          </cell>
          <cell r="E2341">
            <v>98.81</v>
          </cell>
          <cell r="F2341">
            <v>130.41999999999999</v>
          </cell>
        </row>
        <row r="2342">
          <cell r="A2342">
            <v>73695</v>
          </cell>
          <cell r="B2342" t="str">
            <v>INSTALAÇÃO DE AGITADOR</v>
          </cell>
          <cell r="C2342" t="str">
            <v>UN</v>
          </cell>
          <cell r="D2342">
            <v>16.260000000000002</v>
          </cell>
          <cell r="E2342">
            <v>50.81</v>
          </cell>
          <cell r="F2342">
            <v>67.069999999999993</v>
          </cell>
        </row>
        <row r="2343">
          <cell r="A2343" t="str">
            <v>73824/1</v>
          </cell>
          <cell r="B2343" t="str">
            <v>INSTALAÇÃO DE MISTURADOR VERTICAL</v>
          </cell>
          <cell r="C2343" t="str">
            <v>UN</v>
          </cell>
          <cell r="D2343">
            <v>90.33</v>
          </cell>
          <cell r="E2343">
            <v>278.91000000000003</v>
          </cell>
          <cell r="F2343">
            <v>369.24</v>
          </cell>
        </row>
        <row r="2344">
          <cell r="B2344" t="str">
            <v xml:space="preserve">REDE DE AGUA </v>
          </cell>
          <cell r="C2344">
            <v>0</v>
          </cell>
        </row>
        <row r="2345">
          <cell r="A2345" t="str">
            <v>74215/1</v>
          </cell>
          <cell r="B2345" t="str">
            <v>MÓDULO TIPO: REDE DE ÁGUA, COM FORNECIMENTO E ASSENTAMENTO DE TUBO PVC DEFOFO 200MM EB-1208 P/ REDE ÁGUA JE 1 MPA, COMPREENDENDO: LOCAÇÃO, CADASTRAMENTO DE INTERFERÊNCIAS, ESCAVAÇÃO E REATERRO COMPACTADO DE VALA, EXCETO ROCHA, ATÉ 1,50 M.</v>
          </cell>
          <cell r="C2345" t="str">
            <v>M</v>
          </cell>
          <cell r="D2345">
            <v>104.59</v>
          </cell>
          <cell r="E2345">
            <v>8.65</v>
          </cell>
          <cell r="F2345">
            <v>113.24</v>
          </cell>
        </row>
        <row r="2346">
          <cell r="A2346" t="str">
            <v>74215/2</v>
          </cell>
          <cell r="B2346" t="str">
            <v>MÓDULO TIPO: REDE DE ÁGUA, COM FORNECIMENTO E ASSENTAMENTO DE TUBO PVC DEFOFO 150MM EB-1208 P/ REDE ÁGUA JE 1 MPA, COMPREENDENDO: LOCAÇÃO, CADASTRAMENTO DE INTERFERÊNCIAS, ESCAVAÇÃO E REATERRO COMPACTADO DE VALA, EXCETO ROCHA, ATÉ 1,50 M.</v>
          </cell>
          <cell r="C2346" t="str">
            <v>M</v>
          </cell>
          <cell r="D2346">
            <v>59.95</v>
          </cell>
          <cell r="E2346">
            <v>7.13</v>
          </cell>
          <cell r="F2346">
            <v>67.08</v>
          </cell>
        </row>
        <row r="2347">
          <cell r="A2347" t="str">
            <v>74215/3</v>
          </cell>
          <cell r="B2347" t="str">
            <v>MÓDULO TIPO: REDE DE ÁGUA, COM FORNECIMENTO E ASSENTAMENTO DE TUBO PVC DEFOFO 100MM EB-1208 P/ REDE ÁGUA JE 1 MPA, COMPREENDENDO: LOCAÇÃO, CADASTRAMENTO DE INTERFERÊNCIAS, ESCAVAÇÃO E REATERRO COMPACTADO DE VALA, EXCETO ROCHA, ATÉ 1,50 M.</v>
          </cell>
          <cell r="C2347" t="str">
            <v>M</v>
          </cell>
          <cell r="D2347">
            <v>33.32</v>
          </cell>
          <cell r="E2347">
            <v>6.3</v>
          </cell>
          <cell r="F2347">
            <v>39.619999999999997</v>
          </cell>
        </row>
        <row r="2348">
          <cell r="A2348" t="str">
            <v>74213/1</v>
          </cell>
          <cell r="B2348" t="str">
            <v>MÓDULO TIPO: REDE DE ÁGUA, COM FORNECIMENTO E ASSENTAMENTO DE TUBO FºFº DN 200 MM-K7, COMPREENDENDO: LOCAÇÃO, CADASTRAMENTO DE INTERFERÊNCIAS, ESCAVAÇÃO E REATERRO COMPACTADO DE VALA, EXCETO ROCHA, ATÉ 1,50 M. INCLUSIVE. ATENÇÃO: VIDE DESCRIÇÃOCOMPLEMENTA</v>
          </cell>
          <cell r="C2348" t="str">
            <v>M</v>
          </cell>
          <cell r="D2348">
            <v>10.11</v>
          </cell>
          <cell r="E2348">
            <v>10.16</v>
          </cell>
          <cell r="F2348">
            <v>20.27</v>
          </cell>
        </row>
        <row r="2349">
          <cell r="A2349">
            <v>83878</v>
          </cell>
          <cell r="B2349" t="str">
            <v>LIGAÇÃO DA REDE 50MM AO RAMAL PREDIAL 1/2"</v>
          </cell>
          <cell r="C2349" t="str">
            <v>UN</v>
          </cell>
          <cell r="D2349">
            <v>18.16</v>
          </cell>
          <cell r="E2349">
            <v>11.63</v>
          </cell>
          <cell r="F2349">
            <v>29.79</v>
          </cell>
        </row>
        <row r="2350">
          <cell r="A2350">
            <v>83879</v>
          </cell>
          <cell r="B2350" t="str">
            <v>LIGAÇÃO DA REDE 75MM AO RAMAL PREDIAL 1/2"</v>
          </cell>
          <cell r="C2350" t="str">
            <v>UN</v>
          </cell>
          <cell r="D2350">
            <v>21.39</v>
          </cell>
          <cell r="E2350">
            <v>13.96</v>
          </cell>
          <cell r="F2350">
            <v>35.35</v>
          </cell>
        </row>
        <row r="2351">
          <cell r="B2351" t="str">
            <v>ENTRADA DE AGUA</v>
          </cell>
          <cell r="C2351">
            <v>0</v>
          </cell>
        </row>
        <row r="2352">
          <cell r="A2352" t="str">
            <v>73827/1</v>
          </cell>
          <cell r="B2352" t="str">
            <v>KIT CAVALETE PVC COM REGISTRO 1/2" - FORNECIMENTO E INSTALAÇÃO</v>
          </cell>
          <cell r="C2352" t="str">
            <v>UN</v>
          </cell>
          <cell r="D2352">
            <v>36.65</v>
          </cell>
          <cell r="E2352">
            <v>11.92</v>
          </cell>
          <cell r="F2352">
            <v>48.57</v>
          </cell>
        </row>
        <row r="2353">
          <cell r="A2353" t="str">
            <v>74218/1</v>
          </cell>
          <cell r="B2353" t="str">
            <v>KIT CAVALETE PVC COM REGISTRO 3/4" - FORNECIMENTO E INSTALAÇÃO</v>
          </cell>
          <cell r="C2353" t="str">
            <v>UN</v>
          </cell>
          <cell r="D2353">
            <v>41.06</v>
          </cell>
          <cell r="E2353">
            <v>8.17</v>
          </cell>
          <cell r="F2353">
            <v>49.23</v>
          </cell>
        </row>
        <row r="2354">
          <cell r="A2354" t="str">
            <v>74217/1</v>
          </cell>
          <cell r="B2354" t="str">
            <v>HIDRÔMETRO 3,00M3/H, D=1/2" - FORNECIMENTO E INSTALAÇÃO</v>
          </cell>
          <cell r="C2354" t="str">
            <v>UN</v>
          </cell>
          <cell r="D2354">
            <v>75.069999999999993</v>
          </cell>
          <cell r="E2354">
            <v>4.08</v>
          </cell>
          <cell r="F2354">
            <v>79.150000000000006</v>
          </cell>
        </row>
        <row r="2355">
          <cell r="A2355" t="str">
            <v>74217/2</v>
          </cell>
          <cell r="B2355" t="str">
            <v>HIDRÔMETRO 5,00M3/H, D=3/4" - FORNECIMENTO E INSTALAÇÃO</v>
          </cell>
          <cell r="C2355" t="str">
            <v>UN</v>
          </cell>
          <cell r="D2355">
            <v>97.37</v>
          </cell>
          <cell r="E2355">
            <v>4.08</v>
          </cell>
          <cell r="F2355">
            <v>101.45</v>
          </cell>
        </row>
        <row r="2356">
          <cell r="A2356" t="str">
            <v>74217/3</v>
          </cell>
          <cell r="B2356" t="str">
            <v>HIDRÔMETRO 1,50M3/H, D=1/2" - FORNECIMENTO E INSTALAÇÃO</v>
          </cell>
          <cell r="C2356" t="str">
            <v>UN</v>
          </cell>
          <cell r="D2356">
            <v>71.73</v>
          </cell>
          <cell r="E2356">
            <v>4.08</v>
          </cell>
          <cell r="F2356">
            <v>75.81</v>
          </cell>
        </row>
        <row r="2357">
          <cell r="A2357" t="str">
            <v>74102/1</v>
          </cell>
          <cell r="B2357" t="str">
            <v>CAIXA PARA HIDRÔMETRO CONCRETO PRÉ-MOLDADO - FORNECIMENTO E INSTALAÇÃO</v>
          </cell>
          <cell r="C2357" t="str">
            <v>UN</v>
          </cell>
          <cell r="D2357">
            <v>103.76</v>
          </cell>
          <cell r="E2357">
            <v>69.87</v>
          </cell>
          <cell r="F2357">
            <v>173.63</v>
          </cell>
        </row>
        <row r="2358">
          <cell r="B2358" t="str">
            <v>POCOS</v>
          </cell>
          <cell r="C2358">
            <v>0</v>
          </cell>
        </row>
        <row r="2359">
          <cell r="A2359" t="str">
            <v>74163/1</v>
          </cell>
          <cell r="B2359" t="str">
            <v>PERFURAÇÃO DE POÇO COM PERFURATRIZ PNEUMÁTICA</v>
          </cell>
          <cell r="C2359" t="str">
            <v>M</v>
          </cell>
          <cell r="D2359">
            <v>22.02</v>
          </cell>
          <cell r="E2359">
            <v>14.35</v>
          </cell>
          <cell r="F2359">
            <v>36.369999999999997</v>
          </cell>
        </row>
        <row r="2360">
          <cell r="A2360" t="str">
            <v>74163/2</v>
          </cell>
          <cell r="B2360" t="str">
            <v>PERFURAÇÃO DE POÇO COM PERFURATRIZ A PERCUSSAO</v>
          </cell>
          <cell r="C2360" t="str">
            <v>M</v>
          </cell>
          <cell r="D2360">
            <v>22.58</v>
          </cell>
          <cell r="E2360">
            <v>44.58</v>
          </cell>
          <cell r="F2360">
            <v>67.16</v>
          </cell>
        </row>
        <row r="2361">
          <cell r="A2361">
            <v>40841</v>
          </cell>
          <cell r="B2361" t="str">
            <v>ABRAÇADEIRA P/POÇOS PROFUNDOS</v>
          </cell>
          <cell r="C2361" t="str">
            <v>UN</v>
          </cell>
          <cell r="D2361">
            <v>41.39</v>
          </cell>
          <cell r="E2361">
            <v>58.51</v>
          </cell>
          <cell r="F2361">
            <v>99.9</v>
          </cell>
        </row>
        <row r="2362">
          <cell r="A2362">
            <v>84127</v>
          </cell>
          <cell r="B2362" t="str">
            <v>REVESTIMENTO DE POÇOS C/ TUBOS DE CONCRETO</v>
          </cell>
          <cell r="C2362" t="str">
            <v>M</v>
          </cell>
          <cell r="D2362">
            <v>180.54</v>
          </cell>
          <cell r="E2362">
            <v>46.12</v>
          </cell>
          <cell r="F2362">
            <v>226.66</v>
          </cell>
        </row>
        <row r="2363">
          <cell r="A2363">
            <v>84128</v>
          </cell>
          <cell r="B2363" t="str">
            <v>ABERTURA POÇO PARA CISTERNA TERRENO COMPACTO COM DN 1,0M COM PROFUNDIDADES DE 15 A 20M</v>
          </cell>
          <cell r="C2363" t="str">
            <v>M</v>
          </cell>
          <cell r="D2363">
            <v>45.16</v>
          </cell>
          <cell r="E2363">
            <v>120.81</v>
          </cell>
          <cell r="F2363">
            <v>165.97</v>
          </cell>
        </row>
        <row r="2364">
          <cell r="A2364">
            <v>84129</v>
          </cell>
          <cell r="B2364" t="str">
            <v>ABERTURA POÇO PARA CISTERNA TERRENO COMPACTO COM DN 1,0M PROFUNDIDADE DE 10 A 15M</v>
          </cell>
          <cell r="C2364" t="str">
            <v>M</v>
          </cell>
          <cell r="D2364">
            <v>36.130000000000003</v>
          </cell>
          <cell r="E2364">
            <v>96.65</v>
          </cell>
          <cell r="F2364">
            <v>132.78</v>
          </cell>
        </row>
        <row r="2365">
          <cell r="A2365">
            <v>84130</v>
          </cell>
          <cell r="B2365" t="str">
            <v>ABERTURA POÇO PARA CISTERNA TERRENO COMPACTO COM DN 1,0 COM PROFUNDIDADE DE 5 A 10M</v>
          </cell>
          <cell r="C2365" t="str">
            <v>M</v>
          </cell>
          <cell r="D2365">
            <v>27.1</v>
          </cell>
          <cell r="E2365">
            <v>72.48</v>
          </cell>
          <cell r="F2365">
            <v>99.58</v>
          </cell>
        </row>
        <row r="2366">
          <cell r="A2366">
            <v>84131</v>
          </cell>
          <cell r="B2366" t="str">
            <v>ABERTURA POÇO PARA CISTERNA TERRENO COMPACTO COM DN 1,0 COM PROFUNDIDADEATE 5M</v>
          </cell>
          <cell r="C2366" t="str">
            <v>M</v>
          </cell>
          <cell r="D2366">
            <v>22.58</v>
          </cell>
          <cell r="E2366">
            <v>60.4</v>
          </cell>
          <cell r="F2366">
            <v>82.98</v>
          </cell>
        </row>
        <row r="2367">
          <cell r="B2367" t="str">
            <v>RESERVATORIOS E COMPLEMENTOS</v>
          </cell>
          <cell r="C2367">
            <v>0</v>
          </cell>
        </row>
        <row r="2368">
          <cell r="A2368">
            <v>88503</v>
          </cell>
          <cell r="B2368" t="str">
            <v>CAIXA D´ÁGUA EM POLIETILENO, 1000 LITROS, COM ACESSÓRIOS</v>
          </cell>
          <cell r="C2368" t="str">
            <v>UN</v>
          </cell>
          <cell r="D2368">
            <v>505.41</v>
          </cell>
          <cell r="E2368">
            <v>183.63</v>
          </cell>
          <cell r="F2368">
            <v>689.04</v>
          </cell>
        </row>
        <row r="2369">
          <cell r="A2369">
            <v>88504</v>
          </cell>
          <cell r="B2369" t="str">
            <v>CAIXA D´ÁGUA EM POLIETILENO, 500 LITROS, COM ACESSÓRIOS</v>
          </cell>
          <cell r="C2369" t="str">
            <v>UN</v>
          </cell>
          <cell r="D2369">
            <v>362.38</v>
          </cell>
          <cell r="E2369">
            <v>183.63</v>
          </cell>
          <cell r="F2369">
            <v>546.01</v>
          </cell>
        </row>
        <row r="2370">
          <cell r="A2370" t="str">
            <v>74058/1</v>
          </cell>
          <cell r="B2370" t="str">
            <v>TORNEIRA DE BÓIA REAL 1/2 COM BALAO METÁLICO - FORNECIMENTO E INSTALAÇÃO</v>
          </cell>
          <cell r="C2370" t="str">
            <v>UN</v>
          </cell>
          <cell r="D2370">
            <v>31.49</v>
          </cell>
          <cell r="E2370">
            <v>6.67</v>
          </cell>
          <cell r="F2370">
            <v>38.159999999999997</v>
          </cell>
        </row>
        <row r="2371">
          <cell r="A2371" t="str">
            <v>74058/2</v>
          </cell>
          <cell r="B2371" t="str">
            <v>TORNEIRA DE BÓIA VAZÃO TOTAL 3/4 COM BALAO PLÁSTICO - FORNECIMENTO E INSTALAÇÃO</v>
          </cell>
          <cell r="C2371" t="str">
            <v>UN</v>
          </cell>
          <cell r="D2371">
            <v>39.770000000000003</v>
          </cell>
          <cell r="E2371">
            <v>15.5</v>
          </cell>
          <cell r="F2371">
            <v>55.27</v>
          </cell>
        </row>
        <row r="2372">
          <cell r="A2372" t="str">
            <v>74058/3</v>
          </cell>
          <cell r="B2372" t="str">
            <v>TORNEIRA DE BÓIA REAL 1 COM BALAO PLÁSTICO - FORNECIMENTO E INSTALAÇÃO</v>
          </cell>
          <cell r="C2372" t="str">
            <v>UN</v>
          </cell>
          <cell r="D2372">
            <v>44.74</v>
          </cell>
          <cell r="E2372">
            <v>8.1</v>
          </cell>
          <cell r="F2372">
            <v>52.84</v>
          </cell>
        </row>
        <row r="2373">
          <cell r="A2373" t="str">
            <v>74058/4</v>
          </cell>
          <cell r="B2373" t="str">
            <v>TORNEIRA DE BÓIA REAL 2" COM BALAO PLÁSTICO - FORNECIMENTO E INSTALAÇÃO</v>
          </cell>
          <cell r="C2373" t="str">
            <v>UN</v>
          </cell>
          <cell r="D2373">
            <v>96.18</v>
          </cell>
          <cell r="E2373">
            <v>12.87</v>
          </cell>
          <cell r="F2373">
            <v>109.05</v>
          </cell>
        </row>
        <row r="2374">
          <cell r="A2374">
            <v>83703</v>
          </cell>
          <cell r="B2374" t="str">
            <v>TORNEIRA BÓIA METÁLICA D=32MM (1 1/4")</v>
          </cell>
          <cell r="C2374" t="str">
            <v>UN</v>
          </cell>
          <cell r="D2374">
            <v>68.930000000000007</v>
          </cell>
          <cell r="E2374">
            <v>9.5299999999999994</v>
          </cell>
          <cell r="F2374">
            <v>78.459999999999994</v>
          </cell>
        </row>
        <row r="2375">
          <cell r="A2375">
            <v>83704</v>
          </cell>
          <cell r="B2375" t="str">
            <v>TORNEIRA BÓIA METÁLICA D=40MM (1 1/2")</v>
          </cell>
          <cell r="C2375" t="str">
            <v>UN</v>
          </cell>
          <cell r="D2375">
            <v>80.739999999999995</v>
          </cell>
          <cell r="E2375">
            <v>10.73</v>
          </cell>
          <cell r="F2375">
            <v>91.47</v>
          </cell>
        </row>
        <row r="2376">
          <cell r="A2376">
            <v>85195</v>
          </cell>
          <cell r="B2376" t="str">
            <v>CHAVE DE BÓIA AUTOMÁTICA</v>
          </cell>
          <cell r="C2376" t="str">
            <v>UN</v>
          </cell>
          <cell r="D2376">
            <v>44.62</v>
          </cell>
          <cell r="E2376">
            <v>19.239999999999998</v>
          </cell>
          <cell r="F2376">
            <v>63.86</v>
          </cell>
        </row>
        <row r="2377">
          <cell r="A2377">
            <v>88547</v>
          </cell>
          <cell r="B2377" t="str">
            <v>CHAVE DE BÓIA AUTOMÁTICA SUPERIOR 10A/250V - FORNECIMENTO E INSTALAÇÃO</v>
          </cell>
          <cell r="C2377" t="str">
            <v>UN</v>
          </cell>
          <cell r="D2377">
            <v>42.56</v>
          </cell>
          <cell r="E2377">
            <v>24.06</v>
          </cell>
          <cell r="F2377">
            <v>66.62</v>
          </cell>
        </row>
        <row r="2378">
          <cell r="B2378" t="str">
            <v>TUBOS DE PVC - AGUA FRIA</v>
          </cell>
          <cell r="C2378">
            <v>0</v>
          </cell>
        </row>
        <row r="2379">
          <cell r="B2379" t="str">
            <v>INSTALADO EM RAMAL OU SUB-RAMAL DE ÁGUA</v>
          </cell>
        </row>
        <row r="2380">
          <cell r="A2380" t="str">
            <v>74253/1</v>
          </cell>
          <cell r="B2380" t="str">
            <v>RAMAL PREDIAL EM TUBO PEAD 20MM - FORNECIMENTO, INSTALAÇÃO, ESCAVAÇÃO E REATERRO</v>
          </cell>
          <cell r="C2380" t="str">
            <v>M</v>
          </cell>
          <cell r="D2380">
            <v>7.64</v>
          </cell>
          <cell r="E2380">
            <v>12.22</v>
          </cell>
          <cell r="F2380">
            <v>19.86</v>
          </cell>
        </row>
        <row r="2381">
          <cell r="A2381">
            <v>89355</v>
          </cell>
          <cell r="B2381" t="str">
            <v>TUBO, PVC, SOLDÁVEL, DN 20MM, INSTALADO EM RAMAL OU SUB-RAMAL DE ÁGUA  FORNECIMENTO E INSTALAÇÃO. AF_12/2014_P</v>
          </cell>
          <cell r="C2381" t="str">
            <v>M</v>
          </cell>
          <cell r="D2381">
            <v>4.87</v>
          </cell>
          <cell r="E2381">
            <v>7.6</v>
          </cell>
          <cell r="F2381">
            <v>12.47</v>
          </cell>
        </row>
        <row r="2382">
          <cell r="A2382">
            <v>89356</v>
          </cell>
          <cell r="B2382" t="str">
            <v>TUBO, PVC, SOLDÁVEL, DN 25MM, INSTALADO EM RAMAL OU SUB-RAMAL DE ÁGUA  FORNECIMENTO E INSTALAÇÃO . AF_12/2014_P</v>
          </cell>
          <cell r="C2382" t="str">
            <v>M</v>
          </cell>
          <cell r="D2382">
            <v>5.97</v>
          </cell>
          <cell r="E2382">
            <v>8.8000000000000007</v>
          </cell>
          <cell r="F2382">
            <v>14.77</v>
          </cell>
        </row>
        <row r="2383">
          <cell r="A2383">
            <v>89357</v>
          </cell>
          <cell r="B2383" t="str">
            <v>TUBO, PVC, SOLDÁVEL, DN 32MM, INSTALADO EM RAMAL OU SUB-RAMAL DE ÁGUA  FORNECIMENTO E INSTALAÇÃO . AF_12/2014_P</v>
          </cell>
          <cell r="C2383" t="str">
            <v>M</v>
          </cell>
          <cell r="D2383">
            <v>9.5299999999999994</v>
          </cell>
          <cell r="E2383">
            <v>10.49</v>
          </cell>
          <cell r="F2383">
            <v>20.02</v>
          </cell>
        </row>
        <row r="2384">
          <cell r="B2384" t="str">
            <v>INSTALADO EM RAMAL DE DISTRIBUIÇÃO</v>
          </cell>
        </row>
        <row r="2385">
          <cell r="A2385">
            <v>89401</v>
          </cell>
          <cell r="B2385" t="str">
            <v>TUBO, PVC, SOLDÁVEL, DN 20MM, INSTALADO EM RAMAL DE DISTRIBUIÇÃO DE ÁGUA FORNECIMENTO E INSTALAÇÃO. AF_12/2014_P</v>
          </cell>
          <cell r="C2385" t="str">
            <v>M</v>
          </cell>
          <cell r="D2385">
            <v>2.81</v>
          </cell>
          <cell r="E2385">
            <v>2.31</v>
          </cell>
          <cell r="F2385">
            <v>5.12</v>
          </cell>
        </row>
        <row r="2386">
          <cell r="A2386">
            <v>89402</v>
          </cell>
          <cell r="B2386" t="str">
            <v>TUBO, PVC, SOLDÁVEL, DN 25MM, INSTALADO EM RAMAL DE DISTRIBUIÇÃO DE ÁGUA FORNECIMENTO E INSTALAÇÃO. AF_12/2014_P</v>
          </cell>
          <cell r="C2386" t="str">
            <v>M</v>
          </cell>
          <cell r="D2386">
            <v>3.59</v>
          </cell>
          <cell r="E2386">
            <v>2.69</v>
          </cell>
          <cell r="F2386">
            <v>6.28</v>
          </cell>
        </row>
        <row r="2387">
          <cell r="A2387">
            <v>89403</v>
          </cell>
          <cell r="B2387" t="str">
            <v>TUBO, PVC, SOLDÁVEL, DN 32MM, INSTALADO EM RAMAL DE DISTRIBUIÇÃO DE ÁGUA FORNECIMENTO E INSTALAÇÃO. AF_12/2014_P</v>
          </cell>
          <cell r="C2387" t="str">
            <v>M</v>
          </cell>
          <cell r="D2387">
            <v>6.68</v>
          </cell>
          <cell r="E2387">
            <v>3.19</v>
          </cell>
          <cell r="F2387">
            <v>9.8699999999999992</v>
          </cell>
        </row>
        <row r="2388">
          <cell r="B2388" t="str">
            <v>INSTALADO EM PRUMADA DE ÁGUA</v>
          </cell>
        </row>
        <row r="2389">
          <cell r="A2389">
            <v>89446</v>
          </cell>
          <cell r="B2389" t="str">
            <v>TUBO, PVC, SOLDÁVEL, DN 25MM, INSTALADO EM PRUMADA DE ÁGUA  FORNECIMENTO E INSTALAÇÃO. AF_12/2014_P</v>
          </cell>
          <cell r="C2389" t="str">
            <v>M</v>
          </cell>
          <cell r="D2389">
            <v>2.69</v>
          </cell>
          <cell r="E2389">
            <v>0.38</v>
          </cell>
          <cell r="F2389">
            <v>3.07</v>
          </cell>
        </row>
        <row r="2390">
          <cell r="A2390">
            <v>89447</v>
          </cell>
          <cell r="B2390" t="str">
            <v>TUBO, PVC, SOLDÁVEL, DN 32MM, INSTALADO EM PRUMADA DE ÁGUA  FORNECIMENTO E INSTALAÇÃO. AF_12/2014_P</v>
          </cell>
          <cell r="C2390" t="str">
            <v>M</v>
          </cell>
          <cell r="D2390">
            <v>5.62</v>
          </cell>
          <cell r="E2390">
            <v>0.47</v>
          </cell>
          <cell r="F2390">
            <v>6.09</v>
          </cell>
        </row>
        <row r="2391">
          <cell r="A2391">
            <v>89448</v>
          </cell>
          <cell r="B2391" t="str">
            <v>TUBO, PVC, SOLDÁVEL, DN 40MM, INSTALADO EM PRUMADA DE ÁGUA  FORNECIMENTO E INSTALAÇÃO. AF_12/2014_P</v>
          </cell>
          <cell r="C2391" t="str">
            <v>M</v>
          </cell>
          <cell r="D2391">
            <v>8.16</v>
          </cell>
          <cell r="E2391">
            <v>0.56999999999999995</v>
          </cell>
          <cell r="F2391">
            <v>8.73</v>
          </cell>
        </row>
        <row r="2392">
          <cell r="A2392">
            <v>89449</v>
          </cell>
          <cell r="B2392" t="str">
            <v>TUBO, PVC, SOLDÁVEL, DN 50MM, INSTALADO EM PRUMADA DE ÁGUA  FORNECIMENTO E INSTALAÇÃO. AF_12/2014_P</v>
          </cell>
          <cell r="C2392" t="str">
            <v>M</v>
          </cell>
          <cell r="D2392">
            <v>10.1</v>
          </cell>
          <cell r="E2392">
            <v>0.69</v>
          </cell>
          <cell r="F2392">
            <v>10.79</v>
          </cell>
        </row>
        <row r="2393">
          <cell r="A2393">
            <v>89450</v>
          </cell>
          <cell r="B2393" t="str">
            <v>TUBO, PVC, SOLDÁVEL, DN 60MM, INSTALADO EM PRUMADA DE ÁGUA  FORNECIMENTO E INSTALAÇÃO. AF_12/2014_P</v>
          </cell>
          <cell r="C2393" t="str">
            <v>M</v>
          </cell>
          <cell r="D2393">
            <v>15.65</v>
          </cell>
          <cell r="E2393">
            <v>0.81</v>
          </cell>
          <cell r="F2393">
            <v>16.46</v>
          </cell>
        </row>
        <row r="2394">
          <cell r="A2394">
            <v>89451</v>
          </cell>
          <cell r="B2394" t="str">
            <v>TUBO, PVC, SOLDÁVEL, DN 75MM, INSTALADO EM PRUMADA DE ÁGUA  FORNECIMENTO E INSTALAÇÃO. AF_12/2014_P</v>
          </cell>
          <cell r="C2394" t="str">
            <v>M</v>
          </cell>
          <cell r="D2394">
            <v>21.9</v>
          </cell>
          <cell r="E2394">
            <v>1</v>
          </cell>
          <cell r="F2394">
            <v>22.9</v>
          </cell>
        </row>
        <row r="2395">
          <cell r="A2395">
            <v>89452</v>
          </cell>
          <cell r="B2395" t="str">
            <v>TUBO, PVC, SOLDÁVEL, DN 85MM, INSTALADO EM PRUMADA DE ÁGUA  FORNECIMENTO E INSTALAÇÃO. AF_12/2014_P</v>
          </cell>
          <cell r="C2395" t="str">
            <v>M</v>
          </cell>
          <cell r="D2395">
            <v>27.55</v>
          </cell>
          <cell r="E2395">
            <v>1.1200000000000001</v>
          </cell>
          <cell r="F2395">
            <v>28.67</v>
          </cell>
        </row>
        <row r="2396">
          <cell r="B2396" t="str">
            <v>CONEXOES DE PVC - AGUA FRIA</v>
          </cell>
          <cell r="C2396">
            <v>0</v>
          </cell>
        </row>
        <row r="2397">
          <cell r="A2397">
            <v>72783</v>
          </cell>
          <cell r="B2397" t="str">
            <v>ADAPTADOR PVC SOLDÁVEL COM FLANGES E ANEL PARA CAIXA D'ÁGUA 20MMX1/2" - FORNECIMENTO E INSTALAÇÃO</v>
          </cell>
          <cell r="C2397" t="str">
            <v>UN</v>
          </cell>
          <cell r="D2397">
            <v>7.96</v>
          </cell>
          <cell r="E2397">
            <v>1.71</v>
          </cell>
          <cell r="F2397">
            <v>9.67</v>
          </cell>
        </row>
        <row r="2398">
          <cell r="A2398">
            <v>72784</v>
          </cell>
          <cell r="B2398" t="str">
            <v>ADAPTADOR PVC SOLDÁVEL COM FLANGES E ANEL PARA CAIXA D'ÁGUA 25MMX3/4" - FORNECIMENTO E INSTALAÇÃO</v>
          </cell>
          <cell r="C2398" t="str">
            <v>UN</v>
          </cell>
          <cell r="D2398">
            <v>10.01</v>
          </cell>
          <cell r="E2398">
            <v>1.71</v>
          </cell>
          <cell r="F2398">
            <v>11.72</v>
          </cell>
        </row>
        <row r="2399">
          <cell r="A2399">
            <v>72785</v>
          </cell>
          <cell r="B2399" t="str">
            <v>ADAPTADOR PVC SOLDÁVEL COM FLANGES E ANEL PARA CAIXA D'ÁGUA 32MMX1" - FORNECIMENTO E INSTALAÇÃO</v>
          </cell>
          <cell r="C2399" t="str">
            <v>UN</v>
          </cell>
          <cell r="D2399">
            <v>12.48</v>
          </cell>
          <cell r="E2399">
            <v>1.71</v>
          </cell>
          <cell r="F2399">
            <v>14.19</v>
          </cell>
        </row>
        <row r="2400">
          <cell r="A2400">
            <v>72786</v>
          </cell>
          <cell r="B2400" t="str">
            <v>ADAPTADOR PVC SOLDÁVEL COM FLANGES E ANEL PARA CAIXA D'ÁGUA 40MMX1.1/4" - FORNECIMENTO E INSTALAÇÃO</v>
          </cell>
          <cell r="C2400" t="str">
            <v>UN</v>
          </cell>
          <cell r="D2400">
            <v>20.059999999999999</v>
          </cell>
          <cell r="E2400">
            <v>2.67</v>
          </cell>
          <cell r="F2400">
            <v>22.73</v>
          </cell>
        </row>
        <row r="2401">
          <cell r="A2401">
            <v>72787</v>
          </cell>
          <cell r="B2401" t="str">
            <v>ADAPTADOR PVC SOLDÁVEL COM FLANGES E ANEL PARA CAIXA D'ÁGUA 50MMX1.1/2" - FORNECIMENTO E INSTALAÇÃO</v>
          </cell>
          <cell r="C2401" t="str">
            <v>UN</v>
          </cell>
          <cell r="D2401">
            <v>23.19</v>
          </cell>
          <cell r="E2401">
            <v>2.67</v>
          </cell>
          <cell r="F2401">
            <v>25.86</v>
          </cell>
        </row>
        <row r="2402">
          <cell r="A2402">
            <v>72788</v>
          </cell>
          <cell r="B2402" t="str">
            <v>ADAPTADOR PVC SOLDÁVEL COM FLANGES E ANEL PARA CAIXA D'ÁGUA 60MMX2" - FORNECIMENTO E INSTALAÇÃO</v>
          </cell>
          <cell r="C2402" t="str">
            <v>UN</v>
          </cell>
          <cell r="D2402">
            <v>28.08</v>
          </cell>
          <cell r="E2402">
            <v>2.67</v>
          </cell>
          <cell r="F2402">
            <v>30.75</v>
          </cell>
        </row>
        <row r="2403">
          <cell r="A2403">
            <v>72789</v>
          </cell>
          <cell r="B2403" t="str">
            <v>ADAPTADOR PVC SOLDÁVEL COM FLANGES LIVRES PARA CAIXA D'ÁGUA 25MMX3/4" - FORNECIMENTO E INSTALAÇÃO</v>
          </cell>
          <cell r="C2403" t="str">
            <v>UN</v>
          </cell>
          <cell r="D2403">
            <v>8.64</v>
          </cell>
          <cell r="E2403">
            <v>1.71</v>
          </cell>
          <cell r="F2403">
            <v>10.35</v>
          </cell>
        </row>
        <row r="2404">
          <cell r="A2404">
            <v>72790</v>
          </cell>
          <cell r="B2404" t="str">
            <v>ADAPTADOR PVC SOLDÁVEL COM FLANGES LIVRES PARA CAIXA D'ÁGUA 32MMX1" - FORNECIMENTO E INSTALAÇÃO</v>
          </cell>
          <cell r="C2404" t="str">
            <v>UN</v>
          </cell>
          <cell r="D2404">
            <v>11.37</v>
          </cell>
          <cell r="E2404">
            <v>1.71</v>
          </cell>
          <cell r="F2404">
            <v>13.08</v>
          </cell>
        </row>
        <row r="2405">
          <cell r="A2405">
            <v>72791</v>
          </cell>
          <cell r="B2405" t="str">
            <v>ADAPTADOR PVC SOLDÁVEL COM FLANGES LIVRES PARA CAIXA D'ÁGUA 40MMX1.1/4" - FORNECIMENTO E INSTALAÇÃO</v>
          </cell>
          <cell r="C2405" t="str">
            <v>UN</v>
          </cell>
          <cell r="D2405">
            <v>16.82</v>
          </cell>
          <cell r="E2405">
            <v>2.67</v>
          </cell>
          <cell r="F2405">
            <v>19.489999999999998</v>
          </cell>
        </row>
        <row r="2406">
          <cell r="A2406">
            <v>72792</v>
          </cell>
          <cell r="B2406" t="str">
            <v>ADAPTADOR PVC SOLDÁVEL COM FLANGES LIVRES PARA CAIXA D'ÁGUA 50MMX1.1/2" - FORNECIMENTO E INSTALAÇÃO</v>
          </cell>
          <cell r="C2406" t="str">
            <v>UN</v>
          </cell>
          <cell r="D2406">
            <v>19.36</v>
          </cell>
          <cell r="E2406">
            <v>2.67</v>
          </cell>
          <cell r="F2406">
            <v>22.03</v>
          </cell>
        </row>
        <row r="2407">
          <cell r="A2407">
            <v>72793</v>
          </cell>
          <cell r="B2407" t="str">
            <v>ADAPTADOR PVC SOLDÁVEL COM FLANGES LIVRES PARA CAIXA D'ÁGUA 60MMX2" - FORNECIMENTO E INSTALAÇÃO</v>
          </cell>
          <cell r="C2407" t="str">
            <v>UN</v>
          </cell>
          <cell r="D2407">
            <v>28.08</v>
          </cell>
          <cell r="E2407">
            <v>2.67</v>
          </cell>
          <cell r="F2407">
            <v>30.75</v>
          </cell>
        </row>
        <row r="2408">
          <cell r="A2408">
            <v>72794</v>
          </cell>
          <cell r="B2408" t="str">
            <v>ADAPTADOR PVC SOLDÁVEL COM FLANGES LIVRES PARA CAIXA D'ÁGUA 75MMX2.1/2" - FORNECIMENTO E INSTALAÇÃO</v>
          </cell>
          <cell r="C2408" t="str">
            <v>UN</v>
          </cell>
          <cell r="D2408">
            <v>103.99</v>
          </cell>
          <cell r="E2408">
            <v>3.43</v>
          </cell>
          <cell r="F2408">
            <v>107.42</v>
          </cell>
        </row>
        <row r="2409">
          <cell r="A2409">
            <v>72795</v>
          </cell>
          <cell r="B2409" t="str">
            <v>ADAPTADOR PVC SOLDÁVEL COM FLANGES LIVRES PARA CAIXA D'ÁGUA 85MMX3" - FORNECIMENTO E INSTALAÇÃO</v>
          </cell>
          <cell r="C2409" t="str">
            <v>UN</v>
          </cell>
          <cell r="D2409">
            <v>142.07</v>
          </cell>
          <cell r="E2409">
            <v>5.26</v>
          </cell>
          <cell r="F2409">
            <v>147.33000000000001</v>
          </cell>
        </row>
        <row r="2410">
          <cell r="A2410">
            <v>72796</v>
          </cell>
          <cell r="B2410" t="str">
            <v>ADAPTADOR PVC SOLDÁVEL COM FLANGES LIVRES PARA CAIXA D'ÁGUA 110MMX4" - FORNECIMENTO E INSTALAÇÃO</v>
          </cell>
          <cell r="C2410" t="str">
            <v>UN</v>
          </cell>
          <cell r="D2410">
            <v>197.89</v>
          </cell>
          <cell r="E2410">
            <v>4.38</v>
          </cell>
          <cell r="F2410">
            <v>202.27</v>
          </cell>
        </row>
        <row r="2411">
          <cell r="A2411">
            <v>72797</v>
          </cell>
          <cell r="B2411" t="str">
            <v>ADAPTADOR PVC SOLDÁVEL LONGO COM FLANGES LIVRES PARA CAIXA D'ÁGUA 25MMX3/4" - FORNECIMENTO E INSTALAÇÃO</v>
          </cell>
          <cell r="C2411" t="str">
            <v>UN</v>
          </cell>
          <cell r="D2411">
            <v>12.46</v>
          </cell>
          <cell r="E2411">
            <v>1.71</v>
          </cell>
          <cell r="F2411">
            <v>14.17</v>
          </cell>
        </row>
        <row r="2412">
          <cell r="A2412">
            <v>72798</v>
          </cell>
          <cell r="B2412" t="str">
            <v>ADAPTADOR PVC SOLDÁVEL LONGO COM FLANGES LIVRES PARA CAIXA D'ÁGUA 32MMX1" - FORNECIMENTO E INSTALAÇÃO</v>
          </cell>
          <cell r="C2412" t="str">
            <v>UN</v>
          </cell>
          <cell r="D2412">
            <v>14.91</v>
          </cell>
          <cell r="E2412">
            <v>1.71</v>
          </cell>
          <cell r="F2412">
            <v>16.62</v>
          </cell>
        </row>
        <row r="2413">
          <cell r="A2413">
            <v>72800</v>
          </cell>
          <cell r="B2413" t="str">
            <v>ADAPTADOR PVC SOLDÁVEL LONGO COM FLANGES LIVRES PARA CAIXA D'ÁGUA 40MMX1.1/4" - FORNECIMENTO E INSTALAÇÃO</v>
          </cell>
          <cell r="C2413" t="str">
            <v>UN</v>
          </cell>
          <cell r="D2413">
            <v>21.99</v>
          </cell>
          <cell r="E2413">
            <v>2.67</v>
          </cell>
          <cell r="F2413">
            <v>24.66</v>
          </cell>
        </row>
        <row r="2414">
          <cell r="A2414">
            <v>72801</v>
          </cell>
          <cell r="B2414" t="str">
            <v>ADAPTADOR PVC SOLDÁVEL LONGO COM FLANGES LIVRES PARA CAIXA D'ÁGUA 50MMX1.1/2" - FORNECIMENTO E INSTALAÇÃO</v>
          </cell>
          <cell r="C2414" t="str">
            <v>UN</v>
          </cell>
          <cell r="D2414">
            <v>25.28</v>
          </cell>
          <cell r="E2414">
            <v>2.67</v>
          </cell>
          <cell r="F2414">
            <v>27.95</v>
          </cell>
        </row>
        <row r="2415">
          <cell r="A2415">
            <v>72802</v>
          </cell>
          <cell r="B2415" t="str">
            <v>ADAPTADOR PVC SOLDÁVEL LONGO COM FLANGES LIVRES PARA CAIXA D'ÁGUA 60MMX2" - FORNECIMENTO E INSTALAÇÃO</v>
          </cell>
          <cell r="C2415" t="str">
            <v>UN</v>
          </cell>
          <cell r="D2415">
            <v>36.89</v>
          </cell>
          <cell r="E2415">
            <v>2.67</v>
          </cell>
          <cell r="F2415">
            <v>39.56</v>
          </cell>
        </row>
        <row r="2416">
          <cell r="A2416">
            <v>72803</v>
          </cell>
          <cell r="B2416" t="str">
            <v>ADAPTADOR PVC SOLDÁVEL LONGO COM FLANGES LIVRES PARA CAIXA D'ÁGUA 75MMX2.1/2" - FORNECIMENTO E INSTALAÇÃO</v>
          </cell>
          <cell r="C2416" t="str">
            <v>UN</v>
          </cell>
          <cell r="D2416">
            <v>138.27000000000001</v>
          </cell>
          <cell r="E2416">
            <v>3.43</v>
          </cell>
          <cell r="F2416">
            <v>141.69999999999999</v>
          </cell>
        </row>
        <row r="2417">
          <cell r="A2417">
            <v>72804</v>
          </cell>
          <cell r="B2417" t="str">
            <v>ADAPTADOR PVC SOLDÁVEL LONGO COM FLANGES LIVRES PARA CAIXA D'ÁGUA 85MMX3" - FORNECIMENTO E INSTALAÇÃO</v>
          </cell>
          <cell r="C2417" t="str">
            <v>UN</v>
          </cell>
          <cell r="D2417">
            <v>186.43</v>
          </cell>
          <cell r="E2417">
            <v>5.26</v>
          </cell>
          <cell r="F2417">
            <v>191.69</v>
          </cell>
        </row>
        <row r="2418">
          <cell r="A2418">
            <v>72805</v>
          </cell>
          <cell r="B2418" t="str">
            <v>ADAPTADOR PVC SOLDÁVEL LONGO COM FLANGES LIVRES PARA CAIXA D'ÁGUA 110MMX4" - FORNECIMENTO E INSTALAÇÃO</v>
          </cell>
          <cell r="C2418" t="str">
            <v>UN</v>
          </cell>
          <cell r="D2418">
            <v>281.07</v>
          </cell>
          <cell r="E2418">
            <v>4.38</v>
          </cell>
          <cell r="F2418">
            <v>285.45</v>
          </cell>
        </row>
        <row r="2419">
          <cell r="B2419" t="str">
            <v>EM RAMAL OU SUB-RAMAL DE ÁGUA</v>
          </cell>
          <cell r="C2419">
            <v>0</v>
          </cell>
        </row>
        <row r="2420">
          <cell r="A2420">
            <v>89376</v>
          </cell>
          <cell r="B2420" t="str">
            <v>ADAPTADOR CURTO COM BOLSA E ROSCA PARA REGISTRO, PVC, SOLDÁVEL, DN 20MM X 1/2, INSTALADO EM RAMAL OU SUB-RAMAL DE ÁGUA  FORNECIMENTO E INSTALAÇÃO . AF_12/2014_P</v>
          </cell>
          <cell r="C2420" t="str">
            <v>UN</v>
          </cell>
          <cell r="D2420">
            <v>1.79</v>
          </cell>
          <cell r="E2420">
            <v>2.0499999999999998</v>
          </cell>
          <cell r="F2420">
            <v>3.84</v>
          </cell>
        </row>
        <row r="2421">
          <cell r="A2421">
            <v>89383</v>
          </cell>
          <cell r="B2421" t="str">
            <v>ADAPTADOR CURTO COM BOLSA E ROSCA PARA REGISTRO, PVC, SOLDÁVEL, DN 25MM X 3/4, INSTALADO EM RAMAL OU SUB-RAMAL DE ÁGUA  FORNECIMENTO E INSTALAÇÃO. AF_12/2014_P</v>
          </cell>
          <cell r="C2421" t="str">
            <v>UN</v>
          </cell>
          <cell r="D2421">
            <v>2.1</v>
          </cell>
          <cell r="E2421">
            <v>2.38</v>
          </cell>
          <cell r="F2421">
            <v>4.4800000000000004</v>
          </cell>
        </row>
        <row r="2422">
          <cell r="A2422">
            <v>89391</v>
          </cell>
          <cell r="B2422" t="str">
            <v>ADAPTADOR CURTO COM BOLSA E ROSCA PARA REGISTRO, PVC, SOLDÁVEL, DN 32MM X 1, INSTALADO EM RAMAL OU SUB-RAMAL DE ÁGUA  FORNECIMENTO E INSTALAÇÃO. AF_12/2014_P</v>
          </cell>
          <cell r="C2422" t="str">
            <v>UN</v>
          </cell>
          <cell r="D2422">
            <v>3.04</v>
          </cell>
          <cell r="E2422">
            <v>2.83</v>
          </cell>
          <cell r="F2422">
            <v>5.87</v>
          </cell>
        </row>
        <row r="2423">
          <cell r="A2423">
            <v>89359</v>
          </cell>
          <cell r="B2423" t="str">
            <v>JOELHO 45 GRAUS, PVC, SOLDÁVEL, DN 20MM, INSTALADO EM RAMAL OU SUB-RAMAL DE ÁGUA  FORNECIMENTO E INSTALAÇÃO . AF_12/2014_P</v>
          </cell>
          <cell r="C2423" t="str">
            <v>UN</v>
          </cell>
          <cell r="D2423">
            <v>2.2200000000000002</v>
          </cell>
          <cell r="E2423">
            <v>3.07</v>
          </cell>
          <cell r="F2423">
            <v>5.29</v>
          </cell>
        </row>
        <row r="2424">
          <cell r="A2424">
            <v>89363</v>
          </cell>
          <cell r="B2424" t="str">
            <v>JOELHO 45 GRAUS, PVC, SOLDÁVEL, DN 25MM, INSTALADO EM RAMAL OU SUB-RAMAL DE ÁGUA  FORNECIMENTO E INSTALAÇÃO . AF_12/2014_P</v>
          </cell>
          <cell r="C2424" t="str">
            <v>UN</v>
          </cell>
          <cell r="D2424">
            <v>3.02</v>
          </cell>
          <cell r="E2424">
            <v>3.57</v>
          </cell>
          <cell r="F2424">
            <v>6.59</v>
          </cell>
        </row>
        <row r="2425">
          <cell r="A2425">
            <v>89368</v>
          </cell>
          <cell r="B2425" t="str">
            <v>JOELHO 45 GRAUS, PVC, SOLDÁVEL, DN 32MM, INSTALADO EM RAMAL OU SUB-RAMAL DE ÁGUA  FORNECIMENTO E INSTALAÇÃO . AF_12/2014_P</v>
          </cell>
          <cell r="C2425" t="str">
            <v>UN</v>
          </cell>
          <cell r="D2425">
            <v>4.96</v>
          </cell>
          <cell r="E2425">
            <v>4.26</v>
          </cell>
          <cell r="F2425">
            <v>9.2200000000000006</v>
          </cell>
        </row>
        <row r="2426">
          <cell r="A2426">
            <v>89358</v>
          </cell>
          <cell r="B2426" t="str">
            <v>JOELHO 90 GRAUS, PVC, SOLDÁVEL, DN 20MM, INSTALADO EM RAMAL OU SUB-RAMAL DE ÁGUA  FORNECIMENTO E INSTALAÇÃO . AF_12/2014_P</v>
          </cell>
          <cell r="C2426" t="str">
            <v>UN</v>
          </cell>
          <cell r="D2426">
            <v>2.0699999999999998</v>
          </cell>
          <cell r="E2426">
            <v>3.07</v>
          </cell>
          <cell r="F2426">
            <v>5.14</v>
          </cell>
        </row>
        <row r="2427">
          <cell r="A2427">
            <v>89362</v>
          </cell>
          <cell r="B2427" t="str">
            <v>JOELHO 90 GRAUS, PVC, SOLDÁVEL, DN 25MM, INSTALADO EM RAMAL OU SUB-RAMAL DE ÁGUA  FORNECIMENTO E INSTALAÇÃO . AF_12/2014_P</v>
          </cell>
          <cell r="C2427" t="str">
            <v>UN</v>
          </cell>
          <cell r="D2427">
            <v>2.48</v>
          </cell>
          <cell r="E2427">
            <v>3.57</v>
          </cell>
          <cell r="F2427">
            <v>6.05</v>
          </cell>
        </row>
        <row r="2428">
          <cell r="A2428">
            <v>89367</v>
          </cell>
          <cell r="B2428" t="str">
            <v>JOELHO 90 GRAUS, PVC, SOLDÁVEL, DN 32MM, INSTALADO EM RAMAL OU SUB-RAMAL DE ÁGUA  FORNECIMENTO E INSTALAÇÃO . AF_12/2014_P</v>
          </cell>
          <cell r="C2428" t="str">
            <v>UN</v>
          </cell>
          <cell r="D2428">
            <v>3.73</v>
          </cell>
          <cell r="E2428">
            <v>4.26</v>
          </cell>
          <cell r="F2428">
            <v>7.99</v>
          </cell>
        </row>
        <row r="2429">
          <cell r="A2429">
            <v>89366</v>
          </cell>
          <cell r="B2429" t="str">
            <v>JOELHO 90 GRAUS COM BUCHA DE LATÃO, PVC, SOLDÁVEL, DN 25MM, X 3/4 INSTALADO EM RAMAL OU SUB-RAMAL DE ÁGUA FORNECIMENTO E INSTALAÇÃO . AF_12/2014_P</v>
          </cell>
          <cell r="C2429" t="str">
            <v>UN</v>
          </cell>
          <cell r="D2429">
            <v>7.01</v>
          </cell>
          <cell r="E2429">
            <v>3.57</v>
          </cell>
          <cell r="F2429">
            <v>10.58</v>
          </cell>
        </row>
        <row r="2430">
          <cell r="A2430">
            <v>90373</v>
          </cell>
          <cell r="B2430" t="str">
            <v>JOELHO 90 GRAUS COM BUCHA DE LATÃO, PVC, SOLDÁVEL, DN 25MM, X 1/2" INSTALADO EM RAMAL OU SUB-RAMAL DE ÁGUA  FORNECIMENTO E INSTALAÇÃO . AF_03/2015_P</v>
          </cell>
          <cell r="C2430" t="str">
            <v>UN</v>
          </cell>
          <cell r="D2430">
            <v>6.22</v>
          </cell>
          <cell r="E2430">
            <v>3.57</v>
          </cell>
          <cell r="F2430">
            <v>9.7899999999999991</v>
          </cell>
        </row>
        <row r="2431">
          <cell r="A2431">
            <v>89360</v>
          </cell>
          <cell r="B2431" t="str">
            <v>CURVA 90 GRAUS, PVC, SOLDÁVEL, DN 20MM, INSTALADO EM RAMAL OU SUB-RAMAL DE ÁGUA  FORNECIMENTO E INSTALAÇÃO . AF_12/2014_P</v>
          </cell>
          <cell r="C2431" t="str">
            <v>UN</v>
          </cell>
          <cell r="D2431">
            <v>2.92</v>
          </cell>
          <cell r="E2431">
            <v>3.07</v>
          </cell>
          <cell r="F2431">
            <v>5.99</v>
          </cell>
        </row>
        <row r="2432">
          <cell r="A2432">
            <v>89364</v>
          </cell>
          <cell r="B2432" t="str">
            <v>CURVA 90 GRAUS, PVC, SOLDÁVEL, DN 25MM, INSTALADO EM RAMAL OU SUB-RAMAL DE ÁGUA  FORNECIMENTO E INSTALAÇÃO . AF_12/2014_P</v>
          </cell>
          <cell r="C2432" t="str">
            <v>UN</v>
          </cell>
          <cell r="D2432">
            <v>3.78</v>
          </cell>
          <cell r="E2432">
            <v>3.57</v>
          </cell>
          <cell r="F2432">
            <v>7.35</v>
          </cell>
        </row>
        <row r="2433">
          <cell r="A2433">
            <v>89369</v>
          </cell>
          <cell r="B2433" t="str">
            <v>CURVA 90 GRAUS, PVC, SOLDÁVEL, DN 32MM, INSTALADO EM RAMAL OU SUB-RAMAL DE ÁGUA  FORNECIMENTO E INSTALAÇÃO . AF_12/2014_P</v>
          </cell>
          <cell r="C2433" t="str">
            <v>UN</v>
          </cell>
          <cell r="D2433">
            <v>6.08</v>
          </cell>
          <cell r="E2433">
            <v>4.26</v>
          </cell>
          <cell r="F2433">
            <v>10.34</v>
          </cell>
        </row>
        <row r="2434">
          <cell r="A2434">
            <v>89361</v>
          </cell>
          <cell r="B2434" t="str">
            <v>CURVA 45 GRAUS, PVC, SOLDÁVEL, DN 20MM, INSTALADO EM RAMAL OU SUB-RAMAL DE ÁGUA  FORNECIMENTO E INSTALAÇÃO . AF_12/2014_P</v>
          </cell>
          <cell r="C2434" t="str">
            <v>UN</v>
          </cell>
          <cell r="D2434">
            <v>2.85</v>
          </cell>
          <cell r="E2434">
            <v>3.07</v>
          </cell>
          <cell r="F2434">
            <v>5.92</v>
          </cell>
        </row>
        <row r="2435">
          <cell r="A2435">
            <v>89365</v>
          </cell>
          <cell r="B2435" t="str">
            <v>CURVA 45 GRAUS, PVC, SOLDÁVEL, DN 25MM, INSTALADO EM RAMAL OU SUB-RAMAL DE ÁGUA  FORNECIMENTO E INSTALAÇÃO . AF_12/2014_P</v>
          </cell>
          <cell r="C2435" t="str">
            <v>UN</v>
          </cell>
          <cell r="D2435">
            <v>3.42</v>
          </cell>
          <cell r="E2435">
            <v>3.57</v>
          </cell>
          <cell r="F2435">
            <v>6.99</v>
          </cell>
        </row>
        <row r="2436">
          <cell r="A2436">
            <v>89370</v>
          </cell>
          <cell r="B2436" t="str">
            <v>CURVA 45 GRAUS, PVC, SOLDÁVEL, DN 32MM, INSTALADO EM RAMAL OU SUB-RAMAL DE ÁGUA  FORNECIMENTO E INSTALAÇÃO . AF_12/2014_P</v>
          </cell>
          <cell r="C2436" t="str">
            <v>UN</v>
          </cell>
          <cell r="D2436">
            <v>4.78</v>
          </cell>
          <cell r="E2436">
            <v>4.26</v>
          </cell>
          <cell r="F2436">
            <v>9.0399999999999991</v>
          </cell>
        </row>
        <row r="2437">
          <cell r="A2437">
            <v>89371</v>
          </cell>
          <cell r="B2437" t="str">
            <v>LUVA, PVC, SOLDÁVEL, DN 20MM, INSTALADO EM RAMAL OU SUB-RAMAL DE ÁGUA  FORNECIMENTO E INSTALAÇÃO . AF_12/2014_P</v>
          </cell>
          <cell r="C2437" t="str">
            <v>UN</v>
          </cell>
          <cell r="D2437">
            <v>1.65</v>
          </cell>
          <cell r="E2437">
            <v>2.0499999999999998</v>
          </cell>
          <cell r="F2437">
            <v>3.7</v>
          </cell>
        </row>
        <row r="2438">
          <cell r="A2438">
            <v>89378</v>
          </cell>
          <cell r="B2438" t="str">
            <v>LUVA, PVC, SOLDÁVEL, DN 25MM, INSTALADO EM RAMAL OU SUB-RAMAL DE ÁGUA  FORNECIMENTO E INSTALAÇÃO . AF_12/2014_P</v>
          </cell>
          <cell r="C2438" t="str">
            <v>UN</v>
          </cell>
          <cell r="D2438">
            <v>1.95</v>
          </cell>
          <cell r="E2438">
            <v>2.38</v>
          </cell>
          <cell r="F2438">
            <v>4.33</v>
          </cell>
        </row>
        <row r="2439">
          <cell r="A2439">
            <v>89386</v>
          </cell>
          <cell r="B2439" t="str">
            <v>LUVA, PVC, SOLDÁVEL, DN 32MM, INSTALADO EM RAMAL OU SUB-RAMAL DE ÁGUA  FORNECIMENTO E INSTALAÇÃO. AF_12/2014_P</v>
          </cell>
          <cell r="C2439" t="str">
            <v>UN</v>
          </cell>
          <cell r="D2439">
            <v>2.78</v>
          </cell>
          <cell r="E2439">
            <v>2.83</v>
          </cell>
          <cell r="F2439">
            <v>5.61</v>
          </cell>
        </row>
        <row r="2440">
          <cell r="A2440">
            <v>89372</v>
          </cell>
          <cell r="B2440" t="str">
            <v>LUVA DE CORRER, PVC, SOLDÁVEL, DN 20MM, INSTALADO EM RAMAL OU SUB-RAMAL DE ÁGUA  FORNECIMENTO E INSTALAÇÃO . AF_12/2014_P</v>
          </cell>
          <cell r="C2440" t="str">
            <v>UN</v>
          </cell>
          <cell r="D2440">
            <v>5.62</v>
          </cell>
          <cell r="E2440">
            <v>2.0499999999999998</v>
          </cell>
          <cell r="F2440">
            <v>7.67</v>
          </cell>
        </row>
        <row r="2441">
          <cell r="A2441">
            <v>89379</v>
          </cell>
          <cell r="B2441" t="str">
            <v>LUVA DE CORRER, PVC, SOLDÁVEL, DN 25MM, INSTALADO EM RAMAL OU SUB-RAMAL DE ÁGUA  FORNECIMENTO E INSTALAÇÃO . AF_12/2014_P</v>
          </cell>
          <cell r="C2441" t="str">
            <v>UN</v>
          </cell>
          <cell r="D2441">
            <v>7.65</v>
          </cell>
          <cell r="E2441">
            <v>2.38</v>
          </cell>
          <cell r="F2441">
            <v>10.029999999999999</v>
          </cell>
        </row>
        <row r="2442">
          <cell r="A2442">
            <v>89373</v>
          </cell>
          <cell r="B2442" t="str">
            <v>LUVA DE REDUÇÃO, PVC, SOLDÁVEL, DN 25MM X 20MM, INSTALADO EM RAMAL OU SUB-RAMAL DE ÁGUA FORNECIMENTO E INSTALAÇÃO . AF_12/2014_P</v>
          </cell>
          <cell r="C2442" t="str">
            <v>UN</v>
          </cell>
          <cell r="D2442">
            <v>1.93</v>
          </cell>
          <cell r="E2442">
            <v>2.0499999999999998</v>
          </cell>
          <cell r="F2442">
            <v>3.98</v>
          </cell>
        </row>
        <row r="2443">
          <cell r="A2443">
            <v>89380</v>
          </cell>
          <cell r="B2443" t="str">
            <v>LUVA DE REDUÇÃO, PVC, SOLDÁVEL, DN 32MM X 25MM, INSTALADO EM RAMAL OU SUB-RAMAL DE ÁGUA FORNECIMENTO E INSTALAÇÃO . AF_12/2014_P</v>
          </cell>
          <cell r="C2443" t="str">
            <v>UN</v>
          </cell>
          <cell r="D2443">
            <v>3.09</v>
          </cell>
          <cell r="E2443">
            <v>2.38</v>
          </cell>
          <cell r="F2443">
            <v>5.47</v>
          </cell>
        </row>
        <row r="2444">
          <cell r="A2444">
            <v>89388</v>
          </cell>
          <cell r="B2444" t="str">
            <v>LUVA DE REDUÇÃO, PVC, SOLDÁVEL, DN 40MM X 32MM, INSTALADO EM RAMAL OU SUB-RAMAL DE ÁGUA FORNECIMENTO E INSTALAÇÃO. AF_12/2014_P</v>
          </cell>
          <cell r="C2444" t="str">
            <v>UN</v>
          </cell>
          <cell r="D2444">
            <v>3.82</v>
          </cell>
          <cell r="E2444">
            <v>2.83</v>
          </cell>
          <cell r="F2444">
            <v>6.65</v>
          </cell>
        </row>
        <row r="2445">
          <cell r="A2445">
            <v>89374</v>
          </cell>
          <cell r="B2445" t="str">
            <v>LUVA COM BUCHA DE LATÃO, PVC, SOLDÁVEL, DN 20MM X 1/2, INSTALADO EM RAMAL OU SUB-RAMAL DE ÁGUA  FORNECIMENTO E INSTALAÇÃO . AF_12/2014_P</v>
          </cell>
          <cell r="C2445" t="str">
            <v>UN</v>
          </cell>
          <cell r="D2445">
            <v>3.93</v>
          </cell>
          <cell r="E2445">
            <v>2.0499999999999998</v>
          </cell>
          <cell r="F2445">
            <v>5.98</v>
          </cell>
        </row>
        <row r="2446">
          <cell r="A2446">
            <v>89381</v>
          </cell>
          <cell r="B2446" t="str">
            <v>LUVA COM BUCHA DE LATÃO, PVC, SOLDÁVEL, DN 25MM X 3/4, INSTALADO EM RAMAL OU SUB-RAMAL DE ÁGUA  FORNECIMENTO E INSTALAÇÃO. AF_12/2014_P</v>
          </cell>
          <cell r="C2446" t="str">
            <v>UN</v>
          </cell>
          <cell r="D2446">
            <v>5.07</v>
          </cell>
          <cell r="E2446">
            <v>2.38</v>
          </cell>
          <cell r="F2446">
            <v>7.45</v>
          </cell>
        </row>
        <row r="2447">
          <cell r="A2447">
            <v>89385</v>
          </cell>
          <cell r="B2447" t="str">
            <v>LUVA SOLDÁVEL E COM ROSCA, PVC, SOLDÁVEL, DN 25MM X 3/4, INSTALADO EM RAMAL OU SUB-RAMAL DE ÁGUA  FORNECIMENTO E INSTALAÇÃO. AF_12/2014_P</v>
          </cell>
          <cell r="C2447" t="str">
            <v>UN</v>
          </cell>
          <cell r="D2447">
            <v>2.2799999999999998</v>
          </cell>
          <cell r="E2447">
            <v>2.38</v>
          </cell>
          <cell r="F2447">
            <v>4.66</v>
          </cell>
        </row>
        <row r="2448">
          <cell r="A2448">
            <v>89389</v>
          </cell>
          <cell r="B2448" t="str">
            <v>LUVA SOLDÁVEL E COM ROSCA, PVC, SOLDÁVEL, DN 32MM X 1, INSTALADO EM RAMAL OU SUB-RAMAL DE ÁGUA  FORNECIMENTO E INSTALAÇÃO. AF_12/2014_P</v>
          </cell>
          <cell r="C2448" t="str">
            <v>UN</v>
          </cell>
          <cell r="D2448">
            <v>4.28</v>
          </cell>
          <cell r="E2448">
            <v>2.83</v>
          </cell>
          <cell r="F2448">
            <v>7.11</v>
          </cell>
        </row>
        <row r="2449">
          <cell r="A2449">
            <v>89375</v>
          </cell>
          <cell r="B2449" t="str">
            <v>UNIÃO, PVC, SOLDÁVEL, DN 20MM, INSTALADO EM RAMAL OU SUB-RAMAL DE ÁGUA  FORNECIMENTO E INSTALAÇÃO . AF_12/2014_P</v>
          </cell>
          <cell r="C2449" t="str">
            <v>UN</v>
          </cell>
          <cell r="D2449">
            <v>4.9800000000000004</v>
          </cell>
          <cell r="E2449">
            <v>2.0499999999999998</v>
          </cell>
          <cell r="F2449">
            <v>7.03</v>
          </cell>
        </row>
        <row r="2450">
          <cell r="A2450">
            <v>89382</v>
          </cell>
          <cell r="B2450" t="str">
            <v>UNIÃO, PVC, SOLDÁVEL, DN 25MM, INSTALADO EM RAMAL OU SUB-RAMAL DE ÁGUA  FORNECIMENTO E INSTALAÇÃO. AF_12/2014_P</v>
          </cell>
          <cell r="C2450" t="str">
            <v>UN</v>
          </cell>
          <cell r="D2450">
            <v>5.9</v>
          </cell>
          <cell r="E2450">
            <v>2.38</v>
          </cell>
          <cell r="F2450">
            <v>8.2799999999999994</v>
          </cell>
        </row>
        <row r="2451">
          <cell r="A2451">
            <v>89390</v>
          </cell>
          <cell r="B2451" t="str">
            <v>UNIÃO, PVC, SOLDÁVEL, DN 32MM, INSTALADO EM RAMAL OU SUB-RAMAL DE ÁGUA  FORNECIMENTO E INSTALAÇÃO. AF_12/2014_P</v>
          </cell>
          <cell r="C2451" t="str">
            <v>UN</v>
          </cell>
          <cell r="D2451">
            <v>9.2799999999999994</v>
          </cell>
          <cell r="E2451">
            <v>2.83</v>
          </cell>
          <cell r="F2451">
            <v>12.11</v>
          </cell>
        </row>
        <row r="2452">
          <cell r="A2452">
            <v>89397</v>
          </cell>
          <cell r="B2452" t="str">
            <v>TÊ DE REDUÇÃO, PVC, SOLDÁVEL, DN 25MM X 20MM, INSTALADO EM RAMAL OU SUB-RAMAL DE ÁGUA  FORNECIMENTO E INSTALAÇÃO. AF_12/2014_P</v>
          </cell>
          <cell r="C2452" t="str">
            <v>UN</v>
          </cell>
          <cell r="D2452">
            <v>4.9000000000000004</v>
          </cell>
          <cell r="E2452">
            <v>4.76</v>
          </cell>
          <cell r="F2452">
            <v>9.66</v>
          </cell>
        </row>
        <row r="2453">
          <cell r="A2453">
            <v>89400</v>
          </cell>
          <cell r="B2453" t="str">
            <v>TÊ DE REDUÇÃO, PVC, SOLDÁVEL, DN 32MM X 25MM, INSTALADO EM RAMAL OU SUB-RAMAL DE ÁGUA  FORNECIMENTO E INSTALAÇÃO. AF_12/2014_P</v>
          </cell>
          <cell r="C2453" t="str">
            <v>UN</v>
          </cell>
          <cell r="D2453">
            <v>7.58</v>
          </cell>
          <cell r="E2453">
            <v>5.67</v>
          </cell>
          <cell r="F2453">
            <v>13.25</v>
          </cell>
        </row>
        <row r="2454">
          <cell r="A2454">
            <v>89393</v>
          </cell>
          <cell r="B2454" t="str">
            <v>TE, PVC, SOLDÁVEL, DN 20MM, INSTALADO EM RAMAL OU SUB-RAMAL DE ÁGUA  FORNECIMENTO E INSTALAÇÃO. AF_12/2014_P</v>
          </cell>
          <cell r="C2454" t="str">
            <v>UN</v>
          </cell>
          <cell r="D2454">
            <v>2.97</v>
          </cell>
          <cell r="E2454">
            <v>4.0999999999999996</v>
          </cell>
          <cell r="F2454">
            <v>7.07</v>
          </cell>
        </row>
        <row r="2455">
          <cell r="A2455">
            <v>89395</v>
          </cell>
          <cell r="B2455" t="str">
            <v>TE, PVC, SOLDÁVEL, DN 25MM, INSTALADO EM RAMAL OU SUB-RAMAL DE ÁGUA  FORNECIMENTO E INSTALAÇÃO. AF_12/2014_P</v>
          </cell>
          <cell r="C2455" t="str">
            <v>UN</v>
          </cell>
          <cell r="D2455">
            <v>3.67</v>
          </cell>
          <cell r="E2455">
            <v>4.76</v>
          </cell>
          <cell r="F2455">
            <v>8.43</v>
          </cell>
        </row>
        <row r="2456">
          <cell r="A2456">
            <v>89398</v>
          </cell>
          <cell r="B2456" t="str">
            <v>TE, PVC, SOLDÁVEL, DN 32MM, INSTALADO EM RAMAL OU SUB-RAMAL DE ÁGUA  FORNECIMENTO E INSTALAÇÃO. AF_12/2014_P</v>
          </cell>
          <cell r="C2456" t="str">
            <v>UN</v>
          </cell>
          <cell r="D2456">
            <v>5.67</v>
          </cell>
          <cell r="E2456">
            <v>5.67</v>
          </cell>
          <cell r="F2456">
            <v>11.34</v>
          </cell>
        </row>
        <row r="2457">
          <cell r="A2457">
            <v>89394</v>
          </cell>
          <cell r="B2457" t="str">
            <v>TÊ COM BUCHA DE LATÃO NA BOLSA CENTRAL, PVC, SOLDÁVEL, DN 20MM X 1/2, INSTALADO EM RAMAL OU SUB-RAMAL DE ÁGUA  FORNECIMENTO E INSTALAÇÃO. AF_12/2014_P</v>
          </cell>
          <cell r="C2457" t="str">
            <v>UN</v>
          </cell>
          <cell r="D2457">
            <v>8.4700000000000006</v>
          </cell>
          <cell r="E2457">
            <v>4.0999999999999996</v>
          </cell>
          <cell r="F2457">
            <v>12.57</v>
          </cell>
        </row>
        <row r="2458">
          <cell r="A2458">
            <v>89396</v>
          </cell>
          <cell r="B2458" t="str">
            <v>TÊ COM BUCHA DE LATÃO NA BOLSA CENTRAL, PVC, SOLDÁVEL, DN 25MM X 1/2, INSTALADO EM RAMAL OU SUB-RAMAL DE ÁGUA  FORNECIMENTO E INSTALAÇÃO. AF_12/2014_P</v>
          </cell>
          <cell r="C2458" t="str">
            <v>UN</v>
          </cell>
          <cell r="D2458">
            <v>9.51</v>
          </cell>
          <cell r="E2458">
            <v>4.76</v>
          </cell>
          <cell r="F2458">
            <v>14.27</v>
          </cell>
        </row>
        <row r="2459">
          <cell r="A2459">
            <v>90374</v>
          </cell>
          <cell r="B2459" t="str">
            <v>TÊ COM BUCHA DE LATÃO NA BOLSA CENTRAL, PVC, SOLDÁVEL, DN 25MM X 3/4 , INSTALADO EM RAMAL OU SUB-RAMAL DE ÁGUA FORNECIMENTO E INSTALAÇÃO. AF_03/2015_P</v>
          </cell>
          <cell r="C2459" t="str">
            <v>UN</v>
          </cell>
          <cell r="D2459">
            <v>9.7100000000000009</v>
          </cell>
          <cell r="E2459">
            <v>4.76</v>
          </cell>
          <cell r="F2459">
            <v>14.47</v>
          </cell>
        </row>
        <row r="2460">
          <cell r="A2460">
            <v>89399</v>
          </cell>
          <cell r="B2460" t="str">
            <v>TÊ COM BUCHA DE LATÃO NA BOLSA CENTRAL, PVC, SOLDÁVEL, DN 32MM X 3/4, INSTALADO EM RAMAL OU SUB-RAMAL DE ÁGUA  FORNECIMENTO E INSTALAÇÃO. AF_12/2014_P</v>
          </cell>
          <cell r="C2460" t="str">
            <v>UN</v>
          </cell>
          <cell r="D2460">
            <v>15.02</v>
          </cell>
          <cell r="E2460">
            <v>5.67</v>
          </cell>
          <cell r="F2460">
            <v>20.69</v>
          </cell>
        </row>
        <row r="2461">
          <cell r="A2461">
            <v>90375</v>
          </cell>
          <cell r="B2461" t="str">
            <v>BUCHA DE REDUÇÃO, PVC, SOLDÁVEL, DN 40MM X 32MM, INSTALADO EM RAMAL OU SUB-RAMAL DE ÁGUA FORNECIMENTO E INSTALAÇÃO. AF_03/2015_P</v>
          </cell>
          <cell r="C2461" t="str">
            <v>UN</v>
          </cell>
          <cell r="D2461">
            <v>2.92</v>
          </cell>
          <cell r="E2461">
            <v>2.83</v>
          </cell>
          <cell r="F2461">
            <v>5.75</v>
          </cell>
        </row>
        <row r="2462">
          <cell r="B2462" t="str">
            <v>EM RAMAL DE DISTRIBUIÇÃO</v>
          </cell>
          <cell r="C2462">
            <v>0</v>
          </cell>
        </row>
        <row r="2463">
          <cell r="A2463">
            <v>89422</v>
          </cell>
          <cell r="B2463" t="str">
            <v>ADAPTADOR CURTO COM BOLSA E ROSCA PARA REGISTRO, PVC, SOLDÁVEL, DN 20MM X 1/2 , INSTALADO EM RAMAL DE DISTRIBUIÇÃO DE ÁGUA FORNECIMENTO E INSTALAÇÃO. AF_12/2014_P</v>
          </cell>
          <cell r="C2463" t="str">
            <v>UN</v>
          </cell>
          <cell r="D2463">
            <v>1.47</v>
          </cell>
          <cell r="E2463">
            <v>1.24</v>
          </cell>
          <cell r="F2463">
            <v>2.71</v>
          </cell>
        </row>
        <row r="2464">
          <cell r="A2464">
            <v>89429</v>
          </cell>
          <cell r="B2464" t="str">
            <v>ADAPTADOR CURTO COM BOLSA E ROSCA PARA REGISTRO, PVC, SOLDÁVEL, DN 25MM X 3/4 , INSTALADO EM RAMAL DE DISTRIBUIÇÃO DE ÁGUA FORNECIMENTO E INSTALAÇÃO. AF_12/2014_P</v>
          </cell>
          <cell r="C2464" t="str">
            <v>UN</v>
          </cell>
          <cell r="D2464">
            <v>1.73</v>
          </cell>
          <cell r="E2464">
            <v>1.43</v>
          </cell>
          <cell r="F2464">
            <v>3.16</v>
          </cell>
        </row>
        <row r="2465">
          <cell r="A2465">
            <v>89436</v>
          </cell>
          <cell r="B2465" t="str">
            <v>ADAPTADOR CURTO COM BOLSA E ROSCA PARA REGISTRO, PVC, SOLDÁVEL, DN 32MM X 1 , INSTALADO EM RAMAL DE DISTRIBUIÇÃO DE ÁGUA FORNECIMENTO E INSTALAÇÃO. AF_12/2014_P</v>
          </cell>
          <cell r="C2465" t="str">
            <v>UN</v>
          </cell>
          <cell r="D2465">
            <v>2.59</v>
          </cell>
          <cell r="E2465">
            <v>1.69</v>
          </cell>
          <cell r="F2465">
            <v>4.28</v>
          </cell>
        </row>
        <row r="2466">
          <cell r="A2466">
            <v>89404</v>
          </cell>
          <cell r="B2466" t="str">
            <v>JOELHO 90 GRAUS, PVC, SOLDÁVEL, DN 20MM, INSTALADO EM RAMAL DE DISTRIBUIÇÃO DE ÁGUA FORNECIMENTO E INSTALAÇÃO. AF_12/2014_P</v>
          </cell>
          <cell r="C2466" t="str">
            <v>UN</v>
          </cell>
          <cell r="D2466">
            <v>1.58</v>
          </cell>
          <cell r="E2466">
            <v>1.83</v>
          </cell>
          <cell r="F2466">
            <v>3.41</v>
          </cell>
        </row>
        <row r="2467">
          <cell r="A2467">
            <v>89408</v>
          </cell>
          <cell r="B2467" t="str">
            <v>JOELHO 90 GRAUS, PVC, SOLDÁVEL, DN 25MM, INSTALADO EM RAMAL DE DISTRIBUIÇÃO DE ÁGUA FORNECIMENTO E INSTALAÇÃO. AF_12/2014_P</v>
          </cell>
          <cell r="C2467" t="str">
            <v>UN</v>
          </cell>
          <cell r="D2467">
            <v>1.92</v>
          </cell>
          <cell r="E2467">
            <v>2.14</v>
          </cell>
          <cell r="F2467">
            <v>4.0599999999999996</v>
          </cell>
        </row>
        <row r="2468">
          <cell r="A2468">
            <v>89412</v>
          </cell>
          <cell r="B2468" t="str">
            <v>JOELHO 90 GRAUS, PVC, SOLDÁVEL, DN 25MM, X 3/4 INSTALADO EM RAMAL DE DISTRIBUIÇÃO DE ÁGUA FORNECIMENTO E INSTALAÇÃO. AF_12/2014_P</v>
          </cell>
          <cell r="C2468" t="str">
            <v>UN</v>
          </cell>
          <cell r="D2468">
            <v>3.3</v>
          </cell>
          <cell r="E2468">
            <v>2.14</v>
          </cell>
          <cell r="F2468">
            <v>5.44</v>
          </cell>
        </row>
        <row r="2469">
          <cell r="A2469">
            <v>89413</v>
          </cell>
          <cell r="B2469" t="str">
            <v>JOELHO 90 GRAUS, PVC, SOLDÁVEL, DN 32MM, INSTALADO EM RAMAL DE DISTRIBUIÇÃO DE ÁGUA FORNECIMENTO E INSTALAÇÃO. AF_12/2014_P</v>
          </cell>
          <cell r="C2469" t="str">
            <v>UN</v>
          </cell>
          <cell r="D2469">
            <v>3.06</v>
          </cell>
          <cell r="E2469">
            <v>2.5499999999999998</v>
          </cell>
          <cell r="F2469">
            <v>5.61</v>
          </cell>
        </row>
        <row r="2470">
          <cell r="A2470">
            <v>89405</v>
          </cell>
          <cell r="B2470" t="str">
            <v>JOELHO 45 GRAUS, PVC, SOLDÁVEL, DN 20MM, INSTALADO EM RAMAL DE DISTRIBUIÇÃO DE ÁGUA FORNECIMENTO E INSTALAÇÃO. AF_12/2014_P</v>
          </cell>
          <cell r="C2470" t="str">
            <v>UN</v>
          </cell>
          <cell r="D2470">
            <v>1.73</v>
          </cell>
          <cell r="E2470">
            <v>1.83</v>
          </cell>
          <cell r="F2470">
            <v>3.56</v>
          </cell>
        </row>
        <row r="2471">
          <cell r="A2471">
            <v>89409</v>
          </cell>
          <cell r="B2471" t="str">
            <v>JOELHO 45 GRAUS, PVC, SOLDÁVEL, DN 25MM, INSTALADO EM RAMAL DE DISTRIBUIÇÃO DE ÁGUA FORNECIMENTO E INSTALAÇÃO. AF_12/2014_P</v>
          </cell>
          <cell r="C2471" t="str">
            <v>UN</v>
          </cell>
          <cell r="D2471">
            <v>2.46</v>
          </cell>
          <cell r="E2471">
            <v>2.14</v>
          </cell>
          <cell r="F2471">
            <v>4.5999999999999996</v>
          </cell>
        </row>
        <row r="2472">
          <cell r="A2472">
            <v>89414</v>
          </cell>
          <cell r="B2472" t="str">
            <v>JOELHO 45 GRAUS, PVC, SOLDÁVEL, DN 32MM, INSTALADO EM RAMAL DE DISTRIBUIÇÃO DE ÁGUA - FORNECIMENTO E INSTALAÇÃO. AF_12/2014_P</v>
          </cell>
          <cell r="C2472" t="str">
            <v>UN</v>
          </cell>
          <cell r="D2472">
            <v>4.29</v>
          </cell>
          <cell r="E2472">
            <v>2.5499999999999998</v>
          </cell>
          <cell r="F2472">
            <v>6.84</v>
          </cell>
        </row>
        <row r="2473">
          <cell r="A2473">
            <v>89406</v>
          </cell>
          <cell r="B2473" t="str">
            <v>CURVA 90 GRAUS, PVC, SOLDÁVEL, DN 20MM, INSTALADO EM RAMAL DE DISTRIBUIÇÃO DE ÁGUA FORNECIMENTO E INSTALAÇÃO. AF_12/2014_P</v>
          </cell>
          <cell r="C2473" t="str">
            <v>UN</v>
          </cell>
          <cell r="D2473">
            <v>2.4300000000000002</v>
          </cell>
          <cell r="E2473">
            <v>1.83</v>
          </cell>
          <cell r="F2473">
            <v>4.26</v>
          </cell>
        </row>
        <row r="2474">
          <cell r="A2474">
            <v>89410</v>
          </cell>
          <cell r="B2474" t="str">
            <v>CURVA 90 GRAUS, PVC, SOLDÁVEL, DN 25MM, INSTALADO EM RAMAL DE DISTRIBUIÇÃO DE ÁGUA FORNECIMENTO E INSTALAÇÃO. AF_12/2014_P</v>
          </cell>
          <cell r="C2474" t="str">
            <v>UN</v>
          </cell>
          <cell r="D2474">
            <v>3.22</v>
          </cell>
          <cell r="E2474">
            <v>2.14</v>
          </cell>
          <cell r="F2474">
            <v>5.36</v>
          </cell>
        </row>
        <row r="2475">
          <cell r="A2475">
            <v>89415</v>
          </cell>
          <cell r="B2475" t="str">
            <v>CURVA 90 GRAUS, PVC, SOLDÁVEL, DN 32MM, INSTALADO EM RAMAL DE DISTRIBUIÇÃO DE ÁGUA FORNECIMENTO E INSTALAÇÃO. AF_12/2014_P</v>
          </cell>
          <cell r="C2475" t="str">
            <v>UN</v>
          </cell>
          <cell r="D2475">
            <v>5.41</v>
          </cell>
          <cell r="E2475">
            <v>2.5499999999999998</v>
          </cell>
          <cell r="F2475">
            <v>7.96</v>
          </cell>
        </row>
        <row r="2476">
          <cell r="A2476">
            <v>89407</v>
          </cell>
          <cell r="B2476" t="str">
            <v>CURVA 45 GRAUS, PVC, SOLDÁVEL, DN 20MM, INSTALADO EM RAMAL DE DISTRIBUIÇÃO DE ÁGUA - FORNECIMENTO E INSTALAÇÃO. AF_12/2014</v>
          </cell>
          <cell r="C2476" t="str">
            <v>UN</v>
          </cell>
          <cell r="D2476">
            <v>2.37</v>
          </cell>
          <cell r="E2476">
            <v>1.83</v>
          </cell>
          <cell r="F2476">
            <v>4.2</v>
          </cell>
        </row>
        <row r="2477">
          <cell r="A2477">
            <v>89411</v>
          </cell>
          <cell r="B2477" t="str">
            <v>CURVA 45 GRAUS, PVC, SOLDÁVEL, DN 25MM, INSTALADO EM RAMAL DE DISTRIBUIÇÃO DE ÁGUA FORNECIMENTO E INSTALAÇÃO. AF_12/2014_P</v>
          </cell>
          <cell r="C2477" t="str">
            <v>UN</v>
          </cell>
          <cell r="D2477">
            <v>2.86</v>
          </cell>
          <cell r="E2477">
            <v>2.14</v>
          </cell>
          <cell r="F2477">
            <v>5</v>
          </cell>
        </row>
        <row r="2478">
          <cell r="A2478">
            <v>89416</v>
          </cell>
          <cell r="B2478" t="str">
            <v>CURVA 45 GRAUS, PVC, SOLDÁVEL, DN 32MM, INSTALADO EM RAMAL DE DISTRIBUIÇÃO DE ÁGUA - FORNECIMENTO E INSTALAÇÃO. AF_12/2014_P</v>
          </cell>
          <cell r="C2478" t="str">
            <v>UN</v>
          </cell>
          <cell r="D2478">
            <v>4.1100000000000003</v>
          </cell>
          <cell r="E2478">
            <v>2.5499999999999998</v>
          </cell>
          <cell r="F2478">
            <v>6.66</v>
          </cell>
        </row>
        <row r="2479">
          <cell r="A2479">
            <v>89417</v>
          </cell>
          <cell r="B2479" t="str">
            <v>LUVA, PVC, SOLDÁVEL, DN 20MM, INSTALADO EM RAMAL DE DISTRIBUIÇÃO DE ÁGUA FORNECIMENTO E INSTALAÇÃO. AF_12/2014_P</v>
          </cell>
          <cell r="C2479" t="str">
            <v>UN</v>
          </cell>
          <cell r="D2479">
            <v>1.33</v>
          </cell>
          <cell r="E2479">
            <v>1.24</v>
          </cell>
          <cell r="F2479">
            <v>2.57</v>
          </cell>
        </row>
        <row r="2480">
          <cell r="A2480">
            <v>89424</v>
          </cell>
          <cell r="B2480" t="str">
            <v>LUVA, PVC, SOLDÁVEL, DN 25MM, INSTALADO EM RAMAL DE DISTRIBUIÇÃO DE ÁGUA FORNECIMENTO E INSTALAÇÃO. AF_12/2014_P</v>
          </cell>
          <cell r="C2480" t="str">
            <v>UN</v>
          </cell>
          <cell r="D2480">
            <v>1.57</v>
          </cell>
          <cell r="E2480">
            <v>1.43</v>
          </cell>
          <cell r="F2480">
            <v>3</v>
          </cell>
        </row>
        <row r="2481">
          <cell r="A2481">
            <v>89431</v>
          </cell>
          <cell r="B2481" t="str">
            <v>LUVA, PVC, SOLDÁVEL, DN 32MM, INSTALADO EM RAMAL DE DISTRIBUIÇÃO DE ÁGUA FORNECIMENTO E INSTALAÇÃO. AF_12/2014_P</v>
          </cell>
          <cell r="C2481" t="str">
            <v>UN</v>
          </cell>
          <cell r="D2481">
            <v>2.33</v>
          </cell>
          <cell r="E2481">
            <v>1.69</v>
          </cell>
          <cell r="F2481">
            <v>4.0199999999999996</v>
          </cell>
        </row>
        <row r="2482">
          <cell r="A2482">
            <v>89418</v>
          </cell>
          <cell r="B2482" t="str">
            <v>LUVA DE CORRER, PVC, SOLDÁVEL, DN 20MM, INSTALADO EM RAMAL DE DISTRIBUIÇÃO DE ÁGUA FORNECIMENTO E INSTALAÇÃO. AF_12/2014_P</v>
          </cell>
          <cell r="C2482" t="str">
            <v>UN</v>
          </cell>
          <cell r="D2482">
            <v>5.3</v>
          </cell>
          <cell r="E2482">
            <v>1.24</v>
          </cell>
          <cell r="F2482">
            <v>6.54</v>
          </cell>
        </row>
        <row r="2483">
          <cell r="A2483">
            <v>89425</v>
          </cell>
          <cell r="B2483" t="str">
            <v>LUVA DE CORRER, PVC, SOLDÁVEL, DN 25MM, INSTALADO EM RAMAL DE DISTRIBUIÇÃO DE ÁGUA FORNECIMENTO E INSTALAÇÃO. AF_12/2014_P</v>
          </cell>
          <cell r="C2483" t="str">
            <v>UN</v>
          </cell>
          <cell r="D2483">
            <v>7.28</v>
          </cell>
          <cell r="E2483">
            <v>1.43</v>
          </cell>
          <cell r="F2483">
            <v>8.7100000000000009</v>
          </cell>
        </row>
        <row r="2484">
          <cell r="A2484">
            <v>89419</v>
          </cell>
          <cell r="B2484" t="str">
            <v>LUVA DE REDUÇÃO, PVC, SOLDÁVEL, DN 25MM X 20MM, INSTALADO EM RAMAL DE DISTRIBUIÇÃO DE ÁGUA - FORNECIMENTO E INSTALAÇÃO. AF_12/2014_P</v>
          </cell>
          <cell r="C2484" t="str">
            <v>UN</v>
          </cell>
          <cell r="D2484">
            <v>1.61</v>
          </cell>
          <cell r="E2484">
            <v>1.24</v>
          </cell>
          <cell r="F2484">
            <v>2.85</v>
          </cell>
        </row>
        <row r="2485">
          <cell r="A2485">
            <v>89426</v>
          </cell>
          <cell r="B2485" t="str">
            <v>LUVA DE REDUÇÃO, PVC, SOLDÁVEL, DN 32MM X 25MM, INSTALADO EM RAMAL DE DISTRIBUIÇÃO DE ÁGUA FORNECIMENTO E INSTALAÇÃO. AF_12/2014_P</v>
          </cell>
          <cell r="C2485" t="str">
            <v>UN</v>
          </cell>
          <cell r="D2485">
            <v>2.71</v>
          </cell>
          <cell r="E2485">
            <v>1.43</v>
          </cell>
          <cell r="F2485">
            <v>4.1399999999999997</v>
          </cell>
        </row>
        <row r="2486">
          <cell r="A2486">
            <v>89433</v>
          </cell>
          <cell r="B2486" t="str">
            <v>LUVA DE REDUÇÃO, PVC, SOLDÁVEL, DN 40MM X 32MM, INSTALADO EM RAMAL DE DISTRIBUIÇÃO DE ÁGUA FORNECIMENTO E INSTALAÇÃO. AF_12/2014_P</v>
          </cell>
          <cell r="C2486" t="str">
            <v>UN</v>
          </cell>
          <cell r="D2486">
            <v>3.37</v>
          </cell>
          <cell r="E2486">
            <v>1.69</v>
          </cell>
          <cell r="F2486">
            <v>5.0599999999999996</v>
          </cell>
        </row>
        <row r="2487">
          <cell r="A2487">
            <v>89420</v>
          </cell>
          <cell r="B2487" t="str">
            <v>LUVA COM BUCHA DE LATÃO, PVC, SOLDÁVEL, DN 20MM X 1/2 , INSTALADO EM RAMAL DE DISTRIBUIÇÃO DE ÁGUA FORNECIMENTO E INSTALAÇÃO. AF_12/2014_P</v>
          </cell>
          <cell r="C2487" t="str">
            <v>UN</v>
          </cell>
          <cell r="D2487">
            <v>3.61</v>
          </cell>
          <cell r="E2487">
            <v>1.24</v>
          </cell>
          <cell r="F2487">
            <v>4.8499999999999996</v>
          </cell>
        </row>
        <row r="2488">
          <cell r="A2488">
            <v>89427</v>
          </cell>
          <cell r="B2488" t="str">
            <v>LUVA COM BUCHA DE LATÃO, PVC, SOLDÁVEL, DN 25MM X 3/4 , INSTALADO EM RAMAL DE DISTRIBUIÇÃO DE ÁGUA - FORNECIMENTO E INSTALAÇÃO. AF_12/2014_P</v>
          </cell>
          <cell r="C2488" t="str">
            <v>UN</v>
          </cell>
          <cell r="D2488">
            <v>4.6900000000000004</v>
          </cell>
          <cell r="E2488">
            <v>1.43</v>
          </cell>
          <cell r="F2488">
            <v>6.12</v>
          </cell>
        </row>
        <row r="2489">
          <cell r="A2489">
            <v>89434</v>
          </cell>
          <cell r="B2489" t="str">
            <v>LUVA SOLDÁVEL E COM ROSCA, PVC, SOLDÁVEL, DN 32MM X 1 , INSTALADO EM RAMAL DE DISTRIBUIÇÃO DE ÁGUA FORNECIMENTO E INSTALAÇÃO. AF_12/2014_P</v>
          </cell>
          <cell r="C2489" t="str">
            <v>UN</v>
          </cell>
          <cell r="D2489">
            <v>3.83</v>
          </cell>
          <cell r="E2489">
            <v>1.69</v>
          </cell>
          <cell r="F2489">
            <v>5.52</v>
          </cell>
        </row>
        <row r="2490">
          <cell r="A2490">
            <v>89421</v>
          </cell>
          <cell r="B2490" t="str">
            <v>UNIÃO, PVC, SOLDÁVEL, DN 20MM, INSTALADO EM RAMAL DE DISTRIBUIÇÃO DE ÁGUA FORNECIMENTO E INSTALAÇÃO. AF_12/2014_P</v>
          </cell>
          <cell r="C2490" t="str">
            <v>UN</v>
          </cell>
          <cell r="D2490">
            <v>4.66</v>
          </cell>
          <cell r="E2490">
            <v>1.24</v>
          </cell>
          <cell r="F2490">
            <v>5.9</v>
          </cell>
        </row>
        <row r="2491">
          <cell r="A2491">
            <v>89428</v>
          </cell>
          <cell r="B2491" t="str">
            <v>UNIÃO, PVC, SOLDÁVEL, DN 25MM, INSTALADO EM RAMAL DE DISTRIBUIÇÃO DE ÁGUA FORNECIMENTO E INSTALAÇÃO. AF_12/2014_P</v>
          </cell>
          <cell r="C2491" t="str">
            <v>UN</v>
          </cell>
          <cell r="D2491">
            <v>5.52</v>
          </cell>
          <cell r="E2491">
            <v>1.43</v>
          </cell>
          <cell r="F2491">
            <v>6.95</v>
          </cell>
        </row>
        <row r="2492">
          <cell r="A2492">
            <v>89435</v>
          </cell>
          <cell r="B2492" t="str">
            <v>UNIÃO, PVC, SOLDÁVEL, DN 32MM, INSTALADO EM RAMAL DE DISTRIBUIÇÃO DE ÁGUA FORNECIMENTO E INSTALAÇÃO. AF_12/2014_P</v>
          </cell>
          <cell r="C2492" t="str">
            <v>UN</v>
          </cell>
          <cell r="D2492">
            <v>8.82</v>
          </cell>
          <cell r="E2492">
            <v>1.69</v>
          </cell>
          <cell r="F2492">
            <v>10.51</v>
          </cell>
        </row>
        <row r="2493">
          <cell r="A2493">
            <v>89438</v>
          </cell>
          <cell r="B2493" t="str">
            <v>TE, PVC, SOLDÁVEL, DN 20MM, INSTALADO EM RAMAL DE DISTRIBUIÇÃO DE ÁGUA FORNECIMENTO E INSTALAÇÃO. AF_12/2014_P</v>
          </cell>
          <cell r="C2493" t="str">
            <v>UN</v>
          </cell>
          <cell r="D2493">
            <v>2.33</v>
          </cell>
          <cell r="E2493">
            <v>2.4500000000000002</v>
          </cell>
          <cell r="F2493">
            <v>4.78</v>
          </cell>
        </row>
        <row r="2494">
          <cell r="A2494">
            <v>89440</v>
          </cell>
          <cell r="B2494" t="str">
            <v>TE, PVC, SOLDÁVEL, DN 25MM, INSTALADO EM RAMAL DE DISTRIBUIÇÃO DE ÁGUA FORNECIMENTO E INSTALAÇÃO. AF_12/2014_P</v>
          </cell>
          <cell r="C2494" t="str">
            <v>UN</v>
          </cell>
          <cell r="D2494">
            <v>2.93</v>
          </cell>
          <cell r="E2494">
            <v>2.86</v>
          </cell>
          <cell r="F2494">
            <v>5.79</v>
          </cell>
        </row>
        <row r="2495">
          <cell r="A2495">
            <v>89443</v>
          </cell>
          <cell r="B2495" t="str">
            <v>TE, PVC, SOLDÁVEL, DN 32MM, INSTALADO EM RAMAL DE DISTRIBUIÇÃO DE ÁGUA FORNECIMENTO E INSTALAÇÃO. AF_12/2014_P</v>
          </cell>
          <cell r="C2495" t="str">
            <v>UN</v>
          </cell>
          <cell r="D2495">
            <v>4.78</v>
          </cell>
          <cell r="E2495">
            <v>3.41</v>
          </cell>
          <cell r="F2495">
            <v>8.19</v>
          </cell>
        </row>
        <row r="2496">
          <cell r="A2496">
            <v>89442</v>
          </cell>
          <cell r="B2496" t="str">
            <v>TÊ DE REDUÇÃO, PVC, SOLDÁVEL, DN 25MM X 20MM, INSTALADO EM RAMAL DE DISTRIBUIÇÃO DE ÁGUA FORNECIMENTO E INSTALAÇÃO. AF_12/2014_P</v>
          </cell>
          <cell r="C2496" t="str">
            <v>UN</v>
          </cell>
          <cell r="D2496">
            <v>4.1500000000000004</v>
          </cell>
          <cell r="E2496">
            <v>2.86</v>
          </cell>
          <cell r="F2496">
            <v>7.01</v>
          </cell>
        </row>
        <row r="2497">
          <cell r="A2497">
            <v>89445</v>
          </cell>
          <cell r="B2497" t="str">
            <v>TÊ DE REDUÇÃO, PVC, SOLDÁVEL, DN 32MM X 25MM, INSTALADO EM RAMAL DE DISTRIBUIÇÃO DE ÁGUA FORNECIMENTO E INSTALAÇÃO. AF_12/2014_P</v>
          </cell>
          <cell r="C2497" t="str">
            <v>UN</v>
          </cell>
          <cell r="D2497">
            <v>6.69</v>
          </cell>
          <cell r="E2497">
            <v>3.41</v>
          </cell>
          <cell r="F2497">
            <v>10.1</v>
          </cell>
        </row>
        <row r="2498">
          <cell r="A2498">
            <v>89439</v>
          </cell>
          <cell r="B2498" t="str">
            <v>TÊ SOLDÁVEL E COM ROSCA NA BOLSA CENTRAL, PVC, SOLDÁVEL, DN 20MM X 1/2 , INSTALADO EM RAMAL DE DISTRIBUIÇÃO DE ÁGUA FORNECIMENTO E INSTALAÇÃO. AF_12/2014_P</v>
          </cell>
          <cell r="C2498" t="str">
            <v>UN</v>
          </cell>
          <cell r="D2498">
            <v>3.32</v>
          </cell>
          <cell r="E2498">
            <v>2.4500000000000002</v>
          </cell>
          <cell r="F2498">
            <v>5.77</v>
          </cell>
        </row>
        <row r="2499">
          <cell r="A2499">
            <v>89441</v>
          </cell>
          <cell r="B2499" t="str">
            <v>TÊ COM BUCHA DE LATÃO NA BOLSA CENTRAL, PVC, SOLDÁVEL, DN 25MM X 1/2 , INSTALADO EM RAMAL DE DISTRIBUIÇÃO DE ÁGUA FORNECIMENTO E INSTALAÇÃO. AF_12/2014_P</v>
          </cell>
          <cell r="C2499" t="str">
            <v>UN</v>
          </cell>
          <cell r="D2499">
            <v>8.76</v>
          </cell>
          <cell r="E2499">
            <v>2.86</v>
          </cell>
          <cell r="F2499">
            <v>11.62</v>
          </cell>
        </row>
        <row r="2500">
          <cell r="A2500">
            <v>89444</v>
          </cell>
          <cell r="B2500" t="str">
            <v>TÊ COM BUCHA DE LATÃO NA BOLSA CENTRAL, PVC, SOLDÁVEL, DN 32MM X 3/4 , INSTALADO EM RAMAL DE DISTRIBUIÇÃO DE ÁGUA FORNECIMENTO E INSTALAÇÃO. AF_12/2014_P</v>
          </cell>
          <cell r="C2500" t="str">
            <v>UN</v>
          </cell>
          <cell r="D2500">
            <v>14.13</v>
          </cell>
          <cell r="E2500">
            <v>3.41</v>
          </cell>
          <cell r="F2500">
            <v>17.54</v>
          </cell>
        </row>
        <row r="2501">
          <cell r="B2501" t="str">
            <v>EM PRUMADA DE ÁGUA</v>
          </cell>
          <cell r="C2501">
            <v>0</v>
          </cell>
        </row>
        <row r="2502">
          <cell r="A2502">
            <v>89538</v>
          </cell>
          <cell r="B2502" t="str">
            <v>ADAPTADOR CURTO COM BOLSA E ROSCA PARA REGISTRO, PVC, SOLDÁVEL, DN 25MM X 3/4, INSTALADO EM PRUMADA DE ÁGUA  FORNECIMENTO E INSTALAÇÃO. AF_12/2014_P</v>
          </cell>
          <cell r="C2502" t="str">
            <v>UN</v>
          </cell>
          <cell r="D2502">
            <v>1.53</v>
          </cell>
          <cell r="E2502">
            <v>0.95</v>
          </cell>
          <cell r="F2502">
            <v>2.48</v>
          </cell>
        </row>
        <row r="2503">
          <cell r="A2503">
            <v>89553</v>
          </cell>
          <cell r="B2503" t="str">
            <v>ADAPTADOR CURTO COM BOLSA E ROSCA PARA REGISTRO, PVC, SOLDÁVEL, DN 32MM X 1, INSTALADO EM PRUMADA DE ÁGUA  FORNECIMENTO E INSTALAÇÃO. AF_12/2014_P</v>
          </cell>
          <cell r="C2503" t="str">
            <v>UN</v>
          </cell>
          <cell r="D2503">
            <v>2.02</v>
          </cell>
          <cell r="E2503">
            <v>1.1599999999999999</v>
          </cell>
          <cell r="F2503">
            <v>3.18</v>
          </cell>
        </row>
        <row r="2504">
          <cell r="A2504">
            <v>89570</v>
          </cell>
          <cell r="B2504" t="str">
            <v>ADAPTADOR CURTO COM BOLSA E ROSCA PARA REGISTRO, PVC, SOLDÁVEL, DN 40MM X 1.1/2, INSTALADO EM PRUMADA DE ÁGUA  FORNECIMENTO E INSTALAÇÃO. AF_12/2014_P</v>
          </cell>
          <cell r="C2504" t="str">
            <v>UN</v>
          </cell>
          <cell r="D2504">
            <v>4.24</v>
          </cell>
          <cell r="E2504">
            <v>1.4</v>
          </cell>
          <cell r="F2504">
            <v>5.64</v>
          </cell>
        </row>
        <row r="2505">
          <cell r="A2505">
            <v>89572</v>
          </cell>
          <cell r="B2505" t="str">
            <v>ADAPTADOR CURTO COM BOLSA E ROSCA PARA REGISTRO, PVC, SOLDÁVEL, DN 40MM X 1.1/4, INSTALADO EM PRUMADA DE ÁGUA  FORNECIMENTO E INSTALAÇÃO. AF_12/2014_P</v>
          </cell>
          <cell r="C2505" t="str">
            <v>UN</v>
          </cell>
          <cell r="D2505">
            <v>3.61</v>
          </cell>
          <cell r="E2505">
            <v>1.4</v>
          </cell>
          <cell r="F2505">
            <v>5.01</v>
          </cell>
        </row>
        <row r="2506">
          <cell r="A2506">
            <v>89595</v>
          </cell>
          <cell r="B2506" t="str">
            <v>ADAPTADOR CURTO COM BOLSA E ROSCA PARA REGISTRO, PVC, SOLDÁVEL, DN 50MM X 1.1/4, INSTALADO EM PRUMADA DE ÁGUA  FORNECIMENTO E INSTALAÇÃO. AF_12/2014_P</v>
          </cell>
          <cell r="C2506" t="str">
            <v>UN</v>
          </cell>
          <cell r="D2506">
            <v>6.88</v>
          </cell>
          <cell r="E2506">
            <v>1.71</v>
          </cell>
          <cell r="F2506">
            <v>8.59</v>
          </cell>
        </row>
        <row r="2507">
          <cell r="A2507">
            <v>89596</v>
          </cell>
          <cell r="B2507" t="str">
            <v>ADAPTADOR CURTO COM BOLSA E ROSCA PARA REGISTRO, PVC, SOLDÁVEL, DN 50MM X 1.1/2, INSTALADO EM PRUMADA DE ÁGUA  FORNECIMENTO E INSTALAÇÃO. AF_12/2014_P</v>
          </cell>
          <cell r="C2507" t="str">
            <v>UN</v>
          </cell>
          <cell r="D2507">
            <v>4.76</v>
          </cell>
          <cell r="E2507">
            <v>1.71</v>
          </cell>
          <cell r="F2507">
            <v>6.47</v>
          </cell>
        </row>
        <row r="2508">
          <cell r="A2508">
            <v>89610</v>
          </cell>
          <cell r="B2508" t="str">
            <v>ADAPTADOR CURTO COM BOLSA E ROSCA PARA REGISTRO, PVC, SOLDÁVEL, DN 60MM X 2, INSTALADO EM PRUMADA DE ÁGUA  FORNECIMENTO E INSTALAÇÃO. AF_12/2014_P</v>
          </cell>
          <cell r="C2508" t="str">
            <v>UN</v>
          </cell>
          <cell r="D2508">
            <v>9.3000000000000007</v>
          </cell>
          <cell r="E2508">
            <v>2.02</v>
          </cell>
          <cell r="F2508">
            <v>11.32</v>
          </cell>
        </row>
        <row r="2509">
          <cell r="A2509">
            <v>89613</v>
          </cell>
          <cell r="B2509" t="str">
            <v>ADAPTADOR CURTO COM BOLSA E ROSCA PARA REGISTRO, PVC, SOLDÁVEL, DN 75MM X 2.1/2, INSTALADO EM PRUMADA DE ÁGUA  FORNECIMENTO E INSTALAÇÃO. AF_12/2014_P</v>
          </cell>
          <cell r="C2509" t="str">
            <v>UN</v>
          </cell>
          <cell r="D2509">
            <v>15.6</v>
          </cell>
          <cell r="E2509">
            <v>2.48</v>
          </cell>
          <cell r="F2509">
            <v>18.079999999999998</v>
          </cell>
        </row>
        <row r="2510">
          <cell r="A2510">
            <v>89616</v>
          </cell>
          <cell r="B2510" t="str">
            <v>ADAPTADOR CURTO COM BOLSA E ROSCA PARA REGISTRO, PVC, SOLDÁVEL, DN 85MM X 3, INSTALADO EM PRUMADA DE ÁGUA  FORNECIMENTO E INSTALAÇÃO. AF_12/2014_P</v>
          </cell>
          <cell r="C2510" t="str">
            <v>UN</v>
          </cell>
          <cell r="D2510">
            <v>21.84</v>
          </cell>
          <cell r="E2510">
            <v>2.79</v>
          </cell>
          <cell r="F2510">
            <v>24.63</v>
          </cell>
        </row>
        <row r="2511">
          <cell r="A2511">
            <v>89485</v>
          </cell>
          <cell r="B2511" t="str">
            <v>JOELHO 45 GRAUS, PVC, SOLDÁVEL, DN 25MM, INSTALADO EM PRUMADA DE ÁGUA  FORNECIMENTO E INSTALAÇÃO. AF_12/2014_P</v>
          </cell>
          <cell r="C2511" t="str">
            <v>UN</v>
          </cell>
          <cell r="D2511">
            <v>2.1800000000000002</v>
          </cell>
          <cell r="E2511">
            <v>1.43</v>
          </cell>
          <cell r="F2511">
            <v>3.61</v>
          </cell>
        </row>
        <row r="2512">
          <cell r="A2512">
            <v>89493</v>
          </cell>
          <cell r="B2512" t="str">
            <v>JOELHO 45 GRAUS, PVC, SOLDÁVEL, DN 32MM, INSTALADO EM PRUMADA DE ÁGUA  FORNECIMENTO E INSTALAÇÃO. AF_12/2014_P</v>
          </cell>
          <cell r="C2512" t="str">
            <v>UN</v>
          </cell>
          <cell r="D2512">
            <v>3.97</v>
          </cell>
          <cell r="E2512">
            <v>1.74</v>
          </cell>
          <cell r="F2512">
            <v>5.71</v>
          </cell>
        </row>
        <row r="2513">
          <cell r="A2513">
            <v>89498</v>
          </cell>
          <cell r="B2513" t="str">
            <v>JOELHO 45 GRAUS, PVC, SOLDÁVEL, DN 40MM, INSTALADO EM PRUMADA DE ÁGUA  FORNECIMENTO E INSTALAÇÃO. AF_12/2014_P</v>
          </cell>
          <cell r="C2513" t="str">
            <v>UN</v>
          </cell>
          <cell r="D2513">
            <v>5.54</v>
          </cell>
          <cell r="E2513">
            <v>2.12</v>
          </cell>
          <cell r="F2513">
            <v>7.66</v>
          </cell>
        </row>
        <row r="2514">
          <cell r="A2514">
            <v>89502</v>
          </cell>
          <cell r="B2514" t="str">
            <v>JOELHO 45 GRAUS, PVC, SOLDÁVEL, DN 50MM, INSTALADO EM PRUMADA DE ÁGUA  FORNECIMENTO E INSTALAÇÃO. AF_12/2014_P</v>
          </cell>
          <cell r="C2514" t="str">
            <v>UN</v>
          </cell>
          <cell r="D2514">
            <v>7.25</v>
          </cell>
          <cell r="E2514">
            <v>2.57</v>
          </cell>
          <cell r="F2514">
            <v>9.82</v>
          </cell>
        </row>
        <row r="2515">
          <cell r="A2515">
            <v>89506</v>
          </cell>
          <cell r="B2515" t="str">
            <v>JOELHO 45 GRAUS, PVC, SOLDÁVEL, DN 60MM, INSTALADO EM PRUMADA DE ÁGUA  FORNECIMENTO E INSTALAÇÃO. AF_12/2014_P</v>
          </cell>
          <cell r="C2515" t="str">
            <v>UN</v>
          </cell>
          <cell r="D2515">
            <v>19.7</v>
          </cell>
          <cell r="E2515">
            <v>3.05</v>
          </cell>
          <cell r="F2515">
            <v>22.75</v>
          </cell>
        </row>
        <row r="2516">
          <cell r="A2516">
            <v>89515</v>
          </cell>
          <cell r="B2516" t="str">
            <v>JOELHO 45 GRAUS, PVC, SOLDÁVEL, DN 75MM, INSTALADO EM PRUMADA DE ÁGUA  FORNECIMENTO E INSTALAÇÃO. AF_12/2014_P</v>
          </cell>
          <cell r="C2516" t="str">
            <v>UN</v>
          </cell>
          <cell r="D2516">
            <v>45</v>
          </cell>
          <cell r="E2516">
            <v>3.74</v>
          </cell>
          <cell r="F2516">
            <v>48.74</v>
          </cell>
        </row>
        <row r="2517">
          <cell r="A2517">
            <v>89523</v>
          </cell>
          <cell r="B2517" t="str">
            <v>JOELHO 45 GRAUS, PVC, SOLDÁVEL, DN 85MM, INSTALADO EM PRUMADA DE ÁGUA  FORNECIMENTO E INSTALAÇÃO. AF_12/2014_P</v>
          </cell>
          <cell r="C2517" t="str">
            <v>UN</v>
          </cell>
          <cell r="D2517">
            <v>51.13</v>
          </cell>
          <cell r="E2517">
            <v>4.1900000000000004</v>
          </cell>
          <cell r="F2517">
            <v>55.32</v>
          </cell>
        </row>
        <row r="2518">
          <cell r="A2518">
            <v>89481</v>
          </cell>
          <cell r="B2518" t="str">
            <v>JOELHO 90 GRAUS, PVC, SOLDÁVEL, DN 25MM, INSTALADO EM PRUMADA DE ÁGUA  FORNECIMENTO E INSTALAÇÃO. AF_12/2014_P</v>
          </cell>
          <cell r="C2518" t="str">
            <v>UN</v>
          </cell>
          <cell r="D2518">
            <v>1.64</v>
          </cell>
          <cell r="E2518">
            <v>1.43</v>
          </cell>
          <cell r="F2518">
            <v>3.07</v>
          </cell>
        </row>
        <row r="2519">
          <cell r="A2519">
            <v>89492</v>
          </cell>
          <cell r="B2519" t="str">
            <v>JOELHO 90 GRAUS, PVC, SOLDÁVEL, DN 32MM, INSTALADO EM PRUMADA DE ÁGUA  FORNECIMENTO E INSTALAÇÃO. AF_12/2014_P</v>
          </cell>
          <cell r="C2519" t="str">
            <v>UN</v>
          </cell>
          <cell r="D2519">
            <v>2.74</v>
          </cell>
          <cell r="E2519">
            <v>1.74</v>
          </cell>
          <cell r="F2519">
            <v>4.4800000000000004</v>
          </cell>
        </row>
        <row r="2520">
          <cell r="A2520">
            <v>89497</v>
          </cell>
          <cell r="B2520" t="str">
            <v>JOELHO 90 GRAUS, PVC, SOLDÁVEL, DN 40MM, INSTALADO EM PRUMADA DE ÁGUA FORNECIMENTO E INSTALAÇÃO. AF_12/2014_P</v>
          </cell>
          <cell r="C2520" t="str">
            <v>UN</v>
          </cell>
          <cell r="D2520">
            <v>4.8</v>
          </cell>
          <cell r="E2520">
            <v>2.12</v>
          </cell>
          <cell r="F2520">
            <v>6.92</v>
          </cell>
        </row>
        <row r="2521">
          <cell r="A2521">
            <v>89501</v>
          </cell>
          <cell r="B2521" t="str">
            <v>JOELHO 90 GRAUS, PVC, SOLDÁVEL, DN 50MM, INSTALADO EM PRUMADA DE ÁGUA  FORNECIMENTO E INSTALAÇÃO. AF_12/2014_P</v>
          </cell>
          <cell r="C2521" t="str">
            <v>UN</v>
          </cell>
          <cell r="D2521">
            <v>6.02</v>
          </cell>
          <cell r="E2521">
            <v>2.57</v>
          </cell>
          <cell r="F2521">
            <v>8.59</v>
          </cell>
        </row>
        <row r="2522">
          <cell r="A2522">
            <v>89505</v>
          </cell>
          <cell r="B2522" t="str">
            <v>JOELHO 90 GRAUS, PVC, SOLDÁVEL, DN 60MM, INSTALADO EM PRUMADA DE ÁGUA  FORNECIMENTO E INSTALAÇÃO. AF_12/2014_P</v>
          </cell>
          <cell r="C2522" t="str">
            <v>UN</v>
          </cell>
          <cell r="D2522">
            <v>20.100000000000001</v>
          </cell>
          <cell r="E2522">
            <v>3.05</v>
          </cell>
          <cell r="F2522">
            <v>23.15</v>
          </cell>
        </row>
        <row r="2523">
          <cell r="A2523">
            <v>89513</v>
          </cell>
          <cell r="B2523" t="str">
            <v>JOELHO 90 GRAUS, PVC, SOLDÁVEL, DN 75MM, INSTALADO EM PRUMADA DE ÁGUA  FORNECIMENTO E INSTALAÇÃO. AF_12/2014_P</v>
          </cell>
          <cell r="C2523" t="str">
            <v>UN</v>
          </cell>
          <cell r="D2523">
            <v>59.22</v>
          </cell>
          <cell r="E2523">
            <v>3.74</v>
          </cell>
          <cell r="F2523">
            <v>62.96</v>
          </cell>
        </row>
        <row r="2524">
          <cell r="A2524">
            <v>89521</v>
          </cell>
          <cell r="B2524" t="str">
            <v>JOELHO 90 GRAUS, PVC, SOLDÁVEL, DN 85MM, INSTALADO EM PRUMADA DE ÁGUA  FORNECIMENTO E INSTALAÇÃO. AF_12/2014_P</v>
          </cell>
          <cell r="C2524" t="str">
            <v>UN</v>
          </cell>
          <cell r="D2524">
            <v>66.88</v>
          </cell>
          <cell r="E2524">
            <v>4.1900000000000004</v>
          </cell>
          <cell r="F2524">
            <v>71.069999999999993</v>
          </cell>
        </row>
        <row r="2525">
          <cell r="A2525">
            <v>89489</v>
          </cell>
          <cell r="B2525" t="str">
            <v>CURVA 90 GRAUS, PVC, SOLDÁVEL, DN 25MM, INSTALADO EM PRUMADA DE ÁGUA  FORNECIMENTO E INSTALAÇÃO. AF_12/2014_P</v>
          </cell>
          <cell r="C2525" t="str">
            <v>UN</v>
          </cell>
          <cell r="D2525">
            <v>2.94</v>
          </cell>
          <cell r="E2525">
            <v>1.43</v>
          </cell>
          <cell r="F2525">
            <v>4.37</v>
          </cell>
        </row>
        <row r="2526">
          <cell r="A2526">
            <v>89494</v>
          </cell>
          <cell r="B2526" t="str">
            <v>CURVA 90 GRAUS, PVC, SOLDÁVEL, DN 32MM, INSTALADO EM PRUMADA DE ÁGUA  FORNECIMENTO E INSTALAÇÃO. AF_12/2014_P</v>
          </cell>
          <cell r="C2526" t="str">
            <v>UN</v>
          </cell>
          <cell r="D2526">
            <v>5.09</v>
          </cell>
          <cell r="E2526">
            <v>1.74</v>
          </cell>
          <cell r="F2526">
            <v>6.83</v>
          </cell>
        </row>
        <row r="2527">
          <cell r="A2527">
            <v>89499</v>
          </cell>
          <cell r="B2527" t="str">
            <v>CURVA 90 GRAUS, PVC, SOLDÁVEL, DN 40MM, INSTALADO EM PRUMADA DE ÁGUA  FORNECIMENTO E INSTALAÇÃO. AF_12/2014_P</v>
          </cell>
          <cell r="C2527" t="str">
            <v>UN</v>
          </cell>
          <cell r="D2527">
            <v>8.42</v>
          </cell>
          <cell r="E2527">
            <v>2.12</v>
          </cell>
          <cell r="F2527">
            <v>10.54</v>
          </cell>
        </row>
        <row r="2528">
          <cell r="A2528">
            <v>89503</v>
          </cell>
          <cell r="B2528" t="str">
            <v>CURVA 90 GRAUS, PVC, SOLDÁVEL, DN 50MM, INSTALADO EM PRUMADA DE ÁGUA  FORNECIMENTO E INSTALAÇÃO. AF_12/2014_P</v>
          </cell>
          <cell r="C2528" t="str">
            <v>UN</v>
          </cell>
          <cell r="D2528">
            <v>9.82</v>
          </cell>
          <cell r="E2528">
            <v>2.57</v>
          </cell>
          <cell r="F2528">
            <v>12.39</v>
          </cell>
        </row>
        <row r="2529">
          <cell r="A2529">
            <v>89507</v>
          </cell>
          <cell r="B2529" t="str">
            <v>CURVA 90 GRAUS, PVC, SOLDÁVEL, DN 60MM, INSTALADO EM PRUMADA DE ÁGUA  FORNECIMENTO E INSTALAÇÃO. AF_12/2014_P</v>
          </cell>
          <cell r="C2529" t="str">
            <v>UN</v>
          </cell>
          <cell r="D2529">
            <v>20.05</v>
          </cell>
          <cell r="E2529">
            <v>3.05</v>
          </cell>
          <cell r="F2529">
            <v>23.1</v>
          </cell>
        </row>
        <row r="2530">
          <cell r="A2530">
            <v>89517</v>
          </cell>
          <cell r="B2530" t="str">
            <v>CURVA 90 GRAUS, PVC, SOLDÁVEL, DN 75MM, INSTALADO EM PRUMADA DE ÁGUA  FORNECIMENTO E INSTALAÇÃO. AF_12/2014_P</v>
          </cell>
          <cell r="C2530" t="str">
            <v>UN</v>
          </cell>
          <cell r="D2530">
            <v>33.979999999999997</v>
          </cell>
          <cell r="E2530">
            <v>3.74</v>
          </cell>
          <cell r="F2530">
            <v>37.72</v>
          </cell>
        </row>
        <row r="2531">
          <cell r="A2531">
            <v>89525</v>
          </cell>
          <cell r="B2531" t="str">
            <v>CURVA 90 GRAUS, PVC, SOLDÁVEL, DN 85MM, INSTALADO EM PRUMADA DE ÁGUA  FORNECIMENTO E INSTALAÇÃO. AF_12/2014_P</v>
          </cell>
          <cell r="C2531" t="str">
            <v>UN</v>
          </cell>
          <cell r="D2531">
            <v>40.54</v>
          </cell>
          <cell r="E2531">
            <v>4.1900000000000004</v>
          </cell>
          <cell r="F2531">
            <v>44.73</v>
          </cell>
        </row>
        <row r="2532">
          <cell r="A2532">
            <v>89490</v>
          </cell>
          <cell r="B2532" t="str">
            <v>CURVA 45 GRAUS, PVC, SOLDÁVEL, DN 25MM, INSTALADO EM PRUMADA DE ÁGUA  FORNECIMENTO E INSTALAÇÃO. AF_12/2014_P</v>
          </cell>
          <cell r="C2532" t="str">
            <v>UN</v>
          </cell>
          <cell r="D2532">
            <v>2.58</v>
          </cell>
          <cell r="E2532">
            <v>1.43</v>
          </cell>
          <cell r="F2532">
            <v>4.01</v>
          </cell>
        </row>
        <row r="2533">
          <cell r="A2533">
            <v>89496</v>
          </cell>
          <cell r="B2533" t="str">
            <v>CURVA 45 GRAUS, PVC, SOLDÁVEL, DN 32MM, INSTALADO EM PRUMADA DE ÁGUA FORNECIMENTO E INSTALAÇÃO. AF_12/2014_P</v>
          </cell>
          <cell r="C2533" t="str">
            <v>UN</v>
          </cell>
          <cell r="D2533">
            <v>3.79</v>
          </cell>
          <cell r="E2533">
            <v>1.74</v>
          </cell>
          <cell r="F2533">
            <v>5.53</v>
          </cell>
        </row>
        <row r="2534">
          <cell r="A2534">
            <v>89500</v>
          </cell>
          <cell r="B2534" t="str">
            <v>CURVA 45 GRAUS, PVC, SOLDÁVEL, DN 40MM, INSTALADO EM PRUMADA DE ÁGUA  FORNECIMENTO E INSTALAÇÃO. AF_12/2014_P</v>
          </cell>
          <cell r="C2534" t="str">
            <v>UN</v>
          </cell>
          <cell r="D2534">
            <v>4.8</v>
          </cell>
          <cell r="E2534">
            <v>2.12</v>
          </cell>
          <cell r="F2534">
            <v>6.92</v>
          </cell>
        </row>
        <row r="2535">
          <cell r="A2535">
            <v>89504</v>
          </cell>
          <cell r="B2535" t="str">
            <v>CURVA 45 GRAUS, PVC, SOLDÁVEL, DN 50MM, INSTALADO EM PRUMADA DE ÁGUA  FORNECIMENTO E INSTALAÇÃO. AF_12/2014_P</v>
          </cell>
          <cell r="C2535" t="str">
            <v>UN</v>
          </cell>
          <cell r="D2535">
            <v>8.6999999999999993</v>
          </cell>
          <cell r="E2535">
            <v>2.57</v>
          </cell>
          <cell r="F2535">
            <v>11.27</v>
          </cell>
        </row>
        <row r="2536">
          <cell r="A2536">
            <v>89510</v>
          </cell>
          <cell r="B2536" t="str">
            <v>CURVA 45 GRAUS, PVC, SOLDÁVEL, DN 60MM, INSTALADO EM PRUMADA DE ÁGUA  FORNECIMENTO E INSTALAÇÃO. AF_12/2014_P</v>
          </cell>
          <cell r="C2536" t="str">
            <v>UN</v>
          </cell>
          <cell r="D2536">
            <v>13.68</v>
          </cell>
          <cell r="E2536">
            <v>3.05</v>
          </cell>
          <cell r="F2536">
            <v>16.73</v>
          </cell>
        </row>
        <row r="2537">
          <cell r="A2537">
            <v>89519</v>
          </cell>
          <cell r="B2537" t="str">
            <v>CURVA 45 GRAUS, PVC, SOLDÁVEL, DN 75MM, INSTALADO EM PRUMADA DE ÁGUA  FORNECIMENTO E INSTALAÇÃO. AF_12/2014_P</v>
          </cell>
          <cell r="C2537" t="str">
            <v>UN</v>
          </cell>
          <cell r="D2537">
            <v>26.11</v>
          </cell>
          <cell r="E2537">
            <v>3.74</v>
          </cell>
          <cell r="F2537">
            <v>29.85</v>
          </cell>
        </row>
        <row r="2538">
          <cell r="A2538">
            <v>89527</v>
          </cell>
          <cell r="B2538" t="str">
            <v>CURVA 45 GRAUS, PVC, SOLDÁVEL, DN 85MM, INSTALADO EM PRUMADA DE ÁGUA  FORNECIMENTO E INSTALAÇÃO. AF_12/2014_P</v>
          </cell>
          <cell r="C2538" t="str">
            <v>UN</v>
          </cell>
          <cell r="D2538">
            <v>30.97</v>
          </cell>
          <cell r="E2538">
            <v>4.1900000000000004</v>
          </cell>
          <cell r="F2538">
            <v>35.159999999999997</v>
          </cell>
        </row>
        <row r="2539">
          <cell r="A2539">
            <v>89528</v>
          </cell>
          <cell r="B2539" t="str">
            <v>LUVA, PVC, SOLDÁVEL, DN 25MM, INSTALADO EM PRUMADA DE ÁGUA  FORNECIMENTO E INSTALAÇÃO. AF_12/2014_P</v>
          </cell>
          <cell r="C2539" t="str">
            <v>UN</v>
          </cell>
          <cell r="D2539">
            <v>1.38</v>
          </cell>
          <cell r="E2539">
            <v>0.95</v>
          </cell>
          <cell r="F2539">
            <v>2.33</v>
          </cell>
        </row>
        <row r="2540">
          <cell r="A2540">
            <v>89541</v>
          </cell>
          <cell r="B2540" t="str">
            <v>LUVA, PVC, SOLDÁVEL, DN 32MM, INSTALADO EM PRUMADA DE ÁGUA  FORNECIMENTO E INSTALAÇÃO. AF_12/2014_P</v>
          </cell>
          <cell r="C2540" t="str">
            <v>UN</v>
          </cell>
          <cell r="D2540">
            <v>2.11</v>
          </cell>
          <cell r="E2540">
            <v>1.1599999999999999</v>
          </cell>
          <cell r="F2540">
            <v>3.27</v>
          </cell>
        </row>
        <row r="2541">
          <cell r="A2541">
            <v>89558</v>
          </cell>
          <cell r="B2541" t="str">
            <v>LUVA, PVC, SOLDÁVEL, DN 40MM, INSTALADO EM PRUMADA DE ÁGUA  FORNECIMENTO E INSTALAÇÃO. AF_12/2014_P</v>
          </cell>
          <cell r="C2541" t="str">
            <v>UN</v>
          </cell>
          <cell r="D2541">
            <v>3.5</v>
          </cell>
          <cell r="E2541">
            <v>1.4</v>
          </cell>
          <cell r="F2541">
            <v>4.9000000000000004</v>
          </cell>
        </row>
        <row r="2542">
          <cell r="A2542">
            <v>89575</v>
          </cell>
          <cell r="B2542" t="str">
            <v>LUVA, PVC, SOLDÁVEL, DN 50MM, INSTALADO EM PRUMADA DE ÁGUA  FORNECIMENTO E INSTALAÇÃO. AF_12/2014_P</v>
          </cell>
          <cell r="C2542" t="str">
            <v>UN</v>
          </cell>
          <cell r="D2542">
            <v>4.51</v>
          </cell>
          <cell r="E2542">
            <v>1.71</v>
          </cell>
          <cell r="F2542">
            <v>6.22</v>
          </cell>
        </row>
        <row r="2543">
          <cell r="A2543">
            <v>89597</v>
          </cell>
          <cell r="B2543" t="str">
            <v>LUVA, PVC, SOLDÁVEL, DN 60MM, INSTALADO EM PRUMADA DE ÁGUA  FORNECIMENTO E INSTALAÇÃO. AF_12/2014_P</v>
          </cell>
          <cell r="C2543" t="str">
            <v>UN</v>
          </cell>
          <cell r="D2543">
            <v>9.1</v>
          </cell>
          <cell r="E2543">
            <v>2.02</v>
          </cell>
          <cell r="F2543">
            <v>11.12</v>
          </cell>
        </row>
        <row r="2544">
          <cell r="A2544">
            <v>89611</v>
          </cell>
          <cell r="B2544" t="str">
            <v>LUVA, PVC, SOLDÁVEL, DN 75MM, INSTALADO EM PRUMADA DE ÁGUA  FORNECIMENTO E INSTALAÇÃO. AF_12/2014_P</v>
          </cell>
          <cell r="C2544" t="str">
            <v>UN</v>
          </cell>
          <cell r="D2544">
            <v>13.84</v>
          </cell>
          <cell r="E2544">
            <v>2.48</v>
          </cell>
          <cell r="F2544">
            <v>16.32</v>
          </cell>
        </row>
        <row r="2545">
          <cell r="A2545">
            <v>89614</v>
          </cell>
          <cell r="B2545" t="str">
            <v>LUVA, PVC, SOLDÁVEL, DN 85MM, INSTALADO EM PRUMADA DE ÁGUA  FORNECIMENTO E INSTALAÇÃO. AF_12/2014_P</v>
          </cell>
          <cell r="C2545" t="str">
            <v>UN</v>
          </cell>
          <cell r="D2545">
            <v>26.36</v>
          </cell>
          <cell r="E2545">
            <v>2.79</v>
          </cell>
          <cell r="F2545">
            <v>29.15</v>
          </cell>
        </row>
        <row r="2546">
          <cell r="A2546">
            <v>89530</v>
          </cell>
          <cell r="B2546" t="str">
            <v>LUVA DE CORRER, PVC, SOLDÁVEL, DN 25MM, INSTALADO EM PRUMADA DE ÁGUA  FORNECIMENTO E INSTALAÇÃO. AF_12/2014_P</v>
          </cell>
          <cell r="C2546" t="str">
            <v>UN</v>
          </cell>
          <cell r="D2546">
            <v>7.08</v>
          </cell>
          <cell r="E2546">
            <v>0.95</v>
          </cell>
          <cell r="F2546">
            <v>8.0299999999999994</v>
          </cell>
        </row>
        <row r="2547">
          <cell r="A2547">
            <v>89577</v>
          </cell>
          <cell r="B2547" t="str">
            <v>LUVA DE CORRER, PVC, SOLDÁVEL, DN 50MM, INSTALADO EM PRUMADA DE ÁGUA  FORNECIMENTO E INSTALAÇÃO. AF_12/2014_P</v>
          </cell>
          <cell r="C2547" t="str">
            <v>UN</v>
          </cell>
          <cell r="D2547">
            <v>16.2</v>
          </cell>
          <cell r="E2547">
            <v>1.71</v>
          </cell>
          <cell r="F2547">
            <v>17.91</v>
          </cell>
        </row>
        <row r="2548">
          <cell r="A2548">
            <v>89532</v>
          </cell>
          <cell r="B2548" t="str">
            <v>LUVA DE REDUÇÃO, PVC, SOLDÁVEL, DN 32MM X 25MM, INSTALADO EM PRUMADA DE ÁGUA FORNECIMENTO E INSTALAÇÃO. AF_12/2014_P</v>
          </cell>
          <cell r="C2548" t="str">
            <v>UN</v>
          </cell>
          <cell r="D2548">
            <v>2.52</v>
          </cell>
          <cell r="E2548">
            <v>0.95</v>
          </cell>
          <cell r="F2548">
            <v>3.47</v>
          </cell>
        </row>
        <row r="2549">
          <cell r="A2549">
            <v>89562</v>
          </cell>
          <cell r="B2549" t="str">
            <v>LUVA DE REDUÇÃO, PVC, SOLDÁVEL, DN 40MM X 32MM, INSTALADO EM PRUMADA DE ÁGUA  FORNECIMENTO E INSTALAÇÃO. AF_12/2014_P</v>
          </cell>
          <cell r="C2549" t="str">
            <v>UN</v>
          </cell>
          <cell r="D2549">
            <v>3.49</v>
          </cell>
          <cell r="E2549">
            <v>1.4</v>
          </cell>
          <cell r="F2549">
            <v>4.8899999999999997</v>
          </cell>
        </row>
        <row r="2550">
          <cell r="A2550">
            <v>89605</v>
          </cell>
          <cell r="B2550" t="str">
            <v>LUVA DE REDUÇÃO, PVC, SOLDÁVEL, DN 60MM X 50MM, INSTALADO EM PRUMADA DE ÁGUA  FORNECIMENTO E INSTALAÇÃO. AF_12/2014_P</v>
          </cell>
          <cell r="C2550" t="str">
            <v>UN</v>
          </cell>
          <cell r="D2550">
            <v>8.14</v>
          </cell>
          <cell r="E2550">
            <v>2.02</v>
          </cell>
          <cell r="F2550">
            <v>10.16</v>
          </cell>
        </row>
        <row r="2551">
          <cell r="A2551">
            <v>89980</v>
          </cell>
          <cell r="B2551" t="str">
            <v>LUVA COM BUCHA DE LATÃO, PVC, SOLDÁVEL, DN 25MM X 3/4, INSTALADO EM PRUMADA DE ÁGUA  FORNECIMENTO E INSTALAÇÃO. AF_12/2014_P</v>
          </cell>
          <cell r="C2551" t="str">
            <v>UN</v>
          </cell>
          <cell r="D2551">
            <v>4.5</v>
          </cell>
          <cell r="E2551">
            <v>0.95</v>
          </cell>
          <cell r="F2551">
            <v>5.45</v>
          </cell>
        </row>
        <row r="2552">
          <cell r="A2552">
            <v>89534</v>
          </cell>
          <cell r="B2552" t="str">
            <v>LUVA SOLDÁVEL E COM ROSCA, PVC, SOLDÁVEL, DN 25MM X 3/4, INSTALADO EM PRUMADA DE ÁGUA  FORNECIMENTO E INSTALAÇÃO. AF_12/2014_P</v>
          </cell>
          <cell r="C2552" t="str">
            <v>UN</v>
          </cell>
          <cell r="D2552">
            <v>1.71</v>
          </cell>
          <cell r="E2552">
            <v>0.95</v>
          </cell>
          <cell r="F2552">
            <v>2.66</v>
          </cell>
        </row>
        <row r="2553">
          <cell r="A2553">
            <v>89551</v>
          </cell>
          <cell r="B2553" t="str">
            <v>LUVA SOLDÁVEL E COM ROSCA, PVC, SOLDÁVEL, DN 32MM X 1, INSTALADO EM PRUMADA DE ÁGUA  FORNECIMENTO E INSTALAÇÃO. AF_12/2014_P</v>
          </cell>
          <cell r="C2553" t="str">
            <v>UN</v>
          </cell>
          <cell r="D2553">
            <v>3.27</v>
          </cell>
          <cell r="E2553">
            <v>1.1599999999999999</v>
          </cell>
          <cell r="F2553">
            <v>4.43</v>
          </cell>
        </row>
        <row r="2554">
          <cell r="A2554">
            <v>89564</v>
          </cell>
          <cell r="B2554" t="str">
            <v>LUVA COM ROSCA, PVC, SOLDÁVEL, DN 40MM X 1.1/4, INSTALADO EM PRUMADA DE ÁGUA  FORNECIMENTO E INSTALAÇÃO. AF_12/2014_P</v>
          </cell>
          <cell r="C2554" t="str">
            <v>UN</v>
          </cell>
          <cell r="D2554">
            <v>6.67</v>
          </cell>
          <cell r="E2554">
            <v>1.4</v>
          </cell>
          <cell r="F2554">
            <v>8.07</v>
          </cell>
        </row>
        <row r="2555">
          <cell r="A2555">
            <v>89593</v>
          </cell>
          <cell r="B2555" t="str">
            <v>LUVA COM ROSCA, PVC, SOLDÁVEL, DN 50MM X 1.1/2, INSTALADO EM PRUMADA DE ÁGUA  FORNECIMENTO E INSTALAÇÃO. AF_12/2014_P</v>
          </cell>
          <cell r="C2555" t="str">
            <v>UN</v>
          </cell>
          <cell r="D2555">
            <v>11.23</v>
          </cell>
          <cell r="E2555">
            <v>1.71</v>
          </cell>
          <cell r="F2555">
            <v>12.94</v>
          </cell>
        </row>
        <row r="2556">
          <cell r="A2556">
            <v>89536</v>
          </cell>
          <cell r="B2556" t="str">
            <v>UNIÃO, PVC, SOLDÁVEL, DN 25MM, INSTALADO EM PRUMADA DE ÁGUA  FORNECIMENTO E INSTALAÇÃO. AF_12/2014_P</v>
          </cell>
          <cell r="C2556" t="str">
            <v>UN</v>
          </cell>
          <cell r="D2556">
            <v>5.33</v>
          </cell>
          <cell r="E2556">
            <v>0.95</v>
          </cell>
          <cell r="F2556">
            <v>6.28</v>
          </cell>
        </row>
        <row r="2557">
          <cell r="A2557">
            <v>89552</v>
          </cell>
          <cell r="B2557" t="str">
            <v>UNIÃO, PVC, SOLDÁVEL, DN 32MM, INSTALADO EM PRUMADA DE ÁGUA  FORNECIMENTO E INSTALAÇÃO. AF_12/2014_P</v>
          </cell>
          <cell r="C2557" t="str">
            <v>UN</v>
          </cell>
          <cell r="D2557">
            <v>8.26</v>
          </cell>
          <cell r="E2557">
            <v>1.1599999999999999</v>
          </cell>
          <cell r="F2557">
            <v>9.42</v>
          </cell>
        </row>
        <row r="2558">
          <cell r="A2558">
            <v>89568</v>
          </cell>
          <cell r="B2558" t="str">
            <v>UNIÃO, PVC, SOLDÁVEL, DN 40MM, INSTALADO EM PRUMADA DE ÁGUA  FORNECIMENTO E INSTALAÇÃO. AF_12/2014_P</v>
          </cell>
          <cell r="C2558" t="str">
            <v>UN</v>
          </cell>
          <cell r="D2558">
            <v>15.97</v>
          </cell>
          <cell r="E2558">
            <v>1.4</v>
          </cell>
          <cell r="F2558">
            <v>17.37</v>
          </cell>
        </row>
        <row r="2559">
          <cell r="A2559">
            <v>89594</v>
          </cell>
          <cell r="B2559" t="str">
            <v>UNIÃO, PVC, SOLDÁVEL, DN 50MM, INSTALADO EM PRUMADA DE ÁGUA FORNECIMENTO E INSTALAÇÃO. AF_12/2014_P</v>
          </cell>
          <cell r="C2559" t="str">
            <v>UN</v>
          </cell>
          <cell r="D2559">
            <v>19.18</v>
          </cell>
          <cell r="E2559">
            <v>1.71</v>
          </cell>
          <cell r="F2559">
            <v>20.89</v>
          </cell>
        </row>
        <row r="2560">
          <cell r="A2560">
            <v>89609</v>
          </cell>
          <cell r="B2560" t="str">
            <v>UNIÃO, PVC, SOLDÁVEL, DN 60MM, INSTALADO EM PRUMADA DE ÁGUA  FORNECIMENTO E INSTALAÇÃO. AF_12/2014_P</v>
          </cell>
          <cell r="C2560" t="str">
            <v>UN</v>
          </cell>
          <cell r="D2560">
            <v>42.08</v>
          </cell>
          <cell r="E2560">
            <v>2.02</v>
          </cell>
          <cell r="F2560">
            <v>44.1</v>
          </cell>
        </row>
        <row r="2561">
          <cell r="A2561">
            <v>89612</v>
          </cell>
          <cell r="B2561" t="str">
            <v>UNIÃO, PVC, SOLDÁVEL, DN 75MM, INSTALADO EM PRUMADA DE ÁGUA  FORNECIMENTO E INSTALAÇÃO. AF_12/2014_P</v>
          </cell>
          <cell r="C2561" t="str">
            <v>UN</v>
          </cell>
          <cell r="D2561">
            <v>85.96</v>
          </cell>
          <cell r="E2561">
            <v>2.48</v>
          </cell>
          <cell r="F2561">
            <v>88.44</v>
          </cell>
        </row>
        <row r="2562">
          <cell r="A2562">
            <v>89615</v>
          </cell>
          <cell r="B2562" t="str">
            <v>UNIÃO, PVC, SOLDÁVEL, DN 85MM, INSTALADO EM PRUMADA DE ÁGUA  FORNECIMENTO E INSTALAÇÃO. AF_12/2014_P</v>
          </cell>
          <cell r="C2562" t="str">
            <v>UN</v>
          </cell>
          <cell r="D2562">
            <v>126.09</v>
          </cell>
          <cell r="E2562">
            <v>2.79</v>
          </cell>
          <cell r="F2562">
            <v>128.88</v>
          </cell>
        </row>
        <row r="2563">
          <cell r="A2563">
            <v>89617</v>
          </cell>
          <cell r="B2563" t="str">
            <v>TE, PVC, SOLDÁVEL, DN 25MM, INSTALADO EM PRUMADA DE ÁGUA  FORNECIMENTO E INSTALAÇÃO. AF_12/2014_P</v>
          </cell>
          <cell r="C2563" t="str">
            <v>UN</v>
          </cell>
          <cell r="D2563">
            <v>2.5499999999999998</v>
          </cell>
          <cell r="E2563">
            <v>1.9</v>
          </cell>
          <cell r="F2563">
            <v>4.45</v>
          </cell>
        </row>
        <row r="2564">
          <cell r="A2564">
            <v>89620</v>
          </cell>
          <cell r="B2564" t="str">
            <v>TE, PVC, SOLDÁVEL, DN 32MM, INSTALADO EM PRUMADA DE ÁGUA  FORNECIMENTO E INSTALAÇÃO. AF_12/2014_P</v>
          </cell>
          <cell r="C2564" t="str">
            <v>UN</v>
          </cell>
          <cell r="D2564">
            <v>4.3600000000000003</v>
          </cell>
          <cell r="E2564">
            <v>2.33</v>
          </cell>
          <cell r="F2564">
            <v>6.69</v>
          </cell>
        </row>
        <row r="2565">
          <cell r="A2565">
            <v>89623</v>
          </cell>
          <cell r="B2565" t="str">
            <v>TE, PVC, SOLDÁVEL, DN 40MM, INSTALADO EM PRUMADA DE ÁGUA  FORNECIMENTO E INSTALAÇÃO. AF_12/2014_P</v>
          </cell>
          <cell r="C2565" t="str">
            <v>UN</v>
          </cell>
          <cell r="D2565">
            <v>8.3800000000000008</v>
          </cell>
          <cell r="E2565">
            <v>2.83</v>
          </cell>
          <cell r="F2565">
            <v>11.21</v>
          </cell>
        </row>
        <row r="2566">
          <cell r="A2566">
            <v>89625</v>
          </cell>
          <cell r="B2566" t="str">
            <v>TE, PVC, SOLDÁVEL, DN 50MM, INSTALADO EM PRUMADA DE ÁGUA  FORNECIMENTO E INSTALAÇÃO. AF_12/2014_P</v>
          </cell>
          <cell r="C2566" t="str">
            <v>UN</v>
          </cell>
          <cell r="D2566">
            <v>10.15</v>
          </cell>
          <cell r="E2566">
            <v>3.43</v>
          </cell>
          <cell r="F2566">
            <v>13.58</v>
          </cell>
        </row>
        <row r="2567">
          <cell r="A2567">
            <v>89628</v>
          </cell>
          <cell r="B2567" t="str">
            <v>TE, PVC, SOLDÁVEL, DN 60MM, INSTALADO EM PRUMADA DE ÁGUA  FORNECIMENTO E INSTALAÇÃO. AF_12/2014_P</v>
          </cell>
          <cell r="C2567" t="str">
            <v>UN</v>
          </cell>
          <cell r="D2567">
            <v>23.33</v>
          </cell>
          <cell r="E2567">
            <v>4.05</v>
          </cell>
          <cell r="F2567">
            <v>27.38</v>
          </cell>
        </row>
        <row r="2568">
          <cell r="A2568">
            <v>89629</v>
          </cell>
          <cell r="B2568" t="str">
            <v>TE, PVC, SOLDÁVEL, DN 75MM, INSTALADO EM PRUMADA DE ÁGUA  FORNECIMENTO E INSTALAÇÃO. AF_12/2014_P</v>
          </cell>
          <cell r="C2568" t="str">
            <v>UN</v>
          </cell>
          <cell r="D2568">
            <v>43.03</v>
          </cell>
          <cell r="E2568">
            <v>4.9800000000000004</v>
          </cell>
          <cell r="F2568">
            <v>48.01</v>
          </cell>
        </row>
        <row r="2569">
          <cell r="A2569">
            <v>89631</v>
          </cell>
          <cell r="B2569" t="str">
            <v>TE, PVC, SOLDÁVEL, DN 85MM, INSTALADO EM PRUMADA DE ÁGUA  FORNECIMENTO E INSTALAÇÃO. AF_12/2014_P</v>
          </cell>
          <cell r="C2569" t="str">
            <v>UN</v>
          </cell>
          <cell r="D2569">
            <v>64.44</v>
          </cell>
          <cell r="E2569">
            <v>5.6</v>
          </cell>
          <cell r="F2569">
            <v>70.040000000000006</v>
          </cell>
        </row>
        <row r="2570">
          <cell r="A2570">
            <v>89619</v>
          </cell>
          <cell r="B2570" t="str">
            <v>TÊ DE REDUÇÃO, PVC, SOLDÁVEL, DN 25MM X 20MM, INSTALADO EM PRUMADA DE ÁGUA  FORNECIMENTO E INSTALAÇÃO. AF_12/2014_P</v>
          </cell>
          <cell r="C2570" t="str">
            <v>UN</v>
          </cell>
          <cell r="D2570">
            <v>3.77</v>
          </cell>
          <cell r="E2570">
            <v>1.9</v>
          </cell>
          <cell r="F2570">
            <v>5.67</v>
          </cell>
        </row>
        <row r="2571">
          <cell r="A2571">
            <v>89622</v>
          </cell>
          <cell r="B2571" t="str">
            <v>TÊ DE REDUÇÃO, PVC, SOLDÁVEL, DN 32MM X 25MM, INSTALADO EM PRUMADA DE ÁGUA  FORNECIMENTO E INSTALAÇÃO. AF_12/2014_P</v>
          </cell>
          <cell r="C2571" t="str">
            <v>UN</v>
          </cell>
          <cell r="D2571">
            <v>6.26</v>
          </cell>
          <cell r="E2571">
            <v>2.33</v>
          </cell>
          <cell r="F2571">
            <v>8.59</v>
          </cell>
        </row>
        <row r="2572">
          <cell r="A2572">
            <v>89624</v>
          </cell>
          <cell r="B2572" t="str">
            <v>TÊ DE REDUÇÃO, PVC, SOLDÁVEL, DN 40MM X 32MM, INSTALADO EM PRUMADA DE ÁGUA  FORNECIMENTO E INSTALAÇÃO. AF_12/2014_P</v>
          </cell>
          <cell r="C2572" t="str">
            <v>UN</v>
          </cell>
          <cell r="D2572">
            <v>8.2799999999999994</v>
          </cell>
          <cell r="E2572">
            <v>2.83</v>
          </cell>
          <cell r="F2572">
            <v>11.11</v>
          </cell>
        </row>
        <row r="2573">
          <cell r="A2573">
            <v>89626</v>
          </cell>
          <cell r="B2573" t="str">
            <v>TÊ DE REDUÇÃO, PVC, SOLDÁVEL, DN 50MM X 40MM, INSTALADO EM PRUMADA DE ÁGUA  FORNECIMENTO E INSTALAÇÃO. AF_12/2014_P</v>
          </cell>
          <cell r="C2573" t="str">
            <v>UN</v>
          </cell>
          <cell r="D2573">
            <v>13.43</v>
          </cell>
          <cell r="E2573">
            <v>3.43</v>
          </cell>
          <cell r="F2573">
            <v>16.86</v>
          </cell>
        </row>
        <row r="2574">
          <cell r="A2574">
            <v>89627</v>
          </cell>
          <cell r="B2574" t="str">
            <v>TÊ DE REDUÇÃO, PVC, SOLDÁVEL, DN 50MM X 25MM, INSTALADO EM PRUMADA DE ÁGUA  FORNECIMENTO E INSTALAÇÃO. AF_12/2014_P</v>
          </cell>
          <cell r="C2574" t="str">
            <v>UN</v>
          </cell>
          <cell r="D2574">
            <v>9.93</v>
          </cell>
          <cell r="E2574">
            <v>3.43</v>
          </cell>
          <cell r="F2574">
            <v>13.36</v>
          </cell>
        </row>
        <row r="2575">
          <cell r="A2575">
            <v>89630</v>
          </cell>
          <cell r="B2575" t="str">
            <v>TE DE REDUÇÃO, PVC, SOLDÁVEL, DN 75MM X 50MM, INSTALADO EM PRUMADA DE ÁGUA  FORNECIMENTO E INSTALAÇÃO. AF_12/2014_P</v>
          </cell>
          <cell r="C2575" t="str">
            <v>UN</v>
          </cell>
          <cell r="D2575">
            <v>36.49</v>
          </cell>
          <cell r="E2575">
            <v>4.9800000000000004</v>
          </cell>
          <cell r="F2575">
            <v>41.47</v>
          </cell>
        </row>
        <row r="2576">
          <cell r="A2576">
            <v>89632</v>
          </cell>
          <cell r="B2576" t="str">
            <v>TE DE REDUÇÃO, PVC, SOLDÁVEL, DN 85MM X 60MM, INSTALADO EM PRUMADA DE ÁGUA  FORNECIMENTO E INSTALAÇÃO. AF_12/2014_P</v>
          </cell>
          <cell r="C2576" t="str">
            <v>UN</v>
          </cell>
          <cell r="D2576">
            <v>54.72</v>
          </cell>
          <cell r="E2576">
            <v>5.6</v>
          </cell>
          <cell r="F2576">
            <v>60.32</v>
          </cell>
        </row>
        <row r="2577">
          <cell r="A2577">
            <v>89618</v>
          </cell>
          <cell r="B2577" t="str">
            <v>TÊ COM BUCHA DE LATÃO NA BOLSA CENTRAL, PVC, SOLDÁVEL, DN 25MM X 1/2, INSTALADO EM PRUMADA DE ÁGUA  FORNECIMENTO E INSTALAÇÃO. AF_12/2014_P</v>
          </cell>
          <cell r="C2577" t="str">
            <v>UN</v>
          </cell>
          <cell r="D2577">
            <v>8.3800000000000008</v>
          </cell>
          <cell r="E2577">
            <v>1.9</v>
          </cell>
          <cell r="F2577">
            <v>10.28</v>
          </cell>
        </row>
        <row r="2578">
          <cell r="A2578">
            <v>89621</v>
          </cell>
          <cell r="B2578" t="str">
            <v>TÊ COM BUCHA DE LATÃO NA BOLSA CENTRAL, PVC, SOLDÁVEL, DN 32MM X 3/4, INSTALADO EM PRUMADA DE ÁGUA  FORNECIMENTO E INSTALAÇÃO. AF_12/2014_P</v>
          </cell>
          <cell r="C2578" t="str">
            <v>UN</v>
          </cell>
          <cell r="D2578">
            <v>13.7</v>
          </cell>
          <cell r="E2578">
            <v>2.33</v>
          </cell>
          <cell r="F2578">
            <v>16.03</v>
          </cell>
        </row>
        <row r="2579">
          <cell r="B2579" t="str">
            <v>TUBOS DE CPVC - AGUA QUENTE</v>
          </cell>
          <cell r="C2579">
            <v>0</v>
          </cell>
        </row>
        <row r="2580">
          <cell r="A2580">
            <v>89633</v>
          </cell>
          <cell r="B2580" t="str">
            <v>TUBO, CPVC, SOLDÁVEL, DN 15MM, INSTALADO EM RAMAL OU SUB-RAMAL DE ÁGUA  FORNECIMENTO E INSTALAÇÃO. AF_12/2014</v>
          </cell>
          <cell r="C2580" t="str">
            <v>M</v>
          </cell>
          <cell r="D2580">
            <v>8.73</v>
          </cell>
          <cell r="E2580">
            <v>6.39</v>
          </cell>
          <cell r="F2580">
            <v>15.12</v>
          </cell>
        </row>
        <row r="2581">
          <cell r="A2581">
            <v>89634</v>
          </cell>
          <cell r="B2581" t="str">
            <v>TUBO, CPVC, SOLDÁVEL, DN 22MM, INSTALADO EM RAMAL OU SUB-RAMAL DE ÁGUA  FORNECIMENTO E INSTALAÇÃO . AF_12/2014</v>
          </cell>
          <cell r="C2581" t="str">
            <v>M</v>
          </cell>
          <cell r="D2581">
            <v>14.26</v>
          </cell>
          <cell r="E2581">
            <v>8.08</v>
          </cell>
          <cell r="F2581">
            <v>22.34</v>
          </cell>
        </row>
        <row r="2582">
          <cell r="A2582">
            <v>89635</v>
          </cell>
          <cell r="B2582" t="str">
            <v>TUBO, CPVC, SOLDÁVEL, DN 28MM, INSTALADO EM RAMAL OU SUB-RAMAL DE ÁGUA  FORNECIMENTO E INSTALAÇÃO. AF_12/2014</v>
          </cell>
          <cell r="C2582" t="str">
            <v>M</v>
          </cell>
          <cell r="D2582">
            <v>21.56</v>
          </cell>
          <cell r="E2582">
            <v>9.5299999999999994</v>
          </cell>
          <cell r="F2582">
            <v>31.09</v>
          </cell>
        </row>
        <row r="2583">
          <cell r="A2583">
            <v>89716</v>
          </cell>
          <cell r="B2583" t="str">
            <v>TUBO, CPVC, SOLDÁVEL, DN 22MM, INSTALADO EM RAMAL DE DISTRIBUIÇÃO DE ÁGUA FORNECIMENTO E INSTALAÇÃO. AF_12/2014</v>
          </cell>
          <cell r="C2583" t="str">
            <v>M</v>
          </cell>
          <cell r="D2583">
            <v>12.13</v>
          </cell>
          <cell r="E2583">
            <v>2.4500000000000002</v>
          </cell>
          <cell r="F2583">
            <v>14.58</v>
          </cell>
        </row>
        <row r="2584">
          <cell r="A2584">
            <v>89717</v>
          </cell>
          <cell r="B2584" t="str">
            <v>TUBO, CPVC, SOLDÁVEL, DN 28MM, INSTALADO EM RAMAL DE DISTRIBUIÇÃO DE ÁGUA FORNECIMENTO E INSTALAÇÃO. AF_12/2014</v>
          </cell>
          <cell r="C2584" t="str">
            <v>M</v>
          </cell>
          <cell r="D2584">
            <v>19.05</v>
          </cell>
          <cell r="E2584">
            <v>2.9</v>
          </cell>
          <cell r="F2584">
            <v>21.95</v>
          </cell>
        </row>
        <row r="2585">
          <cell r="B2585" t="str">
            <v>CONEXOES DE CPVC - AGUA QUENTE</v>
          </cell>
          <cell r="C2585">
            <v>0</v>
          </cell>
        </row>
        <row r="2586">
          <cell r="A2586">
            <v>89637</v>
          </cell>
          <cell r="B2586" t="str">
            <v>JOELHO 90 GRAUS, CPVC, SOLDÁVEL, DN 15MM, INSTALADO EM RAMAL OU SUB-RAMAL DE ÁGUA  FORNECIMENTO E INSTALAÇÃO. AF_12/2014</v>
          </cell>
          <cell r="C2586" t="str">
            <v>UN</v>
          </cell>
          <cell r="D2586">
            <v>3.24</v>
          </cell>
          <cell r="E2586">
            <v>2.59</v>
          </cell>
          <cell r="F2586">
            <v>5.83</v>
          </cell>
        </row>
        <row r="2587">
          <cell r="A2587">
            <v>89641</v>
          </cell>
          <cell r="B2587" t="str">
            <v>JOELHO 90 GRAUS, CPVC, SOLDÁVEL, DN 22MM, INSTALADO EM RAMAL OU SUB-RAMAL DE ÁGUA  FORNECIMENTO E INSTALAÇÃO . AF_12/2014</v>
          </cell>
          <cell r="C2587" t="str">
            <v>UN</v>
          </cell>
          <cell r="D2587">
            <v>4.88</v>
          </cell>
          <cell r="E2587">
            <v>3.29</v>
          </cell>
          <cell r="F2587">
            <v>8.17</v>
          </cell>
        </row>
        <row r="2588">
          <cell r="A2588">
            <v>89645</v>
          </cell>
          <cell r="B2588" t="str">
            <v>JOELHO DE TRANSIÇÃO, 90 GRAUS, CPVC, SOLDÁVEL, DN 22MM X 3/4", INSTALADO EM RAMAL OU SUB-RAMAL DE ÁGUA  FORNECIMENTO E INSTALAÇÃO . AF_12/2014</v>
          </cell>
          <cell r="C2588" t="str">
            <v>UN</v>
          </cell>
          <cell r="D2588">
            <v>11.12</v>
          </cell>
          <cell r="E2588">
            <v>2.59</v>
          </cell>
          <cell r="F2588">
            <v>13.71</v>
          </cell>
        </row>
        <row r="2589">
          <cell r="A2589">
            <v>89651</v>
          </cell>
          <cell r="B2589" t="str">
            <v>LUVA, CPVC, SOLDÁVEL, DN 15MM, INSTALADO EM RAMAL OU SUB-RAMAL DE ÁGUA  FORNECIMENTO E INSTALAÇÃO. AF_12/2014</v>
          </cell>
          <cell r="C2589" t="str">
            <v>UN</v>
          </cell>
          <cell r="D2589">
            <v>2.21</v>
          </cell>
          <cell r="E2589">
            <v>1.74</v>
          </cell>
          <cell r="F2589">
            <v>3.95</v>
          </cell>
        </row>
        <row r="2590">
          <cell r="A2590">
            <v>89653</v>
          </cell>
          <cell r="B2590" t="str">
            <v>LUVA DE TRANSIÇÃO, CPVC, SOLDÁVEL, DN15MM X 1/2, INSTALADO EM RAMAL OU SUB-RAMAL DE ÁGUA  FORNECIMENTO E INSTALAÇÃO. AF_12/2014</v>
          </cell>
          <cell r="C2590" t="str">
            <v>UN</v>
          </cell>
          <cell r="D2590">
            <v>9.81</v>
          </cell>
          <cell r="E2590">
            <v>1.74</v>
          </cell>
          <cell r="F2590">
            <v>11.55</v>
          </cell>
        </row>
        <row r="2591">
          <cell r="A2591">
            <v>89660</v>
          </cell>
          <cell r="B2591" t="str">
            <v>LUVA DE TRANSIÇÃO, CPVC, SOLDÁVEL, DN22MM X 25MM, INSTALADO EM RAMAL OU SUB-RAMAL DE ÁGUA  FORNECIMENTO E INSTALAÇÃO. AF_12/2014</v>
          </cell>
          <cell r="C2591" t="str">
            <v>UN</v>
          </cell>
          <cell r="D2591">
            <v>2.77</v>
          </cell>
          <cell r="E2591">
            <v>2.19</v>
          </cell>
          <cell r="F2591">
            <v>4.96</v>
          </cell>
        </row>
        <row r="2592">
          <cell r="A2592">
            <v>89668</v>
          </cell>
          <cell r="B2592" t="str">
            <v>CONECTOR, CPVC, SOLDÁVEL, DN22MM X 3/4, INSTALADO EM RAMAL OU SUB-RAMAL DE ÁGUA FORNECIMENTO E INSTALAÇÃO. AF_12/2014</v>
          </cell>
          <cell r="C2592" t="str">
            <v>UN</v>
          </cell>
          <cell r="D2592">
            <v>14.05</v>
          </cell>
          <cell r="E2592">
            <v>2.19</v>
          </cell>
          <cell r="F2592">
            <v>16.239999999999998</v>
          </cell>
        </row>
        <row r="2593">
          <cell r="A2593">
            <v>89691</v>
          </cell>
          <cell r="B2593" t="str">
            <v>TE, CPVC, SOLDÁVEL, DN 15MM, INSTALADO EM RAMAL OU SUB-RAMAL DE ÁGUA  FORNECIMENTO E INSTALAÇÃO. AF_12/2014</v>
          </cell>
          <cell r="C2593" t="str">
            <v>UN</v>
          </cell>
          <cell r="D2593">
            <v>4.17</v>
          </cell>
          <cell r="E2593">
            <v>3.45</v>
          </cell>
          <cell r="F2593">
            <v>7.62</v>
          </cell>
        </row>
        <row r="2594">
          <cell r="A2594">
            <v>89697</v>
          </cell>
          <cell r="B2594" t="str">
            <v>TE, CPVC, SOLDÁVEL, DN 22MM, INSTALADO EM RAMAL OU SUB-RAMAL DE ÁGUA  FORNECIMENTO E INSTALAÇÃO. AF_12/2014</v>
          </cell>
          <cell r="C2594" t="str">
            <v>UN</v>
          </cell>
          <cell r="D2594">
            <v>4.88</v>
          </cell>
          <cell r="E2594">
            <v>4.3600000000000003</v>
          </cell>
          <cell r="F2594">
            <v>9.24</v>
          </cell>
        </row>
        <row r="2595">
          <cell r="A2595">
            <v>89703</v>
          </cell>
          <cell r="B2595" t="str">
            <v>TE MISTURADOR DE TRANSIÇÃO, CPVC, SOLDÁVEL, DN 22MM X 3/4 , INSTALADO EM RAMAL OU SUB-RAMAL DE ÁGUA FORNECIMENTO E INSTALAÇÃO. AF_12/2014</v>
          </cell>
          <cell r="C2595" t="str">
            <v>UN</v>
          </cell>
          <cell r="D2595">
            <v>21.47</v>
          </cell>
          <cell r="E2595">
            <v>4.3600000000000003</v>
          </cell>
          <cell r="F2595">
            <v>25.83</v>
          </cell>
        </row>
        <row r="2596">
          <cell r="A2596">
            <v>89959</v>
          </cell>
          <cell r="B2596" t="str">
            <v>PONTO DE CONSUMO TERMINAL DE ÁGUA QUENTE (SUBRAMAL) COM TUBULAÇÃO DE CPVC, DN 22 MM, INSTALADO EM RAMAL DE ÁGUA, INCLUSOS RASGO E CHUMBAMENTO EM ALVENARIA. AF_12/2014.</v>
          </cell>
          <cell r="C2596" t="str">
            <v>UN</v>
          </cell>
          <cell r="D2596">
            <v>76.69</v>
          </cell>
          <cell r="E2596">
            <v>70.48</v>
          </cell>
          <cell r="F2596">
            <v>147.16999999999999</v>
          </cell>
        </row>
        <row r="2597">
          <cell r="A2597">
            <v>89974</v>
          </cell>
          <cell r="B2597" t="str">
            <v>KIT DE TÊ MISTURADOR EM CPVC ¾ COM DUPLO COMANDO PARA CHUVEIRO, INCLUSIVE CONEXÕES, INSTALADO EM RAMAL DE ÁGUA  FORNECIMENTO E INSTALAÇÃO. AF_12/2014</v>
          </cell>
          <cell r="C2597" t="str">
            <v>UN</v>
          </cell>
          <cell r="D2597">
            <v>130.97</v>
          </cell>
          <cell r="E2597">
            <v>42.54</v>
          </cell>
          <cell r="F2597">
            <v>173.51</v>
          </cell>
        </row>
        <row r="2598">
          <cell r="B2598" t="str">
            <v>TUBOS DE PVC - ESGOTO E AGUAS PLUVIAIS</v>
          </cell>
          <cell r="C2598">
            <v>0</v>
          </cell>
        </row>
        <row r="2599">
          <cell r="A2599">
            <v>89711</v>
          </cell>
          <cell r="B2599" t="str">
            <v>TUBO PVC, SÉRIE NORMAL, ESGOTO PREDIAL, DN 40 MM, FORNECIDO E INSTALADO EM RAMAL DE DESCARGA OU RAMAL DE ESGOTO SANITÁRIO. AF_12/2014_P</v>
          </cell>
          <cell r="C2599" t="str">
            <v>M</v>
          </cell>
          <cell r="D2599">
            <v>7.12</v>
          </cell>
          <cell r="E2599">
            <v>7.15</v>
          </cell>
          <cell r="F2599">
            <v>14.27</v>
          </cell>
        </row>
        <row r="2600">
          <cell r="A2600">
            <v>89712</v>
          </cell>
          <cell r="B2600" t="str">
            <v>TUBO PVC, SÉRIE NORMAL, ESGOTO PREDIAL, DN 50 MM, FORNECIDO E INSTALADO EM RAMAL DE DESCARGA OU RAMAL DE ESGOTO SANITÁRIO. AF_12/2014_P</v>
          </cell>
          <cell r="C2600" t="str">
            <v>M</v>
          </cell>
          <cell r="D2600">
            <v>12.04</v>
          </cell>
          <cell r="E2600">
            <v>9.06</v>
          </cell>
          <cell r="F2600">
            <v>21.1</v>
          </cell>
        </row>
        <row r="2601">
          <cell r="A2601">
            <v>89713</v>
          </cell>
          <cell r="B2601" t="str">
            <v>TUBO PVC, SÉRIE NORMAL, ESGOTO PREDIAL, DN 75 MM, FORNECIDO E INSTALADO EM RAMAL DE DESCARGA OU RAMAL DE ESGOTO SANITÁRIO. AF_12/2014_P</v>
          </cell>
          <cell r="C2601" t="str">
            <v>M</v>
          </cell>
          <cell r="D2601">
            <v>17.760000000000002</v>
          </cell>
          <cell r="E2601">
            <v>13.35</v>
          </cell>
          <cell r="F2601">
            <v>31.11</v>
          </cell>
        </row>
        <row r="2602">
          <cell r="A2602">
            <v>89714</v>
          </cell>
          <cell r="B2602" t="str">
            <v>TUBO PVC, SÉRIE NORMAL, ESGOTO PREDIAL, DN 100 MM, FORNECIDO E INSTALADO EM RAMAL DE DESCARGA OU RAMAL DE ESGOTO SANITÁRIO. AF_12/2014_P</v>
          </cell>
          <cell r="C2602" t="str">
            <v>M</v>
          </cell>
          <cell r="D2602">
            <v>22.07</v>
          </cell>
          <cell r="E2602">
            <v>17.64</v>
          </cell>
          <cell r="F2602">
            <v>39.71</v>
          </cell>
        </row>
        <row r="2603">
          <cell r="A2603">
            <v>89798</v>
          </cell>
          <cell r="B2603" t="str">
            <v>TUBO PVC, SÉRIE NORMAL, ESGOTO PREDIAL, DN 50 MM, FORNECIDO E INSTALADO EM PRUMADA DE ESGOTO SANITÁRIO OU VENTILAÇÃO. AF_12/2014_P</v>
          </cell>
          <cell r="C2603" t="str">
            <v>M</v>
          </cell>
          <cell r="D2603">
            <v>8.23</v>
          </cell>
          <cell r="E2603">
            <v>1.19</v>
          </cell>
          <cell r="F2603">
            <v>9.42</v>
          </cell>
        </row>
        <row r="2604">
          <cell r="A2604">
            <v>89799</v>
          </cell>
          <cell r="B2604" t="str">
            <v>TUBO PVC, SÉRIE NORMAL, ESGOTO PREDIAL, DN 75 MM, FORNECIDO E INSTALADO EM PRUMADA DE ESGOTO SANITÁRIO OU VENTILAÇÃO. AF_12/2014_P</v>
          </cell>
          <cell r="C2604" t="str">
            <v>M</v>
          </cell>
          <cell r="D2604">
            <v>11.9</v>
          </cell>
          <cell r="E2604">
            <v>2.62</v>
          </cell>
          <cell r="F2604">
            <v>14.52</v>
          </cell>
        </row>
        <row r="2605">
          <cell r="A2605">
            <v>89800</v>
          </cell>
          <cell r="B2605" t="str">
            <v>TUBO PVC, SÉRIE NORMAL, ESGOTO PREDIAL, DN 100 MM, FORNECIDO E INSTALADO EM PRUMADA DE ESGOTO SANITÁRIO OU VENTILAÇÃO. AF_12/2014_P</v>
          </cell>
          <cell r="C2605" t="str">
            <v>M</v>
          </cell>
          <cell r="D2605">
            <v>14.13</v>
          </cell>
          <cell r="E2605">
            <v>3.81</v>
          </cell>
          <cell r="F2605">
            <v>17.940000000000001</v>
          </cell>
        </row>
        <row r="2606">
          <cell r="A2606">
            <v>89848</v>
          </cell>
          <cell r="B2606" t="str">
            <v>TUBO PVC, SÉRIE NORMAL, ESGOTO PREDIAL, DN 100 MM, FORNECIDO E INSTALADO EM SUBCOLETOR AÉREO DE ESGOTO SANITÁRIO. AF_12/2014_P</v>
          </cell>
          <cell r="C2606" t="str">
            <v>M</v>
          </cell>
          <cell r="D2606">
            <v>15.37</v>
          </cell>
          <cell r="E2606">
            <v>6.43</v>
          </cell>
          <cell r="F2606">
            <v>21.8</v>
          </cell>
        </row>
        <row r="2607">
          <cell r="A2607">
            <v>89849</v>
          </cell>
          <cell r="B2607" t="str">
            <v>TUBO PVC, SÉRIE NORMAL, ESGOTO PREDIAL, DN 150 MM, FORNECIDO E INSTALADO EM SUBCOLETOR AÉREO DE ESGOTO SANITÁRIO. AF_12/2014_P</v>
          </cell>
          <cell r="C2607" t="str">
            <v>M</v>
          </cell>
          <cell r="D2607">
            <v>32.35</v>
          </cell>
          <cell r="E2607">
            <v>8.82</v>
          </cell>
          <cell r="F2607">
            <v>41.17</v>
          </cell>
        </row>
        <row r="2608">
          <cell r="A2608">
            <v>90694</v>
          </cell>
          <cell r="B2608" t="str">
            <v>TUBO DE PVC PARA REDE COLETORA DE ESGOTO DE PAREDE MACIÇA, DN 100 MM, JUNTA ELÁSTICA, INSTALADO EM LOCAL COM NÍVEL BAIXO DE INTERFERÊNCIAS - FORNECIMENTO E ASSENTAMENTO. AF_06/2015</v>
          </cell>
          <cell r="C2608" t="str">
            <v>M</v>
          </cell>
          <cell r="D2608">
            <v>12.54</v>
          </cell>
          <cell r="E2608">
            <v>1.67</v>
          </cell>
          <cell r="F2608">
            <v>14.21</v>
          </cell>
        </row>
        <row r="2609">
          <cell r="A2609">
            <v>90695</v>
          </cell>
          <cell r="B2609" t="str">
            <v>TUBO DE PVC PARA REDE COLETORA DE ESGOTO DE PAREDE MACIÇA, DN 150 MM, JUNTA ELÁSTICA, INSTALADO EM LOCAL COM NÍVEL BAIXO DE INTERFERÊNCIAS - FORNECIMENTO E ASSENTAMENTO. AF_06/2015</v>
          </cell>
          <cell r="C2609" t="str">
            <v>M</v>
          </cell>
          <cell r="D2609">
            <v>25.86</v>
          </cell>
          <cell r="E2609">
            <v>2.0299999999999998</v>
          </cell>
          <cell r="F2609">
            <v>27.89</v>
          </cell>
        </row>
        <row r="2610">
          <cell r="A2610">
            <v>90696</v>
          </cell>
          <cell r="B2610" t="str">
            <v>TUBO DE PVC PARA REDE COLETORA DE ESGOTO DE PAREDE MACIÇA, DN 200 MM, JUNTA ELÁSTICA, INSTALADO EM LOCAL COM NÍVEL BAIXO DE INTERFERÊNCIAS - FORNECIMENTO E ASSENTAMENTO. AF_06/2015</v>
          </cell>
          <cell r="C2610" t="str">
            <v>M</v>
          </cell>
          <cell r="D2610">
            <v>39.39</v>
          </cell>
          <cell r="E2610">
            <v>2.42</v>
          </cell>
          <cell r="F2610">
            <v>41.81</v>
          </cell>
        </row>
        <row r="2611">
          <cell r="A2611">
            <v>90697</v>
          </cell>
          <cell r="B2611" t="str">
            <v>TUBO DE PVC PARA REDE COLETORA DE ESGOTO DE PAREDE MACIÇA, DN 250 MM, JUNTA ELÁSTICA, INSTALADO EM LOCAL COM NÍVEL BAIXO DE INTERFERÊNCIAS - FORNECIMENTO E ASSENTAMENTO. AF_06/2015</v>
          </cell>
          <cell r="C2611" t="str">
            <v>M</v>
          </cell>
          <cell r="D2611">
            <v>66.849999999999994</v>
          </cell>
          <cell r="E2611">
            <v>2.78</v>
          </cell>
          <cell r="F2611">
            <v>69.63</v>
          </cell>
        </row>
        <row r="2612">
          <cell r="A2612">
            <v>90698</v>
          </cell>
          <cell r="B2612" t="str">
            <v>TUBO DE PVC PARA REDE COLETORA DE ESGOTO DE PAREDE MACIÇA, DN 300 MM, JUNTA ELÁSTICA, INSTALADO EM LOCAL COM NÍVEL BAIXO DE INTERFERÊNCIAS - FORNECIMENTO E ASSENTAMENTO. AF_06/2015</v>
          </cell>
          <cell r="C2612" t="str">
            <v>M</v>
          </cell>
          <cell r="D2612">
            <v>103.9</v>
          </cell>
          <cell r="E2612">
            <v>3.15</v>
          </cell>
          <cell r="F2612">
            <v>107.05</v>
          </cell>
        </row>
        <row r="2613">
          <cell r="A2613">
            <v>90699</v>
          </cell>
          <cell r="B2613" t="str">
            <v>TUBO DE PVC PARA REDE COLETORA DE ESGOTO DE PAREDE MACIÇA, DN 350 MM, JUNTA ELÁSTICA, INSTALADO EM LOCAL COM NÍVEL BAIXO DE INTERFERÊNCIAS - FORNECIMENTO E ASSENTAMENTO. AF_06/2015</v>
          </cell>
          <cell r="C2613" t="str">
            <v>M</v>
          </cell>
          <cell r="D2613">
            <v>133.82</v>
          </cell>
          <cell r="E2613">
            <v>3.54</v>
          </cell>
          <cell r="F2613">
            <v>137.36000000000001</v>
          </cell>
        </row>
        <row r="2614">
          <cell r="A2614">
            <v>90700</v>
          </cell>
          <cell r="B2614" t="str">
            <v>TUBO DE PVC PARA REDE COLETORA DE ESGOTO DE PAREDE MACIÇA, DN 400 MM, JUNTA ELÁSTICA, INSTALADO EM LOCAL COM NÍVEL BAIXO DE INTERFERÊNCIAS - FORNECIMENTO E ASSENTAMENTO. AF_06/2015</v>
          </cell>
          <cell r="C2614" t="str">
            <v>M</v>
          </cell>
          <cell r="D2614">
            <v>174.47</v>
          </cell>
          <cell r="E2614">
            <v>4.83</v>
          </cell>
          <cell r="F2614">
            <v>179.3</v>
          </cell>
        </row>
        <row r="2615">
          <cell r="A2615">
            <v>90709</v>
          </cell>
          <cell r="B2615" t="str">
            <v>TUBO DE PVC PARA REDE COLETORA DE ESGOTO DE PAREDE MACIÇA, DN 100 MM, JUNTA ELÁSTICA, INSTALADO EM LOCAL COM NÍVEL ALTO DE INTERFERÊNCIAS - FORNECIMENTO E ASSENTAMENTO. AF_06/2015</v>
          </cell>
          <cell r="C2615" t="str">
            <v>M</v>
          </cell>
          <cell r="D2615">
            <v>12.97</v>
          </cell>
          <cell r="E2615">
            <v>2.98</v>
          </cell>
          <cell r="F2615">
            <v>15.95</v>
          </cell>
        </row>
        <row r="2616">
          <cell r="A2616">
            <v>90710</v>
          </cell>
          <cell r="B2616" t="str">
            <v>TUBO DE PVC PARA REDE COLETORA DE ESGOTO DE PAREDE MACIÇA, DN 150 MM, JUNTA ELÁSTICA, INSTALADO EM LOCAL COM NÍVEL ALTO DE INTERFERÊNCIAS - FORNECIMENTO E ASSENTAMENTO. AF_06/2015</v>
          </cell>
          <cell r="C2616" t="str">
            <v>M</v>
          </cell>
          <cell r="D2616">
            <v>26.3</v>
          </cell>
          <cell r="E2616">
            <v>3.37</v>
          </cell>
          <cell r="F2616">
            <v>29.67</v>
          </cell>
        </row>
        <row r="2617">
          <cell r="A2617">
            <v>90711</v>
          </cell>
          <cell r="B2617" t="str">
            <v>TUBO DE PVC PARA REDE COLETORA DE ESGOTO DE PAREDE MACIÇA, DN 200 MM, JUNTA ELÁSTICA, INSTALADO EM LOCAL COM NÍVEL ALTO DE INTERFERÊNCIAS - FORNECIMENTO E ASSENTAMENTO. AF_06/2015</v>
          </cell>
          <cell r="C2617" t="str">
            <v>M</v>
          </cell>
          <cell r="D2617">
            <v>39.81</v>
          </cell>
          <cell r="E2617">
            <v>3.73</v>
          </cell>
          <cell r="F2617">
            <v>43.54</v>
          </cell>
        </row>
        <row r="2618">
          <cell r="A2618">
            <v>90712</v>
          </cell>
          <cell r="B2618" t="str">
            <v>TUBO DE PVC PARA REDE COLETORA DE ESGOTO DE PAREDE MACIÇA, DN 250 MM, JUNTA ELÁSTICA, INSTALADO EM LOCAL COM NÍVEL ALTO DE INTERFERÊNCIAS - FORNECIMENTO E ASSENTAMENTO. AF_06/2015</v>
          </cell>
          <cell r="C2618" t="str">
            <v>M</v>
          </cell>
          <cell r="D2618">
            <v>67.28</v>
          </cell>
          <cell r="E2618">
            <v>4.0999999999999996</v>
          </cell>
          <cell r="F2618">
            <v>71.38</v>
          </cell>
        </row>
        <row r="2619">
          <cell r="A2619">
            <v>90713</v>
          </cell>
          <cell r="B2619" t="str">
            <v>TUBO DE PVC PARA REDE COLETORA DE ESGOTO DE PAREDE MACIÇA, DN 300 MM, JUNTA ELÁSTICA, INSTALADO EM LOCAL COM NÍVEL ALTO DE INTERFERÊNCIAS - FORNECIMENTO E ASSENTAMENTO. AF_06/2015</v>
          </cell>
          <cell r="C2619" t="str">
            <v>M</v>
          </cell>
          <cell r="D2619">
            <v>104.34</v>
          </cell>
          <cell r="E2619">
            <v>4.49</v>
          </cell>
          <cell r="F2619">
            <v>108.83</v>
          </cell>
        </row>
        <row r="2620">
          <cell r="A2620">
            <v>90714</v>
          </cell>
          <cell r="B2620" t="str">
            <v>TUBO DE PVC PARA REDE COLETORA DE ESGOTO DE PAREDE MACIÇA, DN 350 MM, JUNTA ELÁSTICA, INSTALADO EM LOCAL COM NÍVEL ALTO DE INTERFERÊNCIAS - FORNECIMENTO E ASSENTAMENTO. AF_06/2015</v>
          </cell>
          <cell r="C2620" t="str">
            <v>M</v>
          </cell>
          <cell r="D2620">
            <v>134.25</v>
          </cell>
          <cell r="E2620">
            <v>4.8499999999999996</v>
          </cell>
          <cell r="F2620">
            <v>139.1</v>
          </cell>
        </row>
        <row r="2621">
          <cell r="A2621">
            <v>90715</v>
          </cell>
          <cell r="B2621" t="str">
            <v>TUBO DE PVC PARA REDE COLETORA DE ESGOTO DE PAREDE MACIÇA, DN 400 MM, JUNTA ELÁSTICA, INSTALADO EM LOCAL COM NÍVEL ALTO DE INTERFERÊNCIAS - FORNECIMENTO E ASSENTAMENTO. AF_06/2015</v>
          </cell>
          <cell r="C2621" t="str">
            <v>M</v>
          </cell>
          <cell r="D2621">
            <v>176.3</v>
          </cell>
          <cell r="E2621">
            <v>6.46</v>
          </cell>
          <cell r="F2621">
            <v>182.76</v>
          </cell>
        </row>
        <row r="2622">
          <cell r="A2622" t="str">
            <v>74216/1</v>
          </cell>
          <cell r="B2622" t="str">
            <v>RAMAL PREDIAL DE ESGOTO EM TUBO PVC ESGOTO DN 100MM - FORNECIMENTO, INSTALAÇÃO, ESCAVAÇÃO E REATERRO</v>
          </cell>
          <cell r="C2622" t="str">
            <v>M</v>
          </cell>
          <cell r="D2622">
            <v>33.21</v>
          </cell>
          <cell r="E2622">
            <v>47.85</v>
          </cell>
          <cell r="F2622">
            <v>81.06</v>
          </cell>
        </row>
        <row r="2623">
          <cell r="B2623" t="str">
            <v>CONEXOES DE PVC - ESGOTO E AGUAS PLUVIAIS</v>
          </cell>
          <cell r="C2623">
            <v>0</v>
          </cell>
        </row>
        <row r="2624">
          <cell r="A2624">
            <v>72293</v>
          </cell>
          <cell r="B2624" t="str">
            <v>CAP PVC ESGOTO 50MM (TAMPÃO) - FORNECIMENTO E INSTALAÇÃO</v>
          </cell>
          <cell r="C2624" t="str">
            <v>UN</v>
          </cell>
          <cell r="D2624">
            <v>3.69</v>
          </cell>
          <cell r="E2624">
            <v>1.51</v>
          </cell>
          <cell r="F2624">
            <v>5.2</v>
          </cell>
        </row>
        <row r="2625">
          <cell r="A2625">
            <v>72294</v>
          </cell>
          <cell r="B2625" t="str">
            <v>CAP PVC ESGOTO 75MM (TAMPÃO) - FORNECIMENTO E INSTALAÇÃO</v>
          </cell>
          <cell r="C2625" t="str">
            <v>UN</v>
          </cell>
          <cell r="D2625">
            <v>6.02</v>
          </cell>
          <cell r="E2625">
            <v>1.86</v>
          </cell>
          <cell r="F2625">
            <v>7.88</v>
          </cell>
        </row>
        <row r="2626">
          <cell r="A2626">
            <v>72295</v>
          </cell>
          <cell r="B2626" t="str">
            <v>CAP PVC ESGOTO 100MM (TAMPÃO) - FORNECIMENTO E INSTALAÇÃO</v>
          </cell>
          <cell r="C2626" t="str">
            <v>UN</v>
          </cell>
          <cell r="D2626">
            <v>8.24</v>
          </cell>
          <cell r="E2626">
            <v>2.5499999999999998</v>
          </cell>
          <cell r="F2626">
            <v>10.79</v>
          </cell>
        </row>
        <row r="2627">
          <cell r="A2627">
            <v>83531</v>
          </cell>
          <cell r="B2627" t="str">
            <v>CURVA PARA REDE COLETOR ESGOTO, EB 644, 90GR, DN=200MM, COM JUNTA ELÁSTICA</v>
          </cell>
          <cell r="C2627" t="str">
            <v>UN</v>
          </cell>
          <cell r="D2627">
            <v>252.4</v>
          </cell>
          <cell r="E2627">
            <v>16.690000000000001</v>
          </cell>
          <cell r="F2627">
            <v>269.08999999999997</v>
          </cell>
        </row>
        <row r="2628">
          <cell r="A2628">
            <v>83535</v>
          </cell>
          <cell r="B2628" t="str">
            <v>CURVA PVC PARA REDE COLETOR ESGOTO, EB-644, 45 GR, 200 MM, COM JUNTA ELÁSTICA.</v>
          </cell>
          <cell r="C2628" t="str">
            <v>UN</v>
          </cell>
          <cell r="D2628">
            <v>205.48</v>
          </cell>
          <cell r="E2628">
            <v>16.690000000000001</v>
          </cell>
          <cell r="F2628">
            <v>222.17</v>
          </cell>
        </row>
        <row r="2629">
          <cell r="A2629">
            <v>83520</v>
          </cell>
          <cell r="B2629" t="str">
            <v>TE PVC PARA COLETOR ESGOTO, EB644, D=100MM, COM JUNTA ELÁSTICA.</v>
          </cell>
          <cell r="C2629" t="str">
            <v>UN</v>
          </cell>
          <cell r="D2629">
            <v>86.86</v>
          </cell>
          <cell r="E2629">
            <v>23.17</v>
          </cell>
          <cell r="F2629">
            <v>110.03</v>
          </cell>
        </row>
        <row r="2630">
          <cell r="B2630" t="str">
            <v>EM RAMAL DE DESCARGA OU RAMAL DE ESGOTO SANITÁRIO</v>
          </cell>
          <cell r="C2630">
            <v>0</v>
          </cell>
        </row>
        <row r="2631">
          <cell r="A2631">
            <v>89726</v>
          </cell>
          <cell r="B2631" t="str">
            <v>JOELHO 45 GRAUS, PVC, SÉRIE NORMAL, ESGOTO PREDIAL, DN 40 MM, JUNTA SOLDÁVEL, FORNECIDO E INSTALADO EM RAMAL DE DESCARGA OU RAMAL DE ESGOTO SANITÁRIO. AF_12/2014_P</v>
          </cell>
          <cell r="C2631" t="str">
            <v>UN</v>
          </cell>
          <cell r="D2631">
            <v>3.23</v>
          </cell>
          <cell r="E2631">
            <v>2.38</v>
          </cell>
          <cell r="F2631">
            <v>5.61</v>
          </cell>
        </row>
        <row r="2632">
          <cell r="A2632">
            <v>89732</v>
          </cell>
          <cell r="B2632" t="str">
            <v>JOELHO 45 GRAUS, PVC, SÉRIE NORMAL, ESGOTO PREDIAL, DN 50 MM, JUNTA ELÁSTICA, FORNECIDO E INSTALADO EM RAMAL DE DESCARGA OU RAMAL DE ESGOTO SANITÁRIO. AF_12/2014</v>
          </cell>
          <cell r="C2632" t="str">
            <v>UN</v>
          </cell>
          <cell r="D2632">
            <v>4.42</v>
          </cell>
          <cell r="E2632">
            <v>3.1</v>
          </cell>
          <cell r="F2632">
            <v>7.52</v>
          </cell>
        </row>
        <row r="2633">
          <cell r="A2633">
            <v>89739</v>
          </cell>
          <cell r="B2633" t="str">
            <v>JOELHO 45 GRAUS, PVC, SÉRIE NORMAL, ESGOTO PREDIAL, DN 75 MM, JUNTA ELÁSTICA, FORNECIDO E INSTALADO EM RAMAL DE DESCARGA OU RAMAL DE ESGOTO SANITÁRIO. AF_12/2014</v>
          </cell>
          <cell r="C2633" t="str">
            <v>UN</v>
          </cell>
          <cell r="D2633">
            <v>8.0299999999999994</v>
          </cell>
          <cell r="E2633">
            <v>4.53</v>
          </cell>
          <cell r="F2633">
            <v>12.56</v>
          </cell>
        </row>
        <row r="2634">
          <cell r="A2634">
            <v>89746</v>
          </cell>
          <cell r="B2634" t="str">
            <v>JOELHO 45 GRAUS, PVC, SÉRIE NORMAL, ESGOTO PREDIAL, DN 100 MM, JUNTA ELÁSTICA, FORNECIDO E INSTALADO EM RAMAL DE DESCARGA OU RAMAL DE ESGOTO SANITÁRIO. AF_12/2014</v>
          </cell>
          <cell r="C2634" t="str">
            <v>UN</v>
          </cell>
          <cell r="D2634">
            <v>9.52</v>
          </cell>
          <cell r="E2634">
            <v>5.96</v>
          </cell>
          <cell r="F2634">
            <v>15.48</v>
          </cell>
        </row>
        <row r="2635">
          <cell r="A2635">
            <v>89724</v>
          </cell>
          <cell r="B2635" t="str">
            <v>JOELHO 90 GRAUS, PVC, SÉRIE NORMAL, ESGOTO PREDIAL, DN 40 MM, JUNTA SOLDÁVEL, FORNECIDO E INSTALADO EM RAMAL DE DESCARGA OU RAMAL DE ESGOTO SANITÁRIO. AF_12/2014_P</v>
          </cell>
          <cell r="C2635" t="str">
            <v>UN</v>
          </cell>
          <cell r="D2635">
            <v>3.03</v>
          </cell>
          <cell r="E2635">
            <v>2.38</v>
          </cell>
          <cell r="F2635">
            <v>5.41</v>
          </cell>
        </row>
        <row r="2636">
          <cell r="A2636">
            <v>89731</v>
          </cell>
          <cell r="B2636" t="str">
            <v>JOELHO 90 GRAUS, PVC, SÉRIE NORMAL, ESGOTO PREDIAL, DN 50 MM, JUNTA ELÁSTICA, FORNECIDO E INSTALADO EM RAMAL DE DESCARGA OU RAMAL DE ESGOTO SANITÁRIO. AF_12/2014</v>
          </cell>
          <cell r="C2636" t="str">
            <v>UN</v>
          </cell>
          <cell r="D2636">
            <v>3.93</v>
          </cell>
          <cell r="E2636">
            <v>3.1</v>
          </cell>
          <cell r="F2636">
            <v>7.03</v>
          </cell>
        </row>
        <row r="2637">
          <cell r="A2637">
            <v>89737</v>
          </cell>
          <cell r="B2637" t="str">
            <v>JOELHO 90 GRAUS, PVC, SÉRIE NORMAL, ESGOTO PREDIAL, DN 75 MM, JUNTA ELÁSTICA, FORNECIDO E INSTALADO EM RAMAL DE DESCARGA OU RAMAL DE ESGOTO SANITÁRIO. AF_12/2014</v>
          </cell>
          <cell r="C2637" t="str">
            <v>UN</v>
          </cell>
          <cell r="D2637">
            <v>7.39</v>
          </cell>
          <cell r="E2637">
            <v>4.53</v>
          </cell>
          <cell r="F2637">
            <v>11.92</v>
          </cell>
        </row>
        <row r="2638">
          <cell r="A2638">
            <v>89744</v>
          </cell>
          <cell r="B2638" t="str">
            <v>JOELHO 90 GRAUS, PVC, SÉRIE NORMAL, ESGOTO PREDIAL, DN 100 MM, JUNTA ELÁSTICA, FORNECIDO E INSTALADO EM RAMAL DE DESCARGA OU RAMAL DE ESGOTO SANITÁRIO. AF_12/2014</v>
          </cell>
          <cell r="C2638" t="str">
            <v>UN</v>
          </cell>
          <cell r="D2638">
            <v>9.9600000000000009</v>
          </cell>
          <cell r="E2638">
            <v>5.96</v>
          </cell>
          <cell r="F2638">
            <v>15.92</v>
          </cell>
        </row>
        <row r="2639">
          <cell r="A2639">
            <v>89728</v>
          </cell>
          <cell r="B2639" t="str">
            <v>CURVA CURTA 90 GRAUS, PVC, SÉRIE NORMAL, ESGOTO PREDIAL, DN 40 MM, JUNTA SOLDÁVEL, FORNECIDO E INSTALADO EM RAMAL DE DESCARGA OU RAMAL DE ESGOTO SANITÁRIO. AF_12/2014_P</v>
          </cell>
          <cell r="C2639" t="str">
            <v>UN</v>
          </cell>
          <cell r="D2639">
            <v>4.42</v>
          </cell>
          <cell r="E2639">
            <v>2.38</v>
          </cell>
          <cell r="F2639">
            <v>6.8</v>
          </cell>
        </row>
        <row r="2640">
          <cell r="A2640">
            <v>89733</v>
          </cell>
          <cell r="B2640" t="str">
            <v>CURVA CURTA 90 GRAUS, PVC, SÉRIE NORMAL, ESGOTO PREDIAL, DN 50 MM, JUNTA ELÁSTICA, FORNECIDO E INSTALADO EM RAMAL DE DESCARGA OU RAMAL DE ESGOTO SANITÁRIO. AF_12/2014</v>
          </cell>
          <cell r="C2640" t="str">
            <v>UN</v>
          </cell>
          <cell r="D2640">
            <v>7.93</v>
          </cell>
          <cell r="E2640">
            <v>3.1</v>
          </cell>
          <cell r="F2640">
            <v>11.03</v>
          </cell>
        </row>
        <row r="2641">
          <cell r="A2641">
            <v>89733</v>
          </cell>
          <cell r="B2641" t="str">
            <v>CURVA CURTA 90 GRAUS, PVC, SÉRIE NORMAL, ESGOTO PREDIAL, DN 50 MM, JUNTA ELÁSTICA, FORNECIDO E INSTALADO EM RAMAL DE DESCARGA OU RAMAL DE ESGOTO SANITÁRIO. AF_12/2014</v>
          </cell>
          <cell r="C2641" t="str">
            <v>UN</v>
          </cell>
          <cell r="D2641">
            <v>7.93</v>
          </cell>
          <cell r="E2641">
            <v>3.1</v>
          </cell>
          <cell r="F2641">
            <v>11.03</v>
          </cell>
        </row>
        <row r="2642">
          <cell r="A2642">
            <v>89742</v>
          </cell>
          <cell r="B2642" t="str">
            <v>CURVA CURTA 90 GRAUS, PVC, SÉRIE NORMAL, ESGOTO PREDIAL, DN 75 MM, JUNTA ELÁSTICA, FORNECIDO E INSTALADO EM RAMAL DE DESCARGA OU RAMAL DE ESGOTO SANITÁRIO. AF_12/2014</v>
          </cell>
          <cell r="C2642" t="str">
            <v>UN</v>
          </cell>
          <cell r="D2642">
            <v>14.75</v>
          </cell>
          <cell r="E2642">
            <v>4.53</v>
          </cell>
          <cell r="F2642">
            <v>19.28</v>
          </cell>
        </row>
        <row r="2643">
          <cell r="A2643">
            <v>89748</v>
          </cell>
          <cell r="B2643" t="str">
            <v>CURVA CURTA 90 GRAUS, PVC, SÉRIE NORMAL, ESGOTO PREDIAL, DN 100 MM, JUNTA ELÁSTICA, FORNECIDO E INSTALADO EM RAMAL DE DESCARGA OU RAMAL DE ESGOTO SANITÁRIO. AF_12/2014</v>
          </cell>
          <cell r="C2643" t="str">
            <v>UN</v>
          </cell>
          <cell r="D2643">
            <v>16.5</v>
          </cell>
          <cell r="E2643">
            <v>5.96</v>
          </cell>
          <cell r="F2643">
            <v>22.46</v>
          </cell>
        </row>
        <row r="2644">
          <cell r="A2644">
            <v>89730</v>
          </cell>
          <cell r="B2644" t="str">
            <v>CURVA LONGA 90 GRAUS, PVC, SÉRIE NORMAL, ESGOTO PREDIAL, DN 40 MM, JUNTA SOLDÁVEL, FORNECIDO E INSTALADO EM RAMAL DE DESCARGA OU RAMAL DE ESGOTO SANITÁRIO. AF_12/2014_P</v>
          </cell>
          <cell r="C2644" t="str">
            <v>UN</v>
          </cell>
          <cell r="D2644">
            <v>4.5</v>
          </cell>
          <cell r="E2644">
            <v>2.38</v>
          </cell>
          <cell r="F2644">
            <v>6.88</v>
          </cell>
        </row>
        <row r="2645">
          <cell r="A2645">
            <v>89735</v>
          </cell>
          <cell r="B2645" t="str">
            <v>CURVA LONGA 90 GRAUS, PVC, SÉRIE NORMAL, ESGOTO PREDIAL, DN 50 MM, JUNTA ELÁSTICA, FORNECIDO E INSTALADO EM RAMAL DE DESCARGA OU RAMAL DE ESGOTO SANITÁRIO. AF_12/2014</v>
          </cell>
          <cell r="C2645" t="str">
            <v>UN</v>
          </cell>
          <cell r="D2645">
            <v>7.85</v>
          </cell>
          <cell r="E2645">
            <v>3.1</v>
          </cell>
          <cell r="F2645">
            <v>10.95</v>
          </cell>
        </row>
        <row r="2646">
          <cell r="A2646">
            <v>89743</v>
          </cell>
          <cell r="B2646" t="str">
            <v>CURVA LONGA 90 GRAUS, PVC, SÉRIE NORMAL, ESGOTO PREDIAL, DN 75 MM, JUNTA ELÁSTICA, FORNECIDO E INSTALADO EM RAMAL DE DESCARGA OU RAMAL DE ESGOTO SANITÁRIO. AF_12/2014</v>
          </cell>
          <cell r="C2646" t="str">
            <v>UN</v>
          </cell>
          <cell r="D2646">
            <v>20.81</v>
          </cell>
          <cell r="E2646">
            <v>4.53</v>
          </cell>
          <cell r="F2646">
            <v>25.34</v>
          </cell>
        </row>
        <row r="2647">
          <cell r="A2647">
            <v>89750</v>
          </cell>
          <cell r="B2647" t="str">
            <v>CURVA LONGA 90 GRAUS, PVC, SÉRIE NORMAL, ESGOTO PREDIAL, DN 100 MM, JUNTA ELÁSTICA, FORNECIDO E INSTALADO EM RAMAL DE DESCARGA OU RAMAL DE ESGOTO SANITÁRIO. AF_12/2014</v>
          </cell>
          <cell r="C2647" t="str">
            <v>UN</v>
          </cell>
          <cell r="D2647">
            <v>32.4</v>
          </cell>
          <cell r="E2647">
            <v>5.96</v>
          </cell>
          <cell r="F2647">
            <v>38.36</v>
          </cell>
        </row>
        <row r="2648">
          <cell r="A2648">
            <v>89752</v>
          </cell>
          <cell r="B2648" t="str">
            <v>LUVA SIMPLES, PVC, SÉRIE NORMAL, ESGOTO PREDIAL, DN 40 MM, JUNTA SOLDÁVEL, FORNECIDO E INSTALADO EM RAMAL DE DESCARGA OU RAMAL DE ESGOTO SANITÁRIO. AF_12/2014_P</v>
          </cell>
          <cell r="C2648" t="str">
            <v>UN</v>
          </cell>
          <cell r="D2648">
            <v>2.2799999999999998</v>
          </cell>
          <cell r="E2648">
            <v>1.66</v>
          </cell>
          <cell r="F2648">
            <v>3.94</v>
          </cell>
        </row>
        <row r="2649">
          <cell r="A2649">
            <v>89753</v>
          </cell>
          <cell r="B2649" t="str">
            <v>LUVA SIMPLES, PVC, SÉRIE NORMAL, ESGOTO PREDIAL, DN 50 MM, JUNTA ELÁSTICA, FORNECIDO E INSTALADO EM RAMAL DE DESCARGA OU RAMAL DE ESGOTO SANITÁRIO. AF_12/2014</v>
          </cell>
          <cell r="C2649" t="str">
            <v>UN</v>
          </cell>
          <cell r="D2649">
            <v>3.27</v>
          </cell>
          <cell r="E2649">
            <v>1.9</v>
          </cell>
          <cell r="F2649">
            <v>5.17</v>
          </cell>
        </row>
        <row r="2650">
          <cell r="A2650">
            <v>89774</v>
          </cell>
          <cell r="B2650" t="str">
            <v>LUVA SIMPLES, PVC, SÉRIE NORMAL, ESGOTO PREDIAL, DN 75 MM, JUNTA ELÁSTICA, FORNECIDO E INSTALADO EM RAMAL DE DESCARGA OU RAMAL DE ESGOTO SANITÁRIO. AF_12/2014</v>
          </cell>
          <cell r="C2650" t="str">
            <v>UN</v>
          </cell>
          <cell r="D2650">
            <v>5.46</v>
          </cell>
          <cell r="E2650">
            <v>3.1</v>
          </cell>
          <cell r="F2650">
            <v>8.56</v>
          </cell>
        </row>
        <row r="2651">
          <cell r="A2651">
            <v>89778</v>
          </cell>
          <cell r="B2651" t="str">
            <v>LUVA SIMPLES, PVC, SÉRIE NORMAL, ESGOTO PREDIAL, DN 100 MM, JUNTA ELÁSTICA, FORNECIDO E INSTALADO EM RAMAL DE DESCARGA OU RAMAL DE ESGOTO SANITÁRIO. AF_12/2014</v>
          </cell>
          <cell r="C2651" t="str">
            <v>UN</v>
          </cell>
          <cell r="D2651">
            <v>6.79</v>
          </cell>
          <cell r="E2651">
            <v>4.05</v>
          </cell>
          <cell r="F2651">
            <v>10.84</v>
          </cell>
        </row>
        <row r="2652">
          <cell r="A2652">
            <v>89754</v>
          </cell>
          <cell r="B2652" t="str">
            <v>LUVA DE CORRER, PVC, SÉRIE NORMAL, ESGOTO PREDIAL, DN 50 MM, JUNTA ELÁSTICA, FORNECIDO E INSTALADO EM RAMAL DE DESCARGA OU RAMAL DE ESGOTO SANITÁRIO. AF_12/2014</v>
          </cell>
          <cell r="C2652" t="str">
            <v>UN</v>
          </cell>
          <cell r="D2652">
            <v>6.49</v>
          </cell>
          <cell r="E2652">
            <v>1.9</v>
          </cell>
          <cell r="F2652">
            <v>8.39</v>
          </cell>
        </row>
        <row r="2653">
          <cell r="A2653">
            <v>89776</v>
          </cell>
          <cell r="B2653" t="str">
            <v>LUVA DE CORRER, PVC, SÉRIE NORMAL, ESGOTO PREDIAL, DN 75 MM, JUNTA ELÁSTICA, FORNECIDO E INSTALADO EM RAMAL DE DESCARGA OU RAMAL DE ESGOTO SANITÁRIO. AF_12/2014</v>
          </cell>
          <cell r="C2653" t="str">
            <v>UN</v>
          </cell>
          <cell r="D2653">
            <v>7.73</v>
          </cell>
          <cell r="E2653">
            <v>3.1</v>
          </cell>
          <cell r="F2653">
            <v>10.83</v>
          </cell>
        </row>
        <row r="2654">
          <cell r="A2654">
            <v>89779</v>
          </cell>
          <cell r="B2654" t="str">
            <v>LUVA DE CORRER, PVC, SÉRIE NORMAL, ESGOTO PREDIAL, DN 100 MM, JUNTA ELÁSTICA, FORNECIDO E INSTALADO EM RAMAL DE DESCARGA OU RAMAL DE ESGOTO SANITÁRIO. AF_12/2014</v>
          </cell>
          <cell r="C2654" t="str">
            <v>UN</v>
          </cell>
          <cell r="D2654">
            <v>11.33</v>
          </cell>
          <cell r="E2654">
            <v>4.05</v>
          </cell>
          <cell r="F2654">
            <v>15.38</v>
          </cell>
        </row>
        <row r="2655">
          <cell r="A2655">
            <v>89782</v>
          </cell>
          <cell r="B2655" t="str">
            <v>TE, PVC, SÉRIE NORMAL, ESGOTO PREDIAL, DN 40 X 40 MM, JUNTA SOLDÁVEL, FORNECIDO E INSTALADO EM RAMAL DE DESCARGA OU RAMAL DE ESGOTO SANITÁRIO. AF_12/2014_P</v>
          </cell>
          <cell r="C2655" t="str">
            <v>UN</v>
          </cell>
          <cell r="D2655">
            <v>4.41</v>
          </cell>
          <cell r="E2655">
            <v>3.33</v>
          </cell>
          <cell r="F2655">
            <v>7.74</v>
          </cell>
        </row>
        <row r="2656">
          <cell r="A2656">
            <v>89784</v>
          </cell>
          <cell r="B2656" t="str">
            <v>TE, PVC, SÉRIE NORMAL, ESGOTO PREDIAL, DN 50 X 50 MM, JUNTA ELÁSTICA, FORNECIDO E INSTALADO EM RAMAL DE DESCARGA OU RAMAL DE ESGOTO SANITÁRIO. AF_12/2014</v>
          </cell>
          <cell r="C2656" t="str">
            <v>UN</v>
          </cell>
          <cell r="D2656">
            <v>8.24</v>
          </cell>
          <cell r="E2656">
            <v>4.05</v>
          </cell>
          <cell r="F2656">
            <v>12.29</v>
          </cell>
        </row>
        <row r="2657">
          <cell r="A2657">
            <v>89786</v>
          </cell>
          <cell r="B2657" t="str">
            <v>TE, PVC, SÉRIE NORMAL, ESGOTO PREDIAL, DN 75 X 75 MM, JUNTA ELÁSTICA, FORNECIDO E INSTALADO EM RAMAL DE DESCARGA OU RAMAL DE ESGOTO SANITÁRIO. AF_12/2014</v>
          </cell>
          <cell r="C2657" t="str">
            <v>UN</v>
          </cell>
          <cell r="D2657">
            <v>14.39</v>
          </cell>
          <cell r="E2657">
            <v>5.96</v>
          </cell>
          <cell r="F2657">
            <v>20.350000000000001</v>
          </cell>
        </row>
        <row r="2658">
          <cell r="A2658">
            <v>89796</v>
          </cell>
          <cell r="B2658" t="str">
            <v>TE, PVC, SÉRIE NORMAL, ESGOTO PREDIAL, DN 100 X 100 MM, JUNTA ELÁSTICA, FORNECIDO E INSTALADO EM RAMAL DE DESCARGA OU RAMAL DE ESGOTO SANITÁRIO. AF_12/2014</v>
          </cell>
          <cell r="C2658" t="str">
            <v>UN</v>
          </cell>
          <cell r="D2658">
            <v>17.41</v>
          </cell>
          <cell r="E2658">
            <v>7.87</v>
          </cell>
          <cell r="F2658">
            <v>25.28</v>
          </cell>
        </row>
        <row r="2659">
          <cell r="A2659">
            <v>89783</v>
          </cell>
          <cell r="B2659" t="str">
            <v>JUNÇÃO SIMPLES, PVC, SÉRIE NORMAL, ESGOTO PREDIAL, DN 40 MM, JUNTA SOLDÁVEL, FORNECIDO E INSTALADO EM RAMAL DE DESCARGA OU RAMAL DE ESGOTO SANITÁRIO. AF_12/2014_P</v>
          </cell>
          <cell r="C2659" t="str">
            <v>UN</v>
          </cell>
          <cell r="D2659">
            <v>4.9000000000000004</v>
          </cell>
          <cell r="E2659">
            <v>3.33</v>
          </cell>
          <cell r="F2659">
            <v>8.23</v>
          </cell>
        </row>
        <row r="2660">
          <cell r="A2660">
            <v>89785</v>
          </cell>
          <cell r="B2660" t="str">
            <v>JUNÇÃO SIMPLES, PVC, SÉRIE NORMAL, ESGOTO PREDIAL, DN 50 X 50 MM, JUNTA ELÁSTICA, FORNECIDO E INSTALADO EM RAMAL DE DESCARGA OU RAMAL DE ESGOTO SANITÁRIO. AF_12/2014</v>
          </cell>
          <cell r="C2660" t="str">
            <v>UN</v>
          </cell>
          <cell r="D2660">
            <v>8.92</v>
          </cell>
          <cell r="E2660">
            <v>4.05</v>
          </cell>
          <cell r="F2660">
            <v>12.97</v>
          </cell>
        </row>
        <row r="2661">
          <cell r="A2661">
            <v>89795</v>
          </cell>
          <cell r="B2661" t="str">
            <v>JUNÇÃO SIMPLES, PVC, SÉRIE NORMAL, ESGOTO PREDIAL, DN 75 X 75 MM, JUNTA ELÁSTICA, FORNECIDO E INSTALADO EM RAMAL DE DESCARGA OU RAMAL DE ESGOTO SANITÁRIO. AF_12/2014</v>
          </cell>
          <cell r="C2661" t="str">
            <v>UN</v>
          </cell>
          <cell r="D2661">
            <v>15.82</v>
          </cell>
          <cell r="E2661">
            <v>5.96</v>
          </cell>
          <cell r="F2661">
            <v>21.78</v>
          </cell>
        </row>
        <row r="2662">
          <cell r="A2662">
            <v>89797</v>
          </cell>
          <cell r="B2662" t="str">
            <v>JUNÇÃO SIMPLES, PVC, SÉRIE NORMAL, ESGOTO PREDIAL, DN 100 X 100 MM, JUNTA ELÁSTICA, FORNECIDO E INSTALADO EM RAMAL DE DESCARGA OU RAMAL DE ESGOTO SANITÁRIO. AF_12/2014</v>
          </cell>
          <cell r="C2662" t="str">
            <v>UN</v>
          </cell>
          <cell r="D2662">
            <v>20.95</v>
          </cell>
          <cell r="E2662">
            <v>7.87</v>
          </cell>
          <cell r="F2662">
            <v>28.82</v>
          </cell>
        </row>
        <row r="2663">
          <cell r="B2663" t="str">
            <v>EM RAMAL PRUMADA DE ESGOTO SANITÁRIO OU VENTILAÇÃO</v>
          </cell>
          <cell r="C2663">
            <v>0</v>
          </cell>
        </row>
        <row r="2664">
          <cell r="A2664">
            <v>89802</v>
          </cell>
          <cell r="B2664" t="str">
            <v>JOELHO 45 GRAUS, PVC, SÉRIE NORMAL, ESGOTO PREDIAL, DN 50 MM, JUNTA ELÁSTICA, FORNECIDO E INSTALADO EM PRUMADA DE ESGOTO SANITÁRIO OU VENTILAÇÃO. AF_12/2014</v>
          </cell>
          <cell r="C2664" t="str">
            <v>UN</v>
          </cell>
          <cell r="D2664">
            <v>3.61</v>
          </cell>
          <cell r="E2664">
            <v>0.95</v>
          </cell>
          <cell r="F2664">
            <v>4.5599999999999996</v>
          </cell>
        </row>
        <row r="2665">
          <cell r="A2665">
            <v>89806</v>
          </cell>
          <cell r="B2665" t="str">
            <v>JOELHO 45 GRAUS, PVC, SÉRIE NORMAL, ESGOTO PREDIAL, DN 75 MM, JUNTA ELÁSTICA, FORNECIDO E INSTALADO EM PRUMADA DE ESGOTO SANITÁRIO OU VENTILAÇÃO. AF_12/2014</v>
          </cell>
          <cell r="C2665" t="str">
            <v>UN</v>
          </cell>
          <cell r="D2665">
            <v>7.03</v>
          </cell>
          <cell r="E2665">
            <v>1.9</v>
          </cell>
          <cell r="F2665">
            <v>8.93</v>
          </cell>
        </row>
        <row r="2666">
          <cell r="A2666">
            <v>89810</v>
          </cell>
          <cell r="B2666" t="str">
            <v>JOELHO 45 GRAUS, PVC, SÉRIE NORMAL, ESGOTO PREDIAL, DN 100 MM, JUNTA ELÁSTICA, FORNECIDO E INSTALADO EM PRUMADA DE ESGOTO SANITÁRIO OU VENTILAÇÃO. AF_12/2014</v>
          </cell>
          <cell r="C2666" t="str">
            <v>UN</v>
          </cell>
          <cell r="D2666">
            <v>8.35</v>
          </cell>
          <cell r="E2666">
            <v>2.86</v>
          </cell>
          <cell r="F2666">
            <v>11.21</v>
          </cell>
        </row>
        <row r="2667">
          <cell r="A2667">
            <v>89801</v>
          </cell>
          <cell r="B2667" t="str">
            <v>JOELHO 90 GRAUS, PVC, SÉRIE NORMAL, ESGOTO PREDIAL, DN 50 MM, JUNTA ELÁSTICA, FORNECIDO E INSTALADO EM PRUMADA DE ESGOTO SANITÁRIO OU VENTILAÇÃO. AF_12/2014</v>
          </cell>
          <cell r="C2667" t="str">
            <v>UN</v>
          </cell>
          <cell r="D2667">
            <v>3.12</v>
          </cell>
          <cell r="E2667">
            <v>0.95</v>
          </cell>
          <cell r="F2667">
            <v>4.07</v>
          </cell>
        </row>
        <row r="2668">
          <cell r="A2668">
            <v>89803</v>
          </cell>
          <cell r="B2668" t="str">
            <v>CURVA CURTA 90 GRAUS, PVC, SÉRIE NORMAL, ESGOTO PREDIAL, DN 50 MM, JUNTA ELÁSTICA, FORNECIDO E INSTALADO EM PRUMADA DE ESGOTO SANITÁRIO OU VENTILAÇÃO. AF_12/2014</v>
          </cell>
          <cell r="C2668" t="str">
            <v>UN</v>
          </cell>
          <cell r="D2668">
            <v>7.12</v>
          </cell>
          <cell r="E2668">
            <v>0.95</v>
          </cell>
          <cell r="F2668">
            <v>8.07</v>
          </cell>
        </row>
        <row r="2669">
          <cell r="A2669">
            <v>89805</v>
          </cell>
          <cell r="B2669" t="str">
            <v>JOELHO 90 GRAUS, PVC, SÉRIE NORMAL, ESGOTO PREDIAL, DN 75 MM, JUNTA ELÁSTICA, FORNECIDO E INSTALADO EM PRUMADA DE ESGOTO SANITÁRIO OU VENTILAÇÃO. AF_12/2014</v>
          </cell>
          <cell r="C2669" t="str">
            <v>UN</v>
          </cell>
          <cell r="D2669">
            <v>6.39</v>
          </cell>
          <cell r="E2669">
            <v>1.9</v>
          </cell>
          <cell r="F2669">
            <v>8.2899999999999991</v>
          </cell>
        </row>
        <row r="2670">
          <cell r="A2670">
            <v>89809</v>
          </cell>
          <cell r="B2670" t="str">
            <v>JOELHO 90 GRAUS, PVC, SÉRIE NORMAL, ESGOTO PREDIAL, DN 100 MM, JUNTA ELÁSTICA, FORNECIDO E INSTALADO EM PRUMADA DE ESGOTO SANITÁRIO OU VENTILAÇÃO. AF_12/2014</v>
          </cell>
          <cell r="C2670" t="str">
            <v>UN</v>
          </cell>
          <cell r="D2670">
            <v>8.7899999999999991</v>
          </cell>
          <cell r="E2670">
            <v>2.86</v>
          </cell>
          <cell r="F2670">
            <v>11.65</v>
          </cell>
        </row>
        <row r="2671">
          <cell r="A2671">
            <v>89807</v>
          </cell>
          <cell r="B2671" t="str">
            <v>CURVA CURTA 90 GRAUS, PVC, SÉRIE NORMAL, ESGOTO PREDIAL, DN 75 MM, JUNTA ELÁSTICA, FORNECIDO E INSTALADO EM PRUMADA DE ESGOTO SANITÁRIO OU VENTILAÇÃO. AF_12/2014</v>
          </cell>
          <cell r="C2671" t="str">
            <v>UN</v>
          </cell>
          <cell r="D2671">
            <v>13.75</v>
          </cell>
          <cell r="E2671">
            <v>1.9</v>
          </cell>
          <cell r="F2671">
            <v>15.65</v>
          </cell>
        </row>
        <row r="2672">
          <cell r="A2672">
            <v>89811</v>
          </cell>
          <cell r="B2672" t="str">
            <v>CURVA CURTA 90 GRAUS, PVC, SÉRIE NORMAL, ESGOTO PREDIAL, DN 100 MM, JUNTA ELÁSTICA, FORNECIDO E INSTALADO EM PRUMADA DE ESGOTO SANITÁRIO OU VENTILAÇÃO. AF_12/2014</v>
          </cell>
          <cell r="C2672" t="str">
            <v>UN</v>
          </cell>
          <cell r="D2672">
            <v>15.33</v>
          </cell>
          <cell r="E2672">
            <v>2.86</v>
          </cell>
          <cell r="F2672">
            <v>18.190000000000001</v>
          </cell>
        </row>
        <row r="2673">
          <cell r="A2673">
            <v>89804</v>
          </cell>
          <cell r="B2673" t="str">
            <v>CURVA LONGA 90 GRAUS, PVC, SÉRIE NORMAL, ESGOTO PREDIAL, DN 50 MM, JUNTA ELÁSTICA, FORNECIDO E INSTALADO EM PRUMADA DE ESGOTO SANITÁRIO OU VENTILAÇÃO. AF_12/2014</v>
          </cell>
          <cell r="C2673" t="str">
            <v>UN</v>
          </cell>
          <cell r="D2673">
            <v>7.03</v>
          </cell>
          <cell r="E2673">
            <v>0.95</v>
          </cell>
          <cell r="F2673">
            <v>7.98</v>
          </cell>
        </row>
        <row r="2674">
          <cell r="A2674">
            <v>89808</v>
          </cell>
          <cell r="B2674" t="str">
            <v>CURVA LONGA 90 GRAUS, PVC, SÉRIE NORMAL, ESGOTO PREDIAL, DN 75 MM, JUNTA ELÁSTICA, FORNECIDO E INSTALADO EM PRUMADA DE ESGOTO SANITÁRIO OU VENTILAÇÃO. AF_12/2014</v>
          </cell>
          <cell r="C2674" t="str">
            <v>UN</v>
          </cell>
          <cell r="D2674">
            <v>19.809999999999999</v>
          </cell>
          <cell r="E2674">
            <v>1.9</v>
          </cell>
          <cell r="F2674">
            <v>21.71</v>
          </cell>
        </row>
        <row r="2675">
          <cell r="A2675">
            <v>89812</v>
          </cell>
          <cell r="B2675" t="str">
            <v>CURVA LONGA 90 GRAUS, PVC, SÉRIE NORMAL, ESGOTO PREDIAL, DN 100 MM, JUNTA ELÁSTICA, FORNECIDO E INSTALADO EM PRUMADA DE ESGOTO SANITÁRIO OU VENTILAÇÃO. AF_12/2014</v>
          </cell>
          <cell r="C2675" t="str">
            <v>UN</v>
          </cell>
          <cell r="D2675">
            <v>31.22</v>
          </cell>
          <cell r="E2675">
            <v>2.86</v>
          </cell>
          <cell r="F2675">
            <v>34.08</v>
          </cell>
        </row>
        <row r="2676">
          <cell r="A2676">
            <v>89813</v>
          </cell>
          <cell r="B2676" t="str">
            <v>LUVA SIMPLES, PVC, SÉRIE NORMAL, ESGOTO PREDIAL, DN 50 MM, JUNTA ELÁSTICA, FORNECIDO E INSTALADO EM PRUMADA DE ESGOTO SANITÁRIO OU VENTILAÇÃO. AF_12/2014</v>
          </cell>
          <cell r="C2676" t="str">
            <v>UN</v>
          </cell>
          <cell r="D2676">
            <v>2.82</v>
          </cell>
          <cell r="E2676">
            <v>0.71</v>
          </cell>
          <cell r="F2676">
            <v>3.53</v>
          </cell>
        </row>
        <row r="2677">
          <cell r="A2677">
            <v>89817</v>
          </cell>
          <cell r="B2677" t="str">
            <v>LUVA SIMPLES, PVC, SÉRIE NORMAL, ESGOTO PREDIAL, DN 75 MM, JUNTA ELÁSTICA, FORNECIDO E INSTALADO EM PRUMADA DE ESGOTO SANITÁRIO OU VENTILAÇÃO. AF_12/2014</v>
          </cell>
          <cell r="C2677" t="str">
            <v>UN</v>
          </cell>
          <cell r="D2677">
            <v>4.83</v>
          </cell>
          <cell r="E2677">
            <v>1.43</v>
          </cell>
          <cell r="F2677">
            <v>6.26</v>
          </cell>
        </row>
        <row r="2678">
          <cell r="A2678">
            <v>89821</v>
          </cell>
          <cell r="B2678" t="str">
            <v>LUVA SIMPLES, PVC, SÉRIE NORMAL, ESGOTO PREDIAL, DN 100 MM, JUNTA ELÁSTICA, FORNECIDO E INSTALADO EM PRUMADA DE ESGOTO SANITÁRIO OU VENTILAÇÃO. AF_12/2014</v>
          </cell>
          <cell r="C2678" t="str">
            <v>UN</v>
          </cell>
          <cell r="D2678">
            <v>5.98</v>
          </cell>
          <cell r="E2678">
            <v>1.9</v>
          </cell>
          <cell r="F2678">
            <v>7.88</v>
          </cell>
        </row>
        <row r="2679">
          <cell r="A2679">
            <v>89814</v>
          </cell>
          <cell r="B2679" t="str">
            <v>LUVA DE CORRER, PVC, SÉRIE NORMAL, ESGOTO PREDIAL, DN 50 MM, JUNTA ELÁSTICA, FORNECIDO E INSTALADO EM PRUMADA DE ESGOTO SANITÁRIO OU VENTILAÇÃO. AF_12/2014</v>
          </cell>
          <cell r="C2679" t="str">
            <v>UN</v>
          </cell>
          <cell r="D2679">
            <v>6.04</v>
          </cell>
          <cell r="E2679">
            <v>0.71</v>
          </cell>
          <cell r="F2679">
            <v>6.75</v>
          </cell>
        </row>
        <row r="2680">
          <cell r="A2680">
            <v>89819</v>
          </cell>
          <cell r="B2680" t="str">
            <v>LUVA DE CORRER, PVC, SÉRIE NORMAL, ESGOTO PREDIAL, DN 75 MM, JUNTA ELÁSTICA, FORNECIDO E INSTALADO EM PRUMADA DE ESGOTO SANITÁRIO OU VENTILAÇÃO. AF_12/2014</v>
          </cell>
          <cell r="C2680" t="str">
            <v>UN</v>
          </cell>
          <cell r="D2680">
            <v>7.1</v>
          </cell>
          <cell r="E2680">
            <v>1.43</v>
          </cell>
          <cell r="F2680">
            <v>8.5299999999999994</v>
          </cell>
        </row>
        <row r="2681">
          <cell r="A2681">
            <v>89823</v>
          </cell>
          <cell r="B2681" t="str">
            <v>LUVA DE CORRER, PVC, SÉRIE NORMAL, ESGOTO PREDIAL, DN 100 MM, JUNTA ELÁSTICA, FORNECIDO E INSTALADO EM PRUMADA DE ESGOTO SANITÁRIO OU VENTILAÇÃO. AF_12/2014</v>
          </cell>
          <cell r="C2681" t="str">
            <v>UN</v>
          </cell>
          <cell r="D2681">
            <v>10.52</v>
          </cell>
          <cell r="E2681">
            <v>1.9</v>
          </cell>
          <cell r="F2681">
            <v>12.42</v>
          </cell>
        </row>
        <row r="2682">
          <cell r="A2682">
            <v>89825</v>
          </cell>
          <cell r="B2682" t="str">
            <v>TE, PVC, SÉRIE NORMAL, ESGOTO PREDIAL, DN 50 X 50 MM, JUNTA ELÁSTICA, FORNECIDO E INSTALADO EM PRUMADA DE ESGOTO SANITÁRIO OU VENTILAÇÃO. AF_12/2014</v>
          </cell>
          <cell r="C2682" t="str">
            <v>UN</v>
          </cell>
          <cell r="D2682">
            <v>7.25</v>
          </cell>
          <cell r="E2682">
            <v>1.43</v>
          </cell>
          <cell r="F2682">
            <v>8.68</v>
          </cell>
        </row>
        <row r="2683">
          <cell r="A2683">
            <v>89829</v>
          </cell>
          <cell r="B2683" t="str">
            <v>TE, PVC, SÉRIE NORMAL, ESGOTO PREDIAL, DN 75 X 75 MM, JUNTA ELÁSTICA, FORNECIDO E INSTALADO EM PRUMADA DE ESGOTO SANITÁRIO OU VENTILAÇÃO. AF_12/2014</v>
          </cell>
          <cell r="C2683" t="str">
            <v>UN</v>
          </cell>
          <cell r="D2683">
            <v>13.13</v>
          </cell>
          <cell r="E2683">
            <v>2.62</v>
          </cell>
          <cell r="F2683">
            <v>15.75</v>
          </cell>
        </row>
        <row r="2684">
          <cell r="A2684">
            <v>89833</v>
          </cell>
          <cell r="B2684" t="str">
            <v>TE, PVC, SÉRIE NORMAL, ESGOTO PREDIAL, DN 100 X 100 MM, JUNTA ELÁSTICA, FORNECIDO E INSTALADO EM PRUMADA DE ESGOTO SANITÁRIO OU VENTILAÇÃO. AF_12/2014</v>
          </cell>
          <cell r="C2684" t="str">
            <v>UN</v>
          </cell>
          <cell r="D2684">
            <v>15.87</v>
          </cell>
          <cell r="E2684">
            <v>3.81</v>
          </cell>
          <cell r="F2684">
            <v>19.68</v>
          </cell>
        </row>
        <row r="2685">
          <cell r="A2685">
            <v>89827</v>
          </cell>
          <cell r="B2685" t="str">
            <v>JUNÇÃO SIMPLES, PVC, SÉRIE NORMAL, ESGOTO PREDIAL, DN 50 X 50 MM, JUNTA ELÁSTICA, FORNECIDO E INSTALADO EM PRUMADA DE ESGOTO SANITÁRIO OU VENTILAÇÃO. AF_12/2014</v>
          </cell>
          <cell r="C2685" t="str">
            <v>UN</v>
          </cell>
          <cell r="D2685">
            <v>7.93</v>
          </cell>
          <cell r="E2685">
            <v>1.43</v>
          </cell>
          <cell r="F2685">
            <v>9.36</v>
          </cell>
        </row>
        <row r="2686">
          <cell r="A2686">
            <v>89830</v>
          </cell>
          <cell r="B2686" t="str">
            <v>JUNÇÃO SIMPLES, PVC, SÉRIE NORMAL, ESGOTO PREDIAL, DN 75 X 75 MM, JUNTA ELÁSTICA, FORNECIDO E INSTALADO EM PRUMADA DE ESGOTO SANITÁRIO OU VENTILAÇÃO. AF_12/2014</v>
          </cell>
          <cell r="C2686" t="str">
            <v>UN</v>
          </cell>
          <cell r="D2686">
            <v>14.55</v>
          </cell>
          <cell r="E2686">
            <v>2.62</v>
          </cell>
          <cell r="F2686">
            <v>17.170000000000002</v>
          </cell>
        </row>
        <row r="2687">
          <cell r="A2687">
            <v>89834</v>
          </cell>
          <cell r="B2687" t="str">
            <v>JUNÇÃO SIMPLES, PVC, SÉRIE NORMAL, ESGOTO PREDIAL, DN 100 X 100 MM, JUNTA ELÁSTICA, FORNECIDO E INSTALADO EM PRUMADA DE ESGOTO SANITÁRIO OU VENTILAÇÃO. AF_12/2014</v>
          </cell>
          <cell r="C2687" t="str">
            <v>UN</v>
          </cell>
          <cell r="D2687">
            <v>19.420000000000002</v>
          </cell>
          <cell r="E2687">
            <v>3.81</v>
          </cell>
          <cell r="F2687">
            <v>23.23</v>
          </cell>
        </row>
        <row r="2688">
          <cell r="B2688" t="str">
            <v>EM SUBCOLETOR AÉREO DE ESGOTO SANITÁRIO</v>
          </cell>
          <cell r="C2688">
            <v>0</v>
          </cell>
        </row>
        <row r="2689">
          <cell r="A2689">
            <v>89851</v>
          </cell>
          <cell r="B2689" t="str">
            <v>JOELHO 45 GRAUS, PVC, SÉRIE NORMAL, ESGOTO PREDIAL, DN 100 MM, JUNTA ELÁSTICA, FORNECIDO E INSTALADO EM SUBCOLETOR AÉREO DE ESGOTO SANITÁRIO. AF_12/2014</v>
          </cell>
          <cell r="C2689" t="str">
            <v>UN</v>
          </cell>
          <cell r="D2689">
            <v>9.43</v>
          </cell>
          <cell r="E2689">
            <v>5.72</v>
          </cell>
          <cell r="F2689">
            <v>15.15</v>
          </cell>
        </row>
        <row r="2690">
          <cell r="A2690">
            <v>89855</v>
          </cell>
          <cell r="B2690" t="str">
            <v>JOELHO 45 GRAUS, PVC, SÉRIE NORMAL, ESGOTO PREDIAL, DN 150 MM, JUNTA ELÁSTICA, FORNECIDO E INSTALADO EM SUBCOLETOR AÉREO DE ESGOTO SANITÁRIO. AF_12/2014</v>
          </cell>
          <cell r="C2690" t="str">
            <v>UN</v>
          </cell>
          <cell r="D2690">
            <v>60.84</v>
          </cell>
          <cell r="E2690">
            <v>7.87</v>
          </cell>
          <cell r="F2690">
            <v>68.709999999999994</v>
          </cell>
        </row>
        <row r="2691">
          <cell r="A2691">
            <v>89850</v>
          </cell>
          <cell r="B2691" t="str">
            <v>JOELHO 90 GRAUS, PVC, SÉRIE NORMAL, ESGOTO PREDIAL, DN 100 MM, JUNTA ELÁSTICA, FORNECIDO E INSTALADO EM SUBCOLETOR AÉREO DE ESGOTO SANITÁRIO. AF_12/2014</v>
          </cell>
          <cell r="C2691" t="str">
            <v>UN</v>
          </cell>
          <cell r="D2691">
            <v>9.8699999999999992</v>
          </cell>
          <cell r="E2691">
            <v>5.72</v>
          </cell>
          <cell r="F2691">
            <v>15.59</v>
          </cell>
        </row>
        <row r="2692">
          <cell r="A2692">
            <v>89854</v>
          </cell>
          <cell r="B2692" t="str">
            <v>JOELHO 90 GRAUS, PVC, SÉRIE NORMAL, ESGOTO PREDIAL, DN 150 MM, JUNTA ELÁSTICA, FORNECIDO E INSTALADO EM SUBCOLETOR AÉREO DE ESGOTO SANITÁRIO. AF_12/2014</v>
          </cell>
          <cell r="C2692" t="str">
            <v>UN</v>
          </cell>
          <cell r="D2692">
            <v>63.4</v>
          </cell>
          <cell r="E2692">
            <v>7.87</v>
          </cell>
          <cell r="F2692">
            <v>71.27</v>
          </cell>
        </row>
        <row r="2693">
          <cell r="A2693">
            <v>89852</v>
          </cell>
          <cell r="B2693" t="str">
            <v>CURVA CURTA 90 GRAUS, PVC, SÉRIE NORMAL, ESGOTO PREDIAL, DN 100 MM, JUNTA ELÁSTICA, FORNECIDO E INSTALADO EM SUBCOLETOR AÉREO DE ESGOTO SANITÁRIO. AF_12/2014</v>
          </cell>
          <cell r="C2693" t="str">
            <v>UN</v>
          </cell>
          <cell r="D2693">
            <v>16.41</v>
          </cell>
          <cell r="E2693">
            <v>5.72</v>
          </cell>
          <cell r="F2693">
            <v>22.13</v>
          </cell>
        </row>
        <row r="2694">
          <cell r="A2694">
            <v>89853</v>
          </cell>
          <cell r="B2694" t="str">
            <v>CURVA LONGA 90 GRAUS, PVC, SÉRIE NORMAL, ESGOTO PREDIAL, DN 100 MM, JUNTA ELÁSTICA, FORNECIDO E INSTALADO EM SUBCOLETOR AÉREO DE ESGOTO SANITÁRIO. AF_12/2014</v>
          </cell>
          <cell r="C2694" t="str">
            <v>UN</v>
          </cell>
          <cell r="D2694">
            <v>32.31</v>
          </cell>
          <cell r="E2694">
            <v>5.72</v>
          </cell>
          <cell r="F2694">
            <v>38.03</v>
          </cell>
        </row>
        <row r="2695">
          <cell r="A2695">
            <v>89856</v>
          </cell>
          <cell r="B2695" t="str">
            <v>LUVA SIMPLES, PVC, SÉRIE NORMAL, ESGOTO PREDIAL, DN 100 MM, JUNTA ELÁSTICA, FORNECIDO E INSTALADO EM SUBCOLETOR AÉREO DE ESGOTO SANITÁRIO. AF_12/2014</v>
          </cell>
          <cell r="C2695" t="str">
            <v>UN</v>
          </cell>
          <cell r="D2695">
            <v>6.7</v>
          </cell>
          <cell r="E2695">
            <v>3.81</v>
          </cell>
          <cell r="F2695">
            <v>10.51</v>
          </cell>
        </row>
        <row r="2696">
          <cell r="A2696">
            <v>89857</v>
          </cell>
          <cell r="B2696" t="str">
            <v>LUVA DE CORRER, PVC, SÉRIE NORMAL, ESGOTO PREDIAL, DN 100 MM, JUNTA ELÁSTICA, FORNECIDO E INSTALADO EM SUBCOLETOR AÉREO DE ESGOTO SANITÁRIO. AF_12/2014</v>
          </cell>
          <cell r="C2696" t="str">
            <v>UN</v>
          </cell>
          <cell r="D2696">
            <v>11.24</v>
          </cell>
          <cell r="E2696">
            <v>3.81</v>
          </cell>
          <cell r="F2696">
            <v>15.05</v>
          </cell>
        </row>
        <row r="2697">
          <cell r="A2697">
            <v>89859</v>
          </cell>
          <cell r="B2697" t="str">
            <v>LUVA DE CORRER, PVC, SÉRIE NORMAL, ESGOTO PREDIAL, DN 150 MM, JUNTA ELÁSTICA, FORNECIDO E INSTALADO EM SUBCOLETOR AÉREO DE ESGOTO SANITÁRIO. AF_12/2014</v>
          </cell>
          <cell r="C2697" t="str">
            <v>UN</v>
          </cell>
          <cell r="D2697">
            <v>19.670000000000002</v>
          </cell>
          <cell r="E2697">
            <v>5.24</v>
          </cell>
          <cell r="F2697">
            <v>24.91</v>
          </cell>
        </row>
        <row r="2698">
          <cell r="A2698">
            <v>89860</v>
          </cell>
          <cell r="B2698" t="str">
            <v>TE, PVC, SÉRIE NORMAL, ESGOTO PREDIAL, DN 100 X 100 MM, JUNTA ELÁSTICA, FORNECIDO E INSTALADO EM SUBCOLETOR AÉREO DE ESGOTO SANITÁRIO. AF_12/2014</v>
          </cell>
          <cell r="C2698" t="str">
            <v>UN</v>
          </cell>
          <cell r="D2698">
            <v>17.32</v>
          </cell>
          <cell r="E2698">
            <v>7.63</v>
          </cell>
          <cell r="F2698">
            <v>24.95</v>
          </cell>
        </row>
        <row r="2699">
          <cell r="A2699">
            <v>89862</v>
          </cell>
          <cell r="B2699" t="str">
            <v>TE, PVC, SÉRIE NORMAL, ESGOTO PREDIAL, DN 150 X 150 MM, JUNTA ELÁSTICA, FORNECIDO E INSTALADO EM SUBCOLETOR AÉREO DE ESGOTO SANITÁRIO. AF_12/2014</v>
          </cell>
          <cell r="C2699" t="str">
            <v>UN</v>
          </cell>
          <cell r="D2699">
            <v>60.23</v>
          </cell>
          <cell r="E2699">
            <v>10.49</v>
          </cell>
          <cell r="F2699">
            <v>70.72</v>
          </cell>
        </row>
        <row r="2700">
          <cell r="A2700">
            <v>89861</v>
          </cell>
          <cell r="B2700" t="str">
            <v>JUNÇÃO SIMPLES, PVC, SÉRIE NORMAL, ESGOTO PREDIAL, DN 100 X 100 MM, JUNTA ELÁSTICA, FORNECIDO E INSTALADO EM SUBCOLETOR AÉREO DE ESGOTO SANITÁRIO. AF_12/2014</v>
          </cell>
          <cell r="C2700" t="str">
            <v>UN</v>
          </cell>
          <cell r="D2700">
            <v>20.86</v>
          </cell>
          <cell r="E2700">
            <v>7.63</v>
          </cell>
          <cell r="F2700">
            <v>28.49</v>
          </cell>
        </row>
        <row r="2701">
          <cell r="A2701">
            <v>89863</v>
          </cell>
          <cell r="B2701" t="str">
            <v>JUNÇÃO SIMPLES, PVC, SÉRIE NORMAL, ESGOTO PREDIAL, DN 150 X 150 MM, JUNTA ELÁSTICA, FORNECIDO E INSTALADO EM SUBCOLETOR AÉREO DE ESGOTO SANITÁRIO. AF_12/2014</v>
          </cell>
          <cell r="C2701" t="str">
            <v>UN</v>
          </cell>
          <cell r="D2701">
            <v>130.27000000000001</v>
          </cell>
          <cell r="E2701">
            <v>10.49</v>
          </cell>
          <cell r="F2701">
            <v>140.76</v>
          </cell>
        </row>
        <row r="2702">
          <cell r="B2702" t="str">
            <v>TUBOS DE PVC - ESGOTO E AGUAS PLUVIAIS - SÉRIE R</v>
          </cell>
          <cell r="C2702">
            <v>0</v>
          </cell>
        </row>
        <row r="2703">
          <cell r="A2703">
            <v>89508</v>
          </cell>
          <cell r="B2703" t="str">
            <v>TUBO PVC, SÉRIE R, ÁGUA PLUVIAL, DN 40 MM, FORNECIDO E INSTALADO EM RAMAL DE ENCAMINHAMENTO. AF_12/2014_P</v>
          </cell>
          <cell r="C2703" t="str">
            <v>M</v>
          </cell>
          <cell r="D2703">
            <v>9.85</v>
          </cell>
          <cell r="E2703">
            <v>3.93</v>
          </cell>
          <cell r="F2703">
            <v>13.78</v>
          </cell>
        </row>
        <row r="2704">
          <cell r="A2704">
            <v>89509</v>
          </cell>
          <cell r="B2704" t="str">
            <v>TUBO PVC, SÉRIE R, ÁGUA PLUVIAL, DN 50 MM, FORNECIDO E INSTALADO EM RAMAL DE ENCAMINHAMENTO. AF_12/2014_P</v>
          </cell>
          <cell r="C2704" t="str">
            <v>M</v>
          </cell>
          <cell r="D2704">
            <v>13.56</v>
          </cell>
          <cell r="E2704">
            <v>5</v>
          </cell>
          <cell r="F2704">
            <v>18.559999999999999</v>
          </cell>
        </row>
        <row r="2705">
          <cell r="A2705">
            <v>89511</v>
          </cell>
          <cell r="B2705" t="str">
            <v>TUBO PVC, SÉRIE R, ÁGUA PLUVIAL, DN 75 MM, FORNECIDO E INSTALADO EM RAMAL DE ENCAMINHAMENTO. AF_12/2014_P</v>
          </cell>
          <cell r="C2705" t="str">
            <v>M</v>
          </cell>
          <cell r="D2705">
            <v>19.170000000000002</v>
          </cell>
          <cell r="E2705">
            <v>7.75</v>
          </cell>
          <cell r="F2705">
            <v>26.92</v>
          </cell>
        </row>
        <row r="2706">
          <cell r="A2706">
            <v>89512</v>
          </cell>
          <cell r="B2706" t="str">
            <v>TUBO PVC, SÉRIE R, ÁGUA PLUVIAL, DN 100 MM, FORNECIDO E INSTALADO EM RAMAL DE ENCAMINHAMENTO. AF_12/2014_P</v>
          </cell>
          <cell r="C2706" t="str">
            <v>M</v>
          </cell>
          <cell r="D2706">
            <v>31.23</v>
          </cell>
          <cell r="E2706">
            <v>10.61</v>
          </cell>
          <cell r="F2706">
            <v>41.84</v>
          </cell>
        </row>
        <row r="2707">
          <cell r="A2707">
            <v>89576</v>
          </cell>
          <cell r="B2707" t="str">
            <v>TUBO PVC, SÉRIE R, ÁGUA PLUVIAL, DN 75 MM, FORNECIDO E INSTALADO EM CONDUTORES VERTICAIS DE ÁGUAS PLUVIAIS. AF_12/2014_P</v>
          </cell>
          <cell r="C2707" t="str">
            <v>M</v>
          </cell>
          <cell r="D2707">
            <v>14.18</v>
          </cell>
          <cell r="E2707">
            <v>1.66</v>
          </cell>
          <cell r="F2707">
            <v>15.84</v>
          </cell>
        </row>
        <row r="2708">
          <cell r="A2708">
            <v>89578</v>
          </cell>
          <cell r="B2708" t="str">
            <v>TUBO PVC, SÉRIE R, ÁGUA PLUVIAL, DN 100 MM, FORNECIDO E INSTALADO EM CONDUTORES VERTICAIS DE ÁGUAS PLUVIAIS. AF_12/2014_P</v>
          </cell>
          <cell r="C2708" t="str">
            <v>M</v>
          </cell>
          <cell r="D2708">
            <v>24.18</v>
          </cell>
          <cell r="E2708">
            <v>2.62</v>
          </cell>
          <cell r="F2708">
            <v>26.8</v>
          </cell>
        </row>
        <row r="2709">
          <cell r="A2709">
            <v>89580</v>
          </cell>
          <cell r="B2709" t="str">
            <v>TUBO PVC, SÉRIE R, ÁGUA PLUVIAL, DN 150 MM, FORNECIDO E INSTALADO EM CONDUTORES VERTICAIS DE ÁGUAS PLUVIAIS. AF_12/2014_P</v>
          </cell>
          <cell r="C2709" t="str">
            <v>M</v>
          </cell>
          <cell r="D2709">
            <v>49.16</v>
          </cell>
          <cell r="E2709">
            <v>4.29</v>
          </cell>
          <cell r="F2709">
            <v>53.45</v>
          </cell>
        </row>
        <row r="2710">
          <cell r="B2710" t="str">
            <v>CONEXOES DE PVC - ESGOTO E AGUAS PLUVIAIS - SÉRIE R</v>
          </cell>
          <cell r="C2710">
            <v>0</v>
          </cell>
        </row>
        <row r="2711">
          <cell r="B2711" t="str">
            <v>EM RAMAL DE ENCMINHAMENTO</v>
          </cell>
        </row>
        <row r="2712">
          <cell r="A2712">
            <v>89516</v>
          </cell>
          <cell r="B2712" t="str">
            <v>JOELHO 45 GRAUS, PVC, SÉRIE R, ÁGUA PLUVIAL, DN 40 MM, JUNTA SOLDÁVEL, FORNECIDO E INSTALADO EM RAMAL DE ENCAMINHAMENTO. AF_12/2014_P</v>
          </cell>
          <cell r="C2712" t="str">
            <v>UN</v>
          </cell>
          <cell r="D2712">
            <v>4.84</v>
          </cell>
          <cell r="E2712">
            <v>1.19</v>
          </cell>
          <cell r="F2712">
            <v>6.03</v>
          </cell>
        </row>
        <row r="2713">
          <cell r="A2713">
            <v>89520</v>
          </cell>
          <cell r="B2713" t="str">
            <v>JOELHO 45 GRAUS, PVC, SÉRIE R, ÁGUA PLUVIAL, DN 50 MM, JUNTA ELÁSTICA, FORNECIDO E INSTALADO EM RAMAL DE ENCAMINHAMENTO. AF_12/2014</v>
          </cell>
          <cell r="C2713" t="str">
            <v>UN</v>
          </cell>
          <cell r="D2713">
            <v>6.71</v>
          </cell>
          <cell r="E2713">
            <v>1.55</v>
          </cell>
          <cell r="F2713">
            <v>8.26</v>
          </cell>
        </row>
        <row r="2714">
          <cell r="A2714">
            <v>89524</v>
          </cell>
          <cell r="B2714" t="str">
            <v>JOELHO 45 GRAUS, PVC, SÉRIE R, ÁGUA PLUVIAL, DN 75 MM, JUNTA ELÁSTICA, FORNECIDO E INSTALADO EM RAMAL DE ENCAMINHAMENTO. AF_12/2014</v>
          </cell>
          <cell r="C2714" t="str">
            <v>UN</v>
          </cell>
          <cell r="D2714">
            <v>14.69</v>
          </cell>
          <cell r="E2714">
            <v>2.38</v>
          </cell>
          <cell r="F2714">
            <v>17.07</v>
          </cell>
        </row>
        <row r="2715">
          <cell r="A2715">
            <v>89531</v>
          </cell>
          <cell r="B2715" t="str">
            <v>JOELHO 45 GRAUS, PVC, SÉRIE R, ÁGUA PLUVIAL, DN 100 MM, JUNTA ELÁSTICA, FORNECIDO E INSTALADO EM RAMAL DE ENCAMINHAMENTO. AF_12/2014</v>
          </cell>
          <cell r="C2715" t="str">
            <v>UN</v>
          </cell>
          <cell r="D2715">
            <v>20.440000000000001</v>
          </cell>
          <cell r="E2715">
            <v>3.33</v>
          </cell>
          <cell r="F2715">
            <v>23.77</v>
          </cell>
        </row>
        <row r="2716">
          <cell r="A2716">
            <v>89514</v>
          </cell>
          <cell r="B2716" t="str">
            <v>JOELHO 90 GRAUS, PVC, SÉRIE R, ÁGUA PLUVIAL, DN 40 MM, JUNTA SOLDÁVEL, FORNECIDO E INSTALADO EM RAMAL DE ENCAMINHAMENTO. AF_12/2014_P</v>
          </cell>
          <cell r="C2716" t="str">
            <v>UN</v>
          </cell>
          <cell r="D2716">
            <v>5.19</v>
          </cell>
          <cell r="E2716">
            <v>1.19</v>
          </cell>
          <cell r="F2716">
            <v>6.38</v>
          </cell>
        </row>
        <row r="2717">
          <cell r="A2717">
            <v>89518</v>
          </cell>
          <cell r="B2717" t="str">
            <v>JOELHO 90 GRAUS, PVC, SÉRIE R, ÁGUA PLUVIAL, DN 50 MM, JUNTA ELÁSTICA, FORNECIDO E INSTALADO EM RAMAL DE ENCAMINHAMENTO. AF_12/2014</v>
          </cell>
          <cell r="C2717" t="str">
            <v>UN</v>
          </cell>
          <cell r="D2717">
            <v>7.45</v>
          </cell>
          <cell r="E2717">
            <v>1.55</v>
          </cell>
          <cell r="F2717">
            <v>9</v>
          </cell>
        </row>
        <row r="2718">
          <cell r="A2718">
            <v>89522</v>
          </cell>
          <cell r="B2718" t="str">
            <v>JOELHO 90 GRAUS, PVC, SÉRIE R, ÁGUA PLUVIAL, DN 75 MM, JUNTA ELÁSTICA, FORNECIDO E INSTALADO EM RAMAL DE ENCAMINHAMENTO. AF_12/2014</v>
          </cell>
          <cell r="C2718" t="str">
            <v>UN</v>
          </cell>
          <cell r="D2718">
            <v>15.19</v>
          </cell>
          <cell r="E2718">
            <v>2.38</v>
          </cell>
          <cell r="F2718">
            <v>17.57</v>
          </cell>
        </row>
        <row r="2719">
          <cell r="A2719">
            <v>89529</v>
          </cell>
          <cell r="B2719" t="str">
            <v>JOELHO 90 GRAUS, PVC, SÉRIE R, ÁGUA PLUVIAL, DN 100 MM, JUNTA ELÁSTICA, FORNECIDO E INSTALADO EM RAMAL DE ENCAMINHAMENTO. AF_12/2014</v>
          </cell>
          <cell r="C2719" t="str">
            <v>UN</v>
          </cell>
          <cell r="D2719">
            <v>24.22</v>
          </cell>
          <cell r="E2719">
            <v>3.33</v>
          </cell>
          <cell r="F2719">
            <v>27.55</v>
          </cell>
        </row>
        <row r="2720">
          <cell r="A2720">
            <v>89544</v>
          </cell>
          <cell r="B2720" t="str">
            <v>LUVA SIMPLES, PVC, SÉRIE R, ÁGUA PLUVIAL, DN 40 MM, JUNTA SOLDÁVEL, FORNECIDO E INSTALADO EM RAMAL DE ENCAMINHAMENTO. AF_12/2014_P</v>
          </cell>
          <cell r="C2720" t="str">
            <v>UN</v>
          </cell>
          <cell r="D2720">
            <v>4.9400000000000004</v>
          </cell>
          <cell r="E2720">
            <v>0.83</v>
          </cell>
          <cell r="F2720">
            <v>5.77</v>
          </cell>
        </row>
        <row r="2721">
          <cell r="A2721">
            <v>89545</v>
          </cell>
          <cell r="B2721" t="str">
            <v>LUVA SIMPLES, PVC, SÉRIE R, ÁGUA PLUVIAL, DN 50 MM, JUNTA ELÁSTICA, FORNECIDO E INSTALADO EM RAMAL DE ENCAMINHAMENTO. AF_12/2014</v>
          </cell>
          <cell r="C2721" t="str">
            <v>UN</v>
          </cell>
          <cell r="D2721">
            <v>6.16</v>
          </cell>
          <cell r="E2721">
            <v>1.07</v>
          </cell>
          <cell r="F2721">
            <v>7.23</v>
          </cell>
        </row>
        <row r="2722">
          <cell r="A2722">
            <v>89547</v>
          </cell>
          <cell r="B2722" t="str">
            <v>LUVA SIMPLES, PVC, SÉRIE R, ÁGUA PLUVIAL, DN 75 MM, JUNTA ELÁSTICA, FORNECIDO E INSTALADO EM RAMAL DE ENCAMINHAMENTO. AF_12/2014</v>
          </cell>
          <cell r="C2722" t="str">
            <v>UN</v>
          </cell>
          <cell r="D2722">
            <v>7.94</v>
          </cell>
          <cell r="E2722">
            <v>1.66</v>
          </cell>
          <cell r="F2722">
            <v>9.6</v>
          </cell>
        </row>
        <row r="2723">
          <cell r="A2723">
            <v>89548</v>
          </cell>
          <cell r="B2723" t="str">
            <v>LUVA DE CORRER, PVC, SÉRIE R, ÁGUA PLUVIAL, DN 75 MM, JUNTA ELÁSTICA, FORNECIDO E INSTALADO EM RAMAL DE ENCAMINHAMENTO. AF_12/2014</v>
          </cell>
          <cell r="C2723" t="str">
            <v>UN</v>
          </cell>
          <cell r="D2723">
            <v>8.86</v>
          </cell>
          <cell r="E2723">
            <v>1.66</v>
          </cell>
          <cell r="F2723">
            <v>10.52</v>
          </cell>
        </row>
        <row r="2724">
          <cell r="A2724">
            <v>89554</v>
          </cell>
          <cell r="B2724" t="str">
            <v>LUVA SIMPLES, PVC, SÉRIE R, ÁGUA PLUVIAL, DN 100 MM, JUNTA ELÁSTICA, FORNECIDO E INSTALADO EM RAMAL DE ENCAMINHAMENTO. AF_12/2014</v>
          </cell>
          <cell r="C2724" t="str">
            <v>UN</v>
          </cell>
          <cell r="D2724">
            <v>11.7</v>
          </cell>
          <cell r="E2724">
            <v>2.2599999999999998</v>
          </cell>
          <cell r="F2724">
            <v>13.96</v>
          </cell>
        </row>
        <row r="2725">
          <cell r="A2725">
            <v>89556</v>
          </cell>
          <cell r="B2725" t="str">
            <v>LUVA DE CORRER, PVC, SÉRIE R, ÁGUA PLUVIAL, DN 100 MM, JUNTA ELÁSTICA, FORNECIDO E INSTALADO EM RAMAL DE ENCAMINHAMENTO. AF_12/2014</v>
          </cell>
          <cell r="C2725" t="str">
            <v>UN</v>
          </cell>
          <cell r="D2725">
            <v>11.33</v>
          </cell>
          <cell r="E2725">
            <v>2.2599999999999998</v>
          </cell>
          <cell r="F2725">
            <v>13.59</v>
          </cell>
        </row>
        <row r="2726">
          <cell r="A2726">
            <v>89549</v>
          </cell>
          <cell r="B2726" t="str">
            <v>REDUÇÃO EXCÊNTRICA, PVC, SÉRIE R, ÁGUA PLUVIAL, DN 75 X 50 MM, JUNTA ELÁSTICA, FORNECIDO E INSTALADO EM RAMAL DE ENCAMINHAMENTO. AF_12/2014</v>
          </cell>
          <cell r="C2726" t="str">
            <v>UN</v>
          </cell>
          <cell r="D2726">
            <v>4.3899999999999997</v>
          </cell>
          <cell r="E2726">
            <v>1.66</v>
          </cell>
          <cell r="F2726">
            <v>6.05</v>
          </cell>
        </row>
        <row r="2727">
          <cell r="A2727">
            <v>89550</v>
          </cell>
          <cell r="B2727" t="str">
            <v>TÊ DE INSPEÇÃO, PVC, SÉRIE R, ÁGUA PLUVIAL, DN 75 MM, JUNTA ELÁSTICA, FORNECIDO E INSTALADO EM RAMAL DE ENCAMINHAMENTO. AF_12/2014</v>
          </cell>
          <cell r="C2727" t="str">
            <v>UN</v>
          </cell>
          <cell r="D2727">
            <v>30.52</v>
          </cell>
          <cell r="E2727">
            <v>1.66</v>
          </cell>
          <cell r="F2727">
            <v>32.18</v>
          </cell>
        </row>
        <row r="2728">
          <cell r="A2728">
            <v>89559</v>
          </cell>
          <cell r="B2728" t="str">
            <v>TÊ DE INSPEÇÃO, PVC, SÉRIE R, ÁGUA PLUVIAL, DN 100 MM, JUNTA ELÁSTICA, FORNECIDO E INSTALADO EM RAMAL DE ENCAMINHAMENTO. AF_12/2014</v>
          </cell>
          <cell r="C2728" t="str">
            <v>UN</v>
          </cell>
          <cell r="D2728">
            <v>37.700000000000003</v>
          </cell>
          <cell r="E2728">
            <v>2.2599999999999998</v>
          </cell>
          <cell r="F2728">
            <v>39.96</v>
          </cell>
        </row>
        <row r="2729">
          <cell r="A2729">
            <v>89571</v>
          </cell>
          <cell r="B2729" t="str">
            <v>TÊ, PVC, SÉRIE R, ÁGUA PLUVIAL, DN 100 X 100 MM, JUNTA ELÁSTICA, FORNECIDO E INSTALADO EM RAMAL DE ENCAMINHAMENTO. AF_12/2014</v>
          </cell>
          <cell r="C2729" t="str">
            <v>UN</v>
          </cell>
          <cell r="D2729">
            <v>41.52</v>
          </cell>
          <cell r="E2729">
            <v>4.41</v>
          </cell>
          <cell r="F2729">
            <v>45.93</v>
          </cell>
        </row>
        <row r="2730">
          <cell r="A2730">
            <v>89573</v>
          </cell>
          <cell r="B2730" t="str">
            <v>TÊ, PVC, SÉRIE R, ÁGUA PLUVIAL, DN 100 X 75 MM, JUNTA ELÁSTICA, FORNECIDO E INSTALADO EM RAMAL DE ENCAMINHAMENTO. AF_12/2014</v>
          </cell>
          <cell r="C2730" t="str">
            <v>UN</v>
          </cell>
          <cell r="D2730">
            <v>31.96</v>
          </cell>
          <cell r="E2730">
            <v>4.41</v>
          </cell>
          <cell r="F2730">
            <v>36.369999999999997</v>
          </cell>
        </row>
        <row r="2731">
          <cell r="A2731">
            <v>89557</v>
          </cell>
          <cell r="B2731" t="str">
            <v>REDUÇÃO EXCÊNTRICA, PVC, SÉRIE R, ÁGUA PLUVIAL, DN 100 X 75 MM, JUNTA ELÁSTICA, FORNECIDO E INSTALADO EM RAMAL DE ENCAMINHAMENTO. AF_12/2014</v>
          </cell>
          <cell r="C2731" t="str">
            <v>UN</v>
          </cell>
          <cell r="D2731">
            <v>6.98</v>
          </cell>
          <cell r="E2731">
            <v>2.2599999999999998</v>
          </cell>
          <cell r="F2731">
            <v>9.24</v>
          </cell>
        </row>
        <row r="2732">
          <cell r="A2732">
            <v>89561</v>
          </cell>
          <cell r="B2732" t="str">
            <v>JUNÇÃO SIMPLES, PVC, SÉRIE R, ÁGUA PLUVIAL, DN 40 MM, JUNTA SOLDÁVEL, FORNECIDO E INSTALADO EM RAMAL DE ENCAMINHAMENTO. AF_12/2014_P</v>
          </cell>
          <cell r="C2732" t="str">
            <v>UN</v>
          </cell>
          <cell r="D2732">
            <v>9.02</v>
          </cell>
          <cell r="E2732">
            <v>1.66</v>
          </cell>
          <cell r="F2732">
            <v>10.68</v>
          </cell>
        </row>
        <row r="2733">
          <cell r="A2733">
            <v>89563</v>
          </cell>
          <cell r="B2733" t="str">
            <v>JUNÇÃO SIMPLES, PVC, SÉRIE R, ÁGUA PLUVIAL, DN 50 MM, JUNTA ELÁSTICA, FORNECIDO E INSTALADO EM RAMAL DE ENCAMINHAMENTO. AF_12/2014</v>
          </cell>
          <cell r="C2733" t="str">
            <v>UN</v>
          </cell>
          <cell r="D2733">
            <v>13.36</v>
          </cell>
          <cell r="E2733">
            <v>2.14</v>
          </cell>
          <cell r="F2733">
            <v>15.5</v>
          </cell>
        </row>
        <row r="2734">
          <cell r="A2734">
            <v>89565</v>
          </cell>
          <cell r="B2734" t="str">
            <v>JUNÇÃO SIMPLES, PVC, SÉRIE R, ÁGUA PLUVIAL, DN 75 X 75 MM, JUNTA ELÁSTICA, FORNECIDO E INSTALADO EM RAMAL DE ENCAMINHAMENTO. AF_12/2014</v>
          </cell>
          <cell r="C2734" t="str">
            <v>UN</v>
          </cell>
          <cell r="D2734">
            <v>29.69</v>
          </cell>
          <cell r="E2734">
            <v>3.21</v>
          </cell>
          <cell r="F2734">
            <v>32.9</v>
          </cell>
        </row>
        <row r="2735">
          <cell r="A2735">
            <v>89566</v>
          </cell>
          <cell r="B2735" t="str">
            <v>TÊ, PVC, SÉRIE R, ÁGUA PLUVIAL, DN 75 MM, JUNTA ELÁSTICA, FORNECIDO E INSTALADO EM RAMAL DE ENCAMINHAMENTO. AF_12/2014</v>
          </cell>
          <cell r="C2735" t="str">
            <v>UN</v>
          </cell>
          <cell r="D2735">
            <v>25.05</v>
          </cell>
          <cell r="E2735">
            <v>3.21</v>
          </cell>
          <cell r="F2735">
            <v>28.26</v>
          </cell>
        </row>
        <row r="2736">
          <cell r="A2736">
            <v>89567</v>
          </cell>
          <cell r="B2736" t="str">
            <v>JUNÇÃO SIMPLES, PVC, SÉRIE R, ÁGUA PLUVIAL, DN 100 X 100 MM, JUNTA ELÁSTICA, FORNECIDO E INSTALADO EM RAMAL DE ENCAMINHAMENTO. AF_12/2014</v>
          </cell>
          <cell r="C2736" t="str">
            <v>UN</v>
          </cell>
          <cell r="D2736">
            <v>44.05</v>
          </cell>
          <cell r="E2736">
            <v>4.41</v>
          </cell>
          <cell r="F2736">
            <v>48.46</v>
          </cell>
        </row>
        <row r="2737">
          <cell r="A2737">
            <v>89569</v>
          </cell>
          <cell r="B2737" t="str">
            <v>JUNÇÃO SIMPLES, PVC, SÉRIE R, ÁGUA PLUVIAL, DN 100 X 75 MM, JUNTA ELÁSTICA, FORNECIDO E INSTALADO EM RAMAL DE ENCAMINHAMENTO. AF_12/2014</v>
          </cell>
          <cell r="C2737" t="str">
            <v>UN</v>
          </cell>
          <cell r="D2737">
            <v>45.81</v>
          </cell>
          <cell r="E2737">
            <v>4.41</v>
          </cell>
          <cell r="F2737">
            <v>50.22</v>
          </cell>
        </row>
        <row r="2738">
          <cell r="A2738">
            <v>89574</v>
          </cell>
          <cell r="B2738" t="str">
            <v>JUNÇÃO DUPLA, PVC, SÉRIE R, ÁGUA PLUVIAL, DN 100 X 100 X 100 MM, JUNTA ELÁSTICA, FORNECIDO E INSTALADO EM RAMAL DE ENCAMINHAMENTO. AF_12/2014</v>
          </cell>
          <cell r="C2738" t="str">
            <v>UN</v>
          </cell>
          <cell r="D2738">
            <v>58.88</v>
          </cell>
          <cell r="E2738">
            <v>6.79</v>
          </cell>
          <cell r="F2738">
            <v>65.67</v>
          </cell>
        </row>
        <row r="2739">
          <cell r="B2739" t="str">
            <v>EM CONDUTORES VERTICAIS DE ÁGUAS PLUVIAIS</v>
          </cell>
        </row>
        <row r="2740">
          <cell r="A2740">
            <v>89582</v>
          </cell>
          <cell r="B2740" t="str">
            <v>JOELHO 45 GRAUS, PVC, SÉRIE R, ÁGUA PLUVIAL, DN 75 MM, JUNTA ELÁSTICA, FORNECIDO E INSTALADO EM CONDUTORES VERTICAIS DE ÁGUAS PLUVIAIS. AF_12/2014</v>
          </cell>
          <cell r="C2740" t="str">
            <v>UN</v>
          </cell>
          <cell r="D2740">
            <v>14.33</v>
          </cell>
          <cell r="E2740">
            <v>1.43</v>
          </cell>
          <cell r="F2740">
            <v>15.76</v>
          </cell>
        </row>
        <row r="2741">
          <cell r="A2741">
            <v>89585</v>
          </cell>
          <cell r="B2741" t="str">
            <v>JOELHO 45 GRAUS, PVC, SÉRIE R, ÁGUA PLUVIAL, DN 100 MM, JUNTA ELÁSTICA, FORNECIDO E INSTALADO EM CONDUTORES VERTICAIS DE ÁGUAS PLUVIAIS. AF_12/2014</v>
          </cell>
          <cell r="C2741" t="str">
            <v>UN</v>
          </cell>
          <cell r="D2741">
            <v>20.07</v>
          </cell>
          <cell r="E2741">
            <v>2.38</v>
          </cell>
          <cell r="F2741">
            <v>22.45</v>
          </cell>
        </row>
        <row r="2742">
          <cell r="A2742">
            <v>89591</v>
          </cell>
          <cell r="B2742" t="str">
            <v>JOELHO 45 GRAUS, PVC, SÉRIE R, ÁGUA PLUVIAL, DN 150 MM, JUNTA ELÁSTICA, FORNECIDO E INSTALADO EM CONDUTORES VERTICAIS DE ÁGUAS PLUVIAIS. AF_12/2014</v>
          </cell>
          <cell r="C2742" t="str">
            <v>UN</v>
          </cell>
          <cell r="D2742">
            <v>61.3</v>
          </cell>
          <cell r="E2742">
            <v>4.05</v>
          </cell>
          <cell r="F2742">
            <v>65.349999999999994</v>
          </cell>
        </row>
        <row r="2743">
          <cell r="A2743">
            <v>89581</v>
          </cell>
          <cell r="B2743" t="str">
            <v>JOELHO 90 GRAUS, PVC, SÉRIE R, ÁGUA PLUVIAL, DN 75 MM, JUNTA ELÁSTICA, FORNECIDO E INSTALADO EM CONDUTORES VERTICAIS DE ÁGUAS PLUVIAIS. AF_12/2014</v>
          </cell>
          <cell r="C2743" t="str">
            <v>UN</v>
          </cell>
          <cell r="D2743">
            <v>14.82</v>
          </cell>
          <cell r="E2743">
            <v>1.43</v>
          </cell>
          <cell r="F2743">
            <v>16.25</v>
          </cell>
        </row>
        <row r="2744">
          <cell r="A2744">
            <v>89584</v>
          </cell>
          <cell r="B2744" t="str">
            <v>JOELHO 90 GRAUS, PVC, SÉRIE R, ÁGUA PLUVIAL, DN 100 MM, JUNTA ELÁSTICA, FORNECIDO E INSTALADO EM CONDUTORES VERTICAIS DE ÁGUAS PLUVIAIS. AF_12/2014</v>
          </cell>
          <cell r="C2744" t="str">
            <v>UN</v>
          </cell>
          <cell r="D2744">
            <v>23.86</v>
          </cell>
          <cell r="E2744">
            <v>2.38</v>
          </cell>
          <cell r="F2744">
            <v>26.24</v>
          </cell>
        </row>
        <row r="2745">
          <cell r="A2745">
            <v>89590</v>
          </cell>
          <cell r="B2745" t="str">
            <v>JOELHO 90 GRAUS, PVC, SÉRIE R, ÁGUA PLUVIAL, DN 150 MM, JUNTA ELÁSTICA, FORNECIDO E INSTALADO EM CONDUTORES VERTICAIS DE ÁGUAS PLUVIAIS. AF_12/2014</v>
          </cell>
          <cell r="C2745" t="str">
            <v>UN</v>
          </cell>
          <cell r="D2745">
            <v>86.1</v>
          </cell>
          <cell r="E2745">
            <v>4.05</v>
          </cell>
          <cell r="F2745">
            <v>90.15</v>
          </cell>
        </row>
        <row r="2746">
          <cell r="A2746">
            <v>89599</v>
          </cell>
          <cell r="B2746" t="str">
            <v>LUVA SIMPLES, PVC, SÉRIE R, ÁGUA PLUVIAL, DN 75 MM, JUNTA ELÁSTICA, FORNECIDO E INSTALADO EM CONDUTORES VERTICAIS DE ÁGUAS PLUVIAIS. AF_12/2014</v>
          </cell>
          <cell r="C2746" t="str">
            <v>UN</v>
          </cell>
          <cell r="D2746">
            <v>7.67</v>
          </cell>
          <cell r="E2746">
            <v>0.95</v>
          </cell>
          <cell r="F2746">
            <v>8.6199999999999992</v>
          </cell>
        </row>
        <row r="2747">
          <cell r="A2747">
            <v>89600</v>
          </cell>
          <cell r="B2747" t="str">
            <v>LUVA DE CORRER, PVC, SÉRIE R, ÁGUA PLUVIAL, DN 75 MM, JUNTA ELÁSTICA, FORNECIDO E INSTALADO EM CONDUTORES VERTICAIS DE ÁGUAS PLUVIAIS. AF_12/2014</v>
          </cell>
          <cell r="C2747" t="str">
            <v>UN</v>
          </cell>
          <cell r="D2747">
            <v>8.59</v>
          </cell>
          <cell r="E2747">
            <v>0.95</v>
          </cell>
          <cell r="F2747">
            <v>9.5399999999999991</v>
          </cell>
        </row>
        <row r="2748">
          <cell r="A2748">
            <v>89669</v>
          </cell>
          <cell r="B2748" t="str">
            <v>LUVA SIMPLES, PVC, SÉRIE R, ÁGUA PLUVIAL, DN 100 MM, JUNTA ELÁSTICA, FORNECIDO E INSTALADO EM CONDUTORES VERTICAIS DE ÁGUAS PLUVIAIS. AF_12/2014</v>
          </cell>
          <cell r="C2748" t="str">
            <v>UN</v>
          </cell>
          <cell r="D2748">
            <v>11.48</v>
          </cell>
          <cell r="E2748">
            <v>1.66</v>
          </cell>
          <cell r="F2748">
            <v>13.14</v>
          </cell>
        </row>
        <row r="2749">
          <cell r="A2749">
            <v>89671</v>
          </cell>
          <cell r="B2749" t="str">
            <v>LUVA DE CORRER, PVC, SÉRIE R, ÁGUA PLUVIAL, DN 100 MM, JUNTA ELÁSTICA, FORNECIDO E INSTALADO EM CONDUTORES VERTICAIS DE ÁGUAS PLUVIAIS. AF_12/2014</v>
          </cell>
          <cell r="C2749" t="str">
            <v>UN</v>
          </cell>
          <cell r="D2749">
            <v>11.1</v>
          </cell>
          <cell r="E2749">
            <v>1.66</v>
          </cell>
          <cell r="F2749">
            <v>12.76</v>
          </cell>
        </row>
        <row r="2750">
          <cell r="A2750">
            <v>89677</v>
          </cell>
          <cell r="B2750" t="str">
            <v>LUVA SIMPLES, PVC, SÉRIE R, ÁGUA PLUVIAL, DN 150 MM, JUNTA ELÁSTICA, FORNECIDO E INSTALADO EM CONDUTORES VERTICAIS DE ÁGUAS PLUVIAIS. AF_12/2014</v>
          </cell>
          <cell r="C2750" t="str">
            <v>UN</v>
          </cell>
          <cell r="D2750">
            <v>29.08</v>
          </cell>
          <cell r="E2750">
            <v>2.62</v>
          </cell>
          <cell r="F2750">
            <v>31.7</v>
          </cell>
        </row>
        <row r="2751">
          <cell r="A2751">
            <v>89679</v>
          </cell>
          <cell r="B2751" t="str">
            <v>LUVA DE CORRER, PVC, SÉRIE R, ÁGUA PLUVIAL, DN 150 MM, JUNTA ELÁSTICA, FORNECIDO E INSTALADO EM CONDUTORES VERTICAIS DE ÁGUAS PLUVIAIS. AF_12/2014</v>
          </cell>
          <cell r="C2751" t="str">
            <v>UN</v>
          </cell>
          <cell r="D2751">
            <v>62.47</v>
          </cell>
          <cell r="E2751">
            <v>2.62</v>
          </cell>
          <cell r="F2751">
            <v>65.09</v>
          </cell>
        </row>
        <row r="2752">
          <cell r="A2752">
            <v>89685</v>
          </cell>
          <cell r="B2752" t="str">
            <v>JUNÇÃO SIMPLES, PVC, SÉRIE R, ÁGUA PLUVIAL, DN 75 X 75 MM, JUNTA ELÁSTICA, FORNECIDO E INSTALADO EM CONDUTORES VERTICAIS DE ÁGUAS PLUVIAIS. AF_12/2014</v>
          </cell>
          <cell r="C2752" t="str">
            <v>UN</v>
          </cell>
          <cell r="D2752">
            <v>29.19</v>
          </cell>
          <cell r="E2752">
            <v>1.9</v>
          </cell>
          <cell r="F2752">
            <v>31.09</v>
          </cell>
        </row>
        <row r="2753">
          <cell r="A2753">
            <v>89690</v>
          </cell>
          <cell r="B2753" t="str">
            <v>JUNÇÃO SIMPLES, PVC, SÉRIE R, ÁGUA PLUVIAL, DN 100 X 100 MM, JUNTA ELÁSTICA, FORNECIDO E INSTALADO EM CONDUTORES VERTICAIS DE ÁGUAS PLUVIAIS. AF_12/2014</v>
          </cell>
          <cell r="C2753" t="str">
            <v>UN</v>
          </cell>
          <cell r="D2753">
            <v>43.56</v>
          </cell>
          <cell r="E2753">
            <v>3.1</v>
          </cell>
          <cell r="F2753">
            <v>46.66</v>
          </cell>
        </row>
        <row r="2754">
          <cell r="A2754">
            <v>89692</v>
          </cell>
          <cell r="B2754" t="str">
            <v>JUNÇÃO SIMPLES, PVC, SÉRIE R, ÁGUA PLUVIAL, DN 100 X 75 MM, JUNTA ELÁSTICA, FORNECIDO E INSTALADO EM CONDUTORES VERTICAIS DE ÁGUAS PLUVIAIS. AF_12/2014</v>
          </cell>
          <cell r="C2754" t="str">
            <v>UN</v>
          </cell>
          <cell r="D2754">
            <v>45.32</v>
          </cell>
          <cell r="E2754">
            <v>3.1</v>
          </cell>
          <cell r="F2754">
            <v>48.42</v>
          </cell>
        </row>
        <row r="2755">
          <cell r="A2755">
            <v>89698</v>
          </cell>
          <cell r="B2755" t="str">
            <v>JUNÇÃO SIMPLES, PVC, SÉRIE R, ÁGUA PLUVIAL, DN 150 X 150 MM, JUNTA ELÁSTICA, FORNECIDO E INSTALADO EM CONDUTORES VERTICAIS DE ÁGUAS PLUVIAIS. AF_12/2014</v>
          </cell>
          <cell r="C2755" t="str">
            <v>UN</v>
          </cell>
          <cell r="D2755">
            <v>117.73</v>
          </cell>
          <cell r="E2755">
            <v>5.48</v>
          </cell>
          <cell r="F2755">
            <v>123.21</v>
          </cell>
        </row>
        <row r="2756">
          <cell r="A2756">
            <v>89699</v>
          </cell>
          <cell r="B2756" t="str">
            <v>JUNÇÃO SIMPLES, PVC, SÉRIE R, ÁGUA PLUVIAL, DN 150 X 100 MM, JUNTA ELÁSTICA, FORNECIDO E INSTALADO EM CONDUTORES VERTICAIS DE ÁGUAS PLUVIAIS. AF_12/2014</v>
          </cell>
          <cell r="C2756" t="str">
            <v>UN</v>
          </cell>
          <cell r="D2756">
            <v>110.18</v>
          </cell>
          <cell r="E2756">
            <v>5.48</v>
          </cell>
          <cell r="F2756">
            <v>115.66</v>
          </cell>
        </row>
        <row r="2757">
          <cell r="A2757">
            <v>89687</v>
          </cell>
          <cell r="B2757" t="str">
            <v>TÊ, PVC, SÉRIE R, ÁGUA PLUVIAL, DN 75 X 75 MM, JUNTA ELÁSTICA, FORNECIDO E INSTALADO EM CONDUTORES VERTICAIS DE ÁGUAS PLUVIAIS. AF_12/2014</v>
          </cell>
          <cell r="C2757" t="str">
            <v>UN</v>
          </cell>
          <cell r="D2757">
            <v>24.55</v>
          </cell>
          <cell r="E2757">
            <v>1.9</v>
          </cell>
          <cell r="F2757">
            <v>26.45</v>
          </cell>
        </row>
        <row r="2758">
          <cell r="A2758">
            <v>89693</v>
          </cell>
          <cell r="B2758" t="str">
            <v>TÊ, PVC, SÉRIE R, ÁGUA PLUVIAL, DN 100 X 100 MM, JUNTA ELÁSTICA, FORNECIDO E INSTALADO EM CONDUTORES VERTICAIS DE ÁGUAS PLUVIAIS. AF_12/2014</v>
          </cell>
          <cell r="C2758" t="str">
            <v>UN</v>
          </cell>
          <cell r="D2758">
            <v>41.02</v>
          </cell>
          <cell r="E2758">
            <v>3.1</v>
          </cell>
          <cell r="F2758">
            <v>44.12</v>
          </cell>
        </row>
        <row r="2759">
          <cell r="A2759">
            <v>89696</v>
          </cell>
          <cell r="B2759" t="str">
            <v>TÊ, PVC, SÉRIE R, ÁGUA PLUVIAL, DN 100 X 75 MM, JUNTA ELÁSTICA, FORNECIDO E INSTALADO EM CONDUTORES VERTICAIS DE ÁGUAS PLUVIAIS. AF_12/2014</v>
          </cell>
          <cell r="C2759" t="str">
            <v>UN</v>
          </cell>
          <cell r="D2759">
            <v>31.46</v>
          </cell>
          <cell r="E2759">
            <v>3.1</v>
          </cell>
          <cell r="F2759">
            <v>34.56</v>
          </cell>
        </row>
        <row r="2760">
          <cell r="A2760">
            <v>89701</v>
          </cell>
          <cell r="B2760" t="str">
            <v>TÊ, PVC, SÉRIE R, ÁGUA PLUVIAL, DN 150 X 150 MM, JUNTA ELÁSTICA, FORNECIDO E INSTALADO EM CONDUTORES VERTICAIS DE ÁGUAS PLUVIAIS. AF_12/2014</v>
          </cell>
          <cell r="C2760" t="str">
            <v>UN</v>
          </cell>
          <cell r="D2760">
            <v>87.53</v>
          </cell>
          <cell r="E2760">
            <v>5.48</v>
          </cell>
          <cell r="F2760">
            <v>93.01</v>
          </cell>
        </row>
        <row r="2761">
          <cell r="A2761">
            <v>89704</v>
          </cell>
          <cell r="B2761" t="str">
            <v>TÊ, PVC, SÉRIE R, ÁGUA PLUVIAL, DN 150 X 100 MM, JUNTA ELÁSTICA, FORNECIDO E INSTALADO EM CONDUTORES VERTICAIS DE ÁGUAS PLUVIAIS. AF_12/2014</v>
          </cell>
          <cell r="C2761" t="str">
            <v>UN</v>
          </cell>
          <cell r="D2761">
            <v>74.73</v>
          </cell>
          <cell r="E2761">
            <v>5.48</v>
          </cell>
          <cell r="F2761">
            <v>80.209999999999994</v>
          </cell>
        </row>
        <row r="2762">
          <cell r="A2762">
            <v>89665</v>
          </cell>
          <cell r="B2762" t="str">
            <v>REDUÇÃO EXCÊNTRICA, PVC, SÉRIE R, ÁGUA PLUVIAL, DN 75 X 50 MM, JUNTA ELÁSTICA, FORNECIDO E INSTALADO EM CONDUTORES VERTICAIS DE ÁGUAS PLUVIAIS. AF_12/2014</v>
          </cell>
          <cell r="C2762" t="str">
            <v>UN</v>
          </cell>
          <cell r="D2762">
            <v>4.12</v>
          </cell>
          <cell r="E2762">
            <v>0.95</v>
          </cell>
          <cell r="F2762">
            <v>5.07</v>
          </cell>
        </row>
        <row r="2763">
          <cell r="A2763">
            <v>89667</v>
          </cell>
          <cell r="B2763" t="str">
            <v>TÊ DE INSPEÇÃO, PVC, SÉRIE R, ÁGUA PLUVIAL, DN 75 MM, JUNTA ELÁSTICA, FORNECIDO E INSTALADO EM CONDUTORES VERTICAIS DE ÁGUAS PLUVIAIS. AF_12/2014</v>
          </cell>
          <cell r="C2763" t="str">
            <v>UN</v>
          </cell>
          <cell r="D2763">
            <v>30.25</v>
          </cell>
          <cell r="E2763">
            <v>0.95</v>
          </cell>
          <cell r="F2763">
            <v>31.2</v>
          </cell>
        </row>
        <row r="2764">
          <cell r="A2764">
            <v>89673</v>
          </cell>
          <cell r="B2764" t="str">
            <v>REDUÇÃO EXCÊNTRICA, PVC, SÉRIE R, ÁGUA PLUVIAL, DN 100 X 75 MM, JUNTA ELÁSTICA, FORNECIDO E INSTALADO EM CONDUTORES VERTICAIS DE ÁGUAS PLUVIAIS. AF_12/2014</v>
          </cell>
          <cell r="C2764" t="str">
            <v>UN</v>
          </cell>
          <cell r="D2764">
            <v>6.75</v>
          </cell>
          <cell r="E2764">
            <v>1.66</v>
          </cell>
          <cell r="F2764">
            <v>8.41</v>
          </cell>
        </row>
        <row r="2765">
          <cell r="A2765">
            <v>89675</v>
          </cell>
          <cell r="B2765" t="str">
            <v>TÊ DE INSPEÇÃO, PVC, SÉRIE R, ÁGUA PLUVIAL, DN 100 MM, JUNTA ELÁSTICA, FORNECIDO E INSTALADO EM CONDUTORES VERTICAIS DE ÁGUAS PLUVIAIS. AF_12/2014</v>
          </cell>
          <cell r="C2765" t="str">
            <v>UN</v>
          </cell>
          <cell r="D2765">
            <v>37.479999999999997</v>
          </cell>
          <cell r="E2765">
            <v>1.66</v>
          </cell>
          <cell r="F2765">
            <v>39.14</v>
          </cell>
        </row>
        <row r="2766">
          <cell r="A2766">
            <v>89681</v>
          </cell>
          <cell r="B2766" t="str">
            <v>REDUÇÃO EXCÊNTRICA, PVC, SÉRIE R, ÁGUA PLUVIAL, DN 150 X 100 MM, JUNTA ELÁSTICA, FORNECIDO E INSTALADO EM CONDUTORES VERTICAIS DE ÁGUAS PLUVIAIS. AF_12/2014</v>
          </cell>
          <cell r="C2766" t="str">
            <v>UN</v>
          </cell>
          <cell r="D2766">
            <v>19.38</v>
          </cell>
          <cell r="E2766">
            <v>2.62</v>
          </cell>
          <cell r="F2766">
            <v>22</v>
          </cell>
        </row>
        <row r="2767">
          <cell r="B2767" t="str">
            <v>TUBOS E CONEXÕES DE PVC - DRENOS DE AR-CONDICIONADO</v>
          </cell>
          <cell r="C2767">
            <v>0</v>
          </cell>
        </row>
        <row r="2768">
          <cell r="A2768">
            <v>89865</v>
          </cell>
          <cell r="B2768" t="str">
            <v>TUBO, PVC, SOLDÁVEL, DN 25MM, INSTALADO EM DRENO DE AR-CONDICIONADO  FORNECIMENTO E INSTALAÇÃO. AF_12/2014_P</v>
          </cell>
          <cell r="C2768" t="str">
            <v>M</v>
          </cell>
          <cell r="D2768">
            <v>4.28</v>
          </cell>
          <cell r="E2768">
            <v>4.53</v>
          </cell>
          <cell r="F2768">
            <v>8.81</v>
          </cell>
        </row>
        <row r="2769">
          <cell r="A2769">
            <v>89866</v>
          </cell>
          <cell r="B2769" t="str">
            <v>JOELHO 90 GRAUS, PVC, SOLDÁVEL, DN 25MM, INSTALADO EM DRENO DE AR-CONDICIONADO  FORNECIMENTO E INSTALAÇÃO. AF_12/2014_P</v>
          </cell>
          <cell r="C2769" t="str">
            <v>UN</v>
          </cell>
          <cell r="D2769">
            <v>1.74</v>
          </cell>
          <cell r="E2769">
            <v>1.66</v>
          </cell>
          <cell r="F2769">
            <v>3.4</v>
          </cell>
        </row>
        <row r="2770">
          <cell r="A2770">
            <v>89867</v>
          </cell>
          <cell r="B2770" t="str">
            <v>JOELHO 45 GRAUS, PVC, SOLDÁVEL, DN 25MM, INSTALADO EM DRENO DE AR-CONDICIONADO  FORNECIMENTO E INSTALAÇÃO. AF_12/2014_P</v>
          </cell>
          <cell r="C2770" t="str">
            <v>UN</v>
          </cell>
          <cell r="D2770">
            <v>2.2799999999999998</v>
          </cell>
          <cell r="E2770">
            <v>1.66</v>
          </cell>
          <cell r="F2770">
            <v>3.94</v>
          </cell>
        </row>
        <row r="2771">
          <cell r="A2771">
            <v>89868</v>
          </cell>
          <cell r="B2771" t="str">
            <v>LUVA, PVC, SOLDÁVEL, DN 25MM, INSTALADO EM DRENO DE AR-CONDICIONADO  FORNECIMENTO E INSTALAÇÃO. AF_12/2014_P</v>
          </cell>
          <cell r="C2771" t="str">
            <v>UN</v>
          </cell>
          <cell r="D2771">
            <v>1.39</v>
          </cell>
          <cell r="E2771">
            <v>0.95</v>
          </cell>
          <cell r="F2771">
            <v>2.34</v>
          </cell>
        </row>
        <row r="2772">
          <cell r="A2772">
            <v>89869</v>
          </cell>
          <cell r="B2772" t="str">
            <v>TE, PVC, SOLDÁVEL, DN 25MM, INSTALADO EM DRENO DE AR-CONDICIONADO  FORNECIMENTO E INSTALAÇÃO. AF_12/2014_P</v>
          </cell>
          <cell r="C2772" t="str">
            <v>UN</v>
          </cell>
          <cell r="D2772">
            <v>3.2</v>
          </cell>
          <cell r="E2772">
            <v>2.14</v>
          </cell>
          <cell r="F2772">
            <v>5.34</v>
          </cell>
        </row>
        <row r="2773">
          <cell r="B2773" t="str">
            <v>TUBOS CERAMICOS - ESGOTO E AGUAS PLUVIAIS</v>
          </cell>
          <cell r="C2773">
            <v>0</v>
          </cell>
        </row>
        <row r="2774">
          <cell r="B2774" t="str">
            <v>SISTEMAS DE TRATAMENTO DE ESGOTO</v>
          </cell>
          <cell r="C2774">
            <v>0</v>
          </cell>
        </row>
        <row r="2775">
          <cell r="A2775" t="str">
            <v>74197/1</v>
          </cell>
          <cell r="B2775" t="str">
            <v>FOSSA SÉPTICA EM ALVENARIA DE TIJOLO CERÂMICO MACIÇO DIMENSÕES EXTERNAS 1,90X1,10X1,40M, 1.500 LITROS, REVESTIDA INTERNAMENTE COM BARRA LISA, COM TAMPA EM CONCRETO ARMADO COM ESPESSURA 8CM</v>
          </cell>
          <cell r="C2775" t="str">
            <v>UN</v>
          </cell>
          <cell r="D2775">
            <v>697.73</v>
          </cell>
          <cell r="E2775">
            <v>405.66</v>
          </cell>
          <cell r="F2775">
            <v>1103.3900000000001</v>
          </cell>
        </row>
        <row r="2776">
          <cell r="A2776" t="str">
            <v>74198/1</v>
          </cell>
          <cell r="B2776" t="str">
            <v>SUMIDOURO EM ALVENARIA DE TIJOLO CERÂMICO MACIÇO DIÂMETRO 1,20M E ALTURA 5,00M, COM TAMPA EM CONCRETO ARMADO DIÂMETRO 1,40M E ESPESSURA 10CM</v>
          </cell>
          <cell r="C2776" t="str">
            <v>UN</v>
          </cell>
          <cell r="D2776">
            <v>587.97</v>
          </cell>
          <cell r="E2776">
            <v>516.58000000000004</v>
          </cell>
          <cell r="F2776">
            <v>1104.55</v>
          </cell>
        </row>
        <row r="2777">
          <cell r="A2777" t="str">
            <v>74198/2</v>
          </cell>
          <cell r="B2777" t="str">
            <v>SUMIDOURO EM ALVENARIA DE TIJOLO CERÂMICO MACIÇO DIÂMETRO 1,40M E ALTURA 5,00M, COM TAMPA EM CONCRETO ARMADO DIÂMETRO 1,60M E ESPESSURA 10CM</v>
          </cell>
          <cell r="C2777" t="str">
            <v>UN</v>
          </cell>
          <cell r="D2777">
            <v>720.72</v>
          </cell>
          <cell r="E2777">
            <v>657.91</v>
          </cell>
          <cell r="F2777">
            <v>1378.63</v>
          </cell>
        </row>
        <row r="2778">
          <cell r="A2778">
            <v>85323</v>
          </cell>
          <cell r="B2778" t="str">
            <v>LOCAÇÃO E NÍVELAMENTO DE EMISSÁRIO/REDE COLETORA COM AUXÍLIO DE EQUIPAMENTO TOPOGRÁFICO</v>
          </cell>
          <cell r="C2778" t="str">
            <v>M</v>
          </cell>
          <cell r="D2778">
            <v>0.44</v>
          </cell>
          <cell r="E2778">
            <v>1.55</v>
          </cell>
          <cell r="F2778">
            <v>1.99</v>
          </cell>
        </row>
        <row r="2779">
          <cell r="B2779" t="str">
            <v>TUBOS E CONEXOES CERÂMICOS</v>
          </cell>
          <cell r="C2779">
            <v>0</v>
          </cell>
        </row>
        <row r="2780">
          <cell r="B2780" t="str">
            <v>LIGACAO DE ESGOTO</v>
          </cell>
          <cell r="C2780">
            <v>0</v>
          </cell>
        </row>
        <row r="2781">
          <cell r="A2781">
            <v>73658</v>
          </cell>
          <cell r="B2781" t="str">
            <v>LIGAÇÃO DOMICILIAR DE ESGOTO DN 100MM, DA CASA ATÉ A CAIXA, COMPOSTO POR 10,0M TUBO DE PVC ESGOTO PREDIAL DN 100MM E CAIXA DE ALVENARIA COM TAMPA DE CONCRETO - FORNECIMENTO E INSTALAÇÃO</v>
          </cell>
          <cell r="C2781" t="str">
            <v>UN</v>
          </cell>
          <cell r="D2781">
            <v>254.01</v>
          </cell>
          <cell r="E2781">
            <v>232.72</v>
          </cell>
          <cell r="F2781">
            <v>486.73</v>
          </cell>
        </row>
        <row r="2782">
          <cell r="A2782" t="str">
            <v>73784/1</v>
          </cell>
          <cell r="B2782" t="str">
            <v>LIGAÇÃO DE ESGOTO EM TUBO PVC ESGOTO SÉRIE-R DN 100MM, DA CAIXA ATÉ A REDE, INCLUINDO ESCAVAÇÃO E REATERRO ATÉ 1,00M, COMPOSTO POR 10,50M DE TUBO PVC SÉRIE-R ESGOTO DN 100MM, JUNÇÃO SIMPLES PVC PARA ESGOTO PREDIAL DN 100X100MM E CURVA PVC 90GRAUS PARA RED</v>
          </cell>
          <cell r="C2782" t="str">
            <v>UN</v>
          </cell>
          <cell r="D2782">
            <v>522.34</v>
          </cell>
          <cell r="E2782">
            <v>357.72</v>
          </cell>
          <cell r="F2782">
            <v>880.06</v>
          </cell>
        </row>
        <row r="2783">
          <cell r="A2783" t="str">
            <v>73784/2</v>
          </cell>
          <cell r="B2783" t="str">
            <v>LIGAÇÃO DE ESGOTO EM TUBO PVC ESGOTO SÉRIE-R DN 150MM, DA CAIXA ATÉ A REDE, INCLUINDO ESCAVAÇÃO E REATERRO ATÉ 1,00M, COMPOSTO POR 13,65M DE TUBO PVC SÉRIE-R ESGOTO DN 150MM - FORNECIMENTO E INSTALAÇÃO</v>
          </cell>
          <cell r="C2783" t="str">
            <v>UN</v>
          </cell>
          <cell r="D2783">
            <v>881.4</v>
          </cell>
          <cell r="E2783">
            <v>413.92</v>
          </cell>
          <cell r="F2783">
            <v>1295.32</v>
          </cell>
        </row>
        <row r="2784">
          <cell r="B2784" t="str">
            <v>APARELHOS SANITARIOS, LOUCAS, METAIS E OUTROS</v>
          </cell>
          <cell r="C2784">
            <v>0</v>
          </cell>
        </row>
        <row r="2785">
          <cell r="B2785" t="str">
            <v>MANUTENCAO / REPAROS - APARELHOS SANITARIOS, LOUCAS, METAIS E OUTROS</v>
          </cell>
          <cell r="C2785">
            <v>0</v>
          </cell>
        </row>
        <row r="2786">
          <cell r="A2786">
            <v>85374</v>
          </cell>
          <cell r="B2786" t="str">
            <v>REMOÇÃO DE DISPOSITIVOS PARA FUNCIONAMENTO DE APARELHOS SANITÁRIOS</v>
          </cell>
          <cell r="C2786" t="str">
            <v>UN</v>
          </cell>
          <cell r="D2786">
            <v>3.01</v>
          </cell>
          <cell r="E2786">
            <v>6.43</v>
          </cell>
          <cell r="F2786">
            <v>9.44</v>
          </cell>
        </row>
        <row r="2787">
          <cell r="A2787">
            <v>85415</v>
          </cell>
          <cell r="B2787" t="str">
            <v>REMOÇÃO DE DISPOSITIVOS PARA FUNCIONAMENTO DE PIA DE COZINHA</v>
          </cell>
          <cell r="C2787" t="str">
            <v>UN</v>
          </cell>
          <cell r="D2787">
            <v>2.25</v>
          </cell>
          <cell r="E2787">
            <v>5.96</v>
          </cell>
          <cell r="F2787">
            <v>8.2100000000000009</v>
          </cell>
        </row>
        <row r="2788">
          <cell r="A2788">
            <v>85410</v>
          </cell>
          <cell r="B2788" t="str">
            <v>REMOÇÃO DE RALO SECO OU SIFONADO</v>
          </cell>
          <cell r="C2788" t="str">
            <v>UN</v>
          </cell>
          <cell r="D2788">
            <v>3.61</v>
          </cell>
          <cell r="E2788">
            <v>9.5299999999999994</v>
          </cell>
          <cell r="F2788">
            <v>13.14</v>
          </cell>
        </row>
        <row r="2789">
          <cell r="A2789">
            <v>85333</v>
          </cell>
          <cell r="B2789" t="str">
            <v>RETIRADA DE APARELHOS SANITÁRIOS</v>
          </cell>
          <cell r="C2789" t="str">
            <v>UN</v>
          </cell>
          <cell r="D2789">
            <v>4.51</v>
          </cell>
          <cell r="E2789">
            <v>11.63</v>
          </cell>
          <cell r="F2789">
            <v>16.14</v>
          </cell>
        </row>
        <row r="2790">
          <cell r="A2790">
            <v>73540</v>
          </cell>
          <cell r="B2790" t="str">
            <v>COLOCAÇÃO CUBA LOUÇA/ACO INOX EXCLUSIVE CUBA/COMPLEMENTO - P</v>
          </cell>
          <cell r="C2790" t="str">
            <v>UN</v>
          </cell>
          <cell r="D2790">
            <v>9.0299999999999994</v>
          </cell>
          <cell r="E2790">
            <v>23.84</v>
          </cell>
          <cell r="F2790">
            <v>32.869999999999997</v>
          </cell>
        </row>
        <row r="2791">
          <cell r="A2791">
            <v>73541</v>
          </cell>
          <cell r="B2791" t="str">
            <v>COLOCAÇÃO BANCA MÁRMORE/GRANITO/ACO INOX EXCLUSIVE BANCA - P</v>
          </cell>
          <cell r="C2791" t="str">
            <v>M</v>
          </cell>
          <cell r="D2791">
            <v>19.510000000000002</v>
          </cell>
          <cell r="E2791">
            <v>46.99</v>
          </cell>
          <cell r="F2791">
            <v>66.5</v>
          </cell>
        </row>
        <row r="2792">
          <cell r="A2792">
            <v>86886</v>
          </cell>
          <cell r="B2792" t="str">
            <v>ENGATE FLEXÍVEL EM METAL CROMADO, 1/2" X 30CM - FORNECIMENTO E INSTALAÇÃO. AF_12/2013</v>
          </cell>
          <cell r="C2792" t="str">
            <v>UN</v>
          </cell>
          <cell r="D2792">
            <v>23.4</v>
          </cell>
          <cell r="E2792">
            <v>2.52</v>
          </cell>
          <cell r="F2792">
            <v>25.92</v>
          </cell>
        </row>
        <row r="2793">
          <cell r="A2793">
            <v>86887</v>
          </cell>
          <cell r="B2793" t="str">
            <v>ENGATE FLEXÍVEL EM METAL CROMADO, 1/2" X 40CM - FORNECIMENTO E INSTALAÇÃO. AF_12/2013</v>
          </cell>
          <cell r="C2793" t="str">
            <v>UN</v>
          </cell>
          <cell r="D2793">
            <v>25.66</v>
          </cell>
          <cell r="E2793">
            <v>2.52</v>
          </cell>
          <cell r="F2793">
            <v>28.18</v>
          </cell>
        </row>
        <row r="2794">
          <cell r="A2794">
            <v>86884</v>
          </cell>
          <cell r="B2794" t="str">
            <v>ENGATE FLEXÍVEL EM PLÁSTICO BRANCO, 1/2" X 30CM - FORNECIMENTO E INSTALAÇÃO. AF_12/2013</v>
          </cell>
          <cell r="C2794" t="str">
            <v>UN</v>
          </cell>
          <cell r="D2794">
            <v>3.44</v>
          </cell>
          <cell r="E2794">
            <v>2.52</v>
          </cell>
          <cell r="F2794">
            <v>5.96</v>
          </cell>
        </row>
        <row r="2795">
          <cell r="A2795">
            <v>86885</v>
          </cell>
          <cell r="B2795" t="str">
            <v>ENGATE FLEXÍVEL EM PLÁSTICO BRANCO, 1/2" X 40CM - FORNECIMENTO E INSTALAÇÃO. AF_12/2013</v>
          </cell>
          <cell r="C2795" t="str">
            <v>UN</v>
          </cell>
          <cell r="D2795">
            <v>5.19</v>
          </cell>
          <cell r="E2795">
            <v>2.52</v>
          </cell>
          <cell r="F2795">
            <v>7.71</v>
          </cell>
        </row>
        <row r="2796">
          <cell r="B2796" t="str">
            <v>BANCADAS</v>
          </cell>
          <cell r="C2796">
            <v>0</v>
          </cell>
        </row>
        <row r="2797">
          <cell r="A2797">
            <v>86896</v>
          </cell>
          <cell r="B2797" t="str">
            <v>BANCADA DE GRANITO AMÊNDOA POLIDO PARA LAVATÓRIO 0,50 X 0,60 M - FORNECIMENTO E INSTALAÇÃO. AF_12/2013_P</v>
          </cell>
          <cell r="C2797" t="str">
            <v>UN</v>
          </cell>
          <cell r="D2797">
            <v>168.12</v>
          </cell>
          <cell r="E2797">
            <v>34.119999999999997</v>
          </cell>
          <cell r="F2797">
            <v>202.24</v>
          </cell>
        </row>
        <row r="2798">
          <cell r="A2798">
            <v>86890</v>
          </cell>
          <cell r="B2798" t="str">
            <v>BANCADA DE GRANITO AMÊNDOA POLIDO PARA PIA DE COZINHA 1,50 X 0,60 M - FORNECIMENTO E INSTALAÇÃO. AF_12/2013_P</v>
          </cell>
          <cell r="C2798" t="str">
            <v>UN</v>
          </cell>
          <cell r="D2798">
            <v>359.68</v>
          </cell>
          <cell r="E2798">
            <v>28.6</v>
          </cell>
          <cell r="F2798">
            <v>388.28</v>
          </cell>
        </row>
        <row r="2799">
          <cell r="A2799">
            <v>86895</v>
          </cell>
          <cell r="B2799" t="str">
            <v>BANCADA DE GRANITO CINZA POLIDO PARA LAVATÓRIO 0,50 X 0,60 M - FORNECIMENTO E INSTALAÇÃO. AF_12/2013_P</v>
          </cell>
          <cell r="C2799" t="str">
            <v>UN</v>
          </cell>
          <cell r="D2799">
            <v>147.75</v>
          </cell>
          <cell r="E2799">
            <v>34.119999999999997</v>
          </cell>
          <cell r="F2799">
            <v>181.87</v>
          </cell>
        </row>
        <row r="2800">
          <cell r="A2800">
            <v>86889</v>
          </cell>
          <cell r="B2800" t="str">
            <v>BANCADA DE GRANITO CINZA POLIDO PARA PIA DE COZINHA 1,50 X 0,60 M - FORNECIMENTO E INSTALAÇÃO. AF_12/2013_P</v>
          </cell>
          <cell r="C2800" t="str">
            <v>UN</v>
          </cell>
          <cell r="D2800">
            <v>305.39</v>
          </cell>
          <cell r="E2800">
            <v>28.6</v>
          </cell>
          <cell r="F2800">
            <v>333.99</v>
          </cell>
        </row>
        <row r="2801">
          <cell r="A2801">
            <v>86944</v>
          </cell>
          <cell r="B2801" t="str">
            <v>BANCADA DE GRANITO CINZA POLIDO 150X60CM, COM CUBA DE EMBUTIR DE AÇO INOXIDÁVEL MÉDIA, VÁLVULA AMERICANA EM METAL CROMADO, SIFÃO FLEXÍVEL EM PVC, ENGATE FLEXÍVEL 30CM, TORNEIRA DE MESA CROMADA TUBO MÓVEL PADRÃO ALTO - FORNEC. E INSTAL. AF_12/2013_P</v>
          </cell>
          <cell r="C2801" t="str">
            <v>UN</v>
          </cell>
          <cell r="D2801">
            <v>536.95000000000005</v>
          </cell>
          <cell r="E2801">
            <v>45.71</v>
          </cell>
          <cell r="F2801">
            <v>582.66</v>
          </cell>
        </row>
        <row r="2802">
          <cell r="A2802">
            <v>86897</v>
          </cell>
          <cell r="B2802" t="str">
            <v>BANCADA DE GRANITO PRETO TIJUCA POLIDO PARA LAVATÓRIO 0,50 X 0,60 M - FORNECIMENTO E INSTALAÇÃO. AF_12/2013_P</v>
          </cell>
          <cell r="C2802" t="str">
            <v>UN</v>
          </cell>
          <cell r="D2802">
            <v>191.07</v>
          </cell>
          <cell r="E2802">
            <v>34.119999999999997</v>
          </cell>
          <cell r="F2802">
            <v>225.19</v>
          </cell>
        </row>
        <row r="2803">
          <cell r="A2803">
            <v>86891</v>
          </cell>
          <cell r="B2803" t="str">
            <v>BANCADA DE GRANITO PRETO TIJUCA POLIDO PARA PIA DE COZINHA 1,50 X 0,60 M - FORNECIMENTO E INSTALAÇÃO. AF_12/2013_P</v>
          </cell>
          <cell r="C2803" t="str">
            <v>UN</v>
          </cell>
          <cell r="D2803">
            <v>420.84</v>
          </cell>
          <cell r="E2803">
            <v>28.6</v>
          </cell>
          <cell r="F2803">
            <v>449.44</v>
          </cell>
        </row>
        <row r="2804">
          <cell r="A2804">
            <v>86945</v>
          </cell>
          <cell r="B2804" t="str">
            <v>BANCADA DE GRANITO PRETO TIJUCA POLIDO 150X60CM, COM CUBA DE EMBUTIR DE AÇO INOXIDÁVEL MÉDIA, VÁLVULA AMERICANA, SIFÃO GARRAFA, ENGATE FLEXÍVEL 40CM EM METAL CROMADO, APARELHO MISTURADOR DE MESA PADRÃO MÉDIO  FORNEC. E INSTAL. AF_12/2013_P</v>
          </cell>
          <cell r="C2804" t="str">
            <v>UN</v>
          </cell>
          <cell r="D2804">
            <v>871.95</v>
          </cell>
          <cell r="E2804">
            <v>52.41</v>
          </cell>
          <cell r="F2804">
            <v>924.36</v>
          </cell>
        </row>
        <row r="2805">
          <cell r="A2805">
            <v>86946</v>
          </cell>
          <cell r="B2805" t="str">
            <v>BANCADA GRANITO PRETO TIJUCA POLIDO 0,50 X 0,60M, INCL. CUBA DE EMBUTIR OVAL LOUÇA BRANCA 35 X 50CM, VÁLVULA METAL CROMADO, SIFÃO FLEXÍVEL PVC, ENGATE 30CM FLEXÍVEL PLÁSTICO E TORNEIRA CROMADA DE MESA, PADRÃO POPULAR FORNEC. E INSTALAÇÃO. AF_12/2013</v>
          </cell>
          <cell r="C2805" t="str">
            <v>UN</v>
          </cell>
          <cell r="D2805">
            <v>344.15</v>
          </cell>
          <cell r="E2805">
            <v>56</v>
          </cell>
          <cell r="F2805">
            <v>400.15</v>
          </cell>
        </row>
        <row r="2806">
          <cell r="A2806">
            <v>86898</v>
          </cell>
          <cell r="B2806" t="str">
            <v>BANCADA DE MÁRMORE ACINZENTADO POLIDO PARA LAVATÓRIO 0,50 X 0,60 M - FORNECIMENTO E INSTALAÇÃO. AF_12/2013_P</v>
          </cell>
          <cell r="C2806" t="str">
            <v>UN</v>
          </cell>
          <cell r="D2806">
            <v>239.08</v>
          </cell>
          <cell r="E2806">
            <v>34.119999999999997</v>
          </cell>
          <cell r="F2806">
            <v>273.2</v>
          </cell>
        </row>
        <row r="2807">
          <cell r="A2807">
            <v>86892</v>
          </cell>
          <cell r="B2807" t="str">
            <v>BANCADA DE MÁRMORE ACINZENTADO POLIDO PARA PIA DE COZINHA 1,50 X 0,60 M - FORNECIMENTO E INSTALAÇÃO. AF_12/2013_P</v>
          </cell>
          <cell r="C2807" t="str">
            <v>UN</v>
          </cell>
          <cell r="D2807">
            <v>548.84</v>
          </cell>
          <cell r="E2807">
            <v>28.6</v>
          </cell>
          <cell r="F2807">
            <v>577.44000000000005</v>
          </cell>
        </row>
        <row r="2808">
          <cell r="A2808">
            <v>86899</v>
          </cell>
          <cell r="B2808" t="str">
            <v>BANCADA DE MÁRMORE BRANCO POLIDO PARA LAVATÓRIO 0,50 X 0,60 M - FORNECIMENTO E INSTALAÇÃO. AF_12/2013_P</v>
          </cell>
          <cell r="C2808" t="str">
            <v>UN</v>
          </cell>
          <cell r="D2808">
            <v>172.74</v>
          </cell>
          <cell r="E2808">
            <v>34.119999999999997</v>
          </cell>
          <cell r="F2808">
            <v>206.86</v>
          </cell>
        </row>
        <row r="2809">
          <cell r="A2809">
            <v>86947</v>
          </cell>
          <cell r="B2809" t="str">
            <v>BANCADA MÁRMORE BRANCO POLIDO 0,50 X 0,60M, INCLUSO CUBA DE EMBUTIR OVAL EM LOUÇA BRANCA 35 X 50CM, VÁLVULA, SIFÃO TIPO GARRAFA E ENGATE FLEXÍVEL 40CM EM METAL CROMADO E APARELHO MISTURADOR DE MESA, PADRÃO MÉDIO  FORNECIMENTO E INSTALAÇÃO. AF_12/2013</v>
          </cell>
          <cell r="C2809" t="str">
            <v>UN</v>
          </cell>
          <cell r="D2809">
            <v>546.96</v>
          </cell>
          <cell r="E2809">
            <v>67.75</v>
          </cell>
          <cell r="F2809">
            <v>614.71</v>
          </cell>
        </row>
        <row r="2810">
          <cell r="A2810">
            <v>86893</v>
          </cell>
          <cell r="B2810" t="str">
            <v>BANCADA DE MÁRMORE BRANCO POLIDO PARA PIA DE COZINHA 1,50 X 0,60 M - FORNECIMENTO E INSTALAÇÃO. AF_12/2013_P</v>
          </cell>
          <cell r="C2810" t="str">
            <v>UN</v>
          </cell>
          <cell r="D2810">
            <v>371.98</v>
          </cell>
          <cell r="E2810">
            <v>28.6</v>
          </cell>
          <cell r="F2810">
            <v>400.58</v>
          </cell>
        </row>
        <row r="2811">
          <cell r="A2811">
            <v>86894</v>
          </cell>
          <cell r="B2811" t="str">
            <v>BANCADA DE MÁRMORE SINTÉTICO 120 X 60CM, COM CUBA INTEGRADA - FORNECIMENTO E INSTALAÇÃO. AF_12/2013_P</v>
          </cell>
          <cell r="C2811" t="str">
            <v>UN</v>
          </cell>
          <cell r="D2811">
            <v>156.16</v>
          </cell>
          <cell r="E2811">
            <v>17.48</v>
          </cell>
          <cell r="F2811">
            <v>173.64</v>
          </cell>
        </row>
        <row r="2812">
          <cell r="A2812">
            <v>86934</v>
          </cell>
          <cell r="B2812" t="str">
            <v>BANCADA DE MÁRMORE SINTÉTICO 120 X 60CM, COM CUBA INTEGRADA, INCLUSO SIFÃO TIPO FLEXÍVEL EM PVC, VÁLVULA EM PLÁSTICO CROMADO TIPO AMERICANA E TORNEIRA CROMADA LONGA, DE PAREDE, PADRÃO POPULAR - FORNECIMENTO E INSTALAÇÃO. AF_12/2013_P</v>
          </cell>
          <cell r="C2812" t="str">
            <v>UN</v>
          </cell>
          <cell r="D2812">
            <v>206.74</v>
          </cell>
          <cell r="E2812">
            <v>22.9</v>
          </cell>
          <cell r="F2812">
            <v>229.64</v>
          </cell>
        </row>
        <row r="2813">
          <cell r="A2813">
            <v>86933</v>
          </cell>
          <cell r="B2813" t="str">
            <v>BANCADA DE MÁRMORE SINTÉTICO 120 X 60CM, COM CUBA INTEGRADA, INCLUSO SIFÃO TIPO GARRAFA EM PVC, VÁLVULA EM PLÁSTICO CROMADO TIPO AMERICANA E TORNEIRA CROMADA LONGA, DE PAREDE, PADRÃO POPULAR - FORNECIMENTO E INSTALAÇÃO. AF_12/2013_P</v>
          </cell>
          <cell r="C2813" t="str">
            <v>UN</v>
          </cell>
          <cell r="D2813">
            <v>202.2</v>
          </cell>
          <cell r="E2813">
            <v>23.81</v>
          </cell>
          <cell r="F2813">
            <v>226.01</v>
          </cell>
        </row>
        <row r="2814">
          <cell r="B2814" t="str">
            <v>TANQUES</v>
          </cell>
          <cell r="C2814">
            <v>0</v>
          </cell>
        </row>
        <row r="2815">
          <cell r="A2815">
            <v>86872</v>
          </cell>
          <cell r="B2815" t="str">
            <v>TANQUE DE LOUÇA BRANCA COM COLUNA, 22L OU EQUIVALENTE - FORNECIMENTO E INSTALAÇÃO. AF_12/2013_P</v>
          </cell>
          <cell r="C2815" t="str">
            <v>UN</v>
          </cell>
          <cell r="D2815">
            <v>223.16</v>
          </cell>
          <cell r="E2815">
            <v>30.95</v>
          </cell>
          <cell r="F2815">
            <v>254.11</v>
          </cell>
        </row>
        <row r="2816">
          <cell r="A2816">
            <v>86920</v>
          </cell>
          <cell r="B2816" t="str">
            <v>TANQUE DE LOUÇA BRANCA COM COLUNA, 22L OU EQUIVALENTE, INCLUSO SIFÃO FLEXÍVEL EM PVC, VÁLVULA PLÁSTICA E TORNEIRA DE METAL CROMADO PADRÃO POPULAR - FORNECIMENTO E INSTALAÇÃO. AF_12/2013_P</v>
          </cell>
          <cell r="C2816" t="str">
            <v>UN</v>
          </cell>
          <cell r="D2816">
            <v>251.44</v>
          </cell>
          <cell r="E2816">
            <v>36.880000000000003</v>
          </cell>
          <cell r="F2816">
            <v>288.32</v>
          </cell>
        </row>
        <row r="2817">
          <cell r="A2817">
            <v>86921</v>
          </cell>
          <cell r="B2817" t="str">
            <v>TANQUE DE LOUÇA BRANCA COM COLUNA, 22L OU EQUIVALENTE, INCLUSO SIFÃO FLEXÍVEL EM PVC, VÁLVULA PLÁSTICA E TORNEIRA DE PLÁSTICO - FORNECIMENTO E INSTALAÇÃO. AF_12/2013_P</v>
          </cell>
          <cell r="C2817" t="str">
            <v>UN</v>
          </cell>
          <cell r="D2817">
            <v>261.16000000000003</v>
          </cell>
          <cell r="E2817">
            <v>36.880000000000003</v>
          </cell>
          <cell r="F2817">
            <v>298.04000000000002</v>
          </cell>
        </row>
        <row r="2818">
          <cell r="A2818">
            <v>86874</v>
          </cell>
          <cell r="B2818" t="str">
            <v>TANQUE DE LOUÇA BRANCA SUSPENSO, 18L OU EQUIVALENTE - FORNECIMENTO E INSTALAÇÃO. AF_12/2013_P</v>
          </cell>
          <cell r="C2818" t="str">
            <v>UN</v>
          </cell>
          <cell r="D2818">
            <v>309.07</v>
          </cell>
          <cell r="E2818">
            <v>14.44</v>
          </cell>
          <cell r="F2818">
            <v>323.51</v>
          </cell>
        </row>
        <row r="2819">
          <cell r="A2819">
            <v>86923</v>
          </cell>
          <cell r="B2819" t="str">
            <v>TANQUE DE LOUÇA BRANCA SUSPENSO, 18L OU EQUIVALENTE, INCLUSO SIFÃO TIPO GARRAFA EM PVC, VÁLVULA PLÁSTICA E TORNEIRA DE METAL CROMADO PADRÃO POPULAR - FORNECIMENTO E INSTALAÇÃO. AF_12/2013_P</v>
          </cell>
          <cell r="C2819" t="str">
            <v>UN</v>
          </cell>
          <cell r="D2819">
            <v>332.81</v>
          </cell>
          <cell r="E2819">
            <v>21.28</v>
          </cell>
          <cell r="F2819">
            <v>354.09</v>
          </cell>
        </row>
        <row r="2820">
          <cell r="A2820">
            <v>86924</v>
          </cell>
          <cell r="B2820" t="str">
            <v>TANQUE DE LOUÇA BRANCA SUSPENSO, 18L OU EQUIVALENTE, INCLUSO SIFÃO TIPO GARRAFA EM PVC, VÁLVULA PLÁSTICA E TORNEIRA DE PLÁSTICO - FORNECIMENTO E INSTALAÇÃO. AF_12/2013_P</v>
          </cell>
          <cell r="C2820" t="str">
            <v>UN</v>
          </cell>
          <cell r="D2820">
            <v>342.53</v>
          </cell>
          <cell r="E2820">
            <v>21.28</v>
          </cell>
          <cell r="F2820">
            <v>363.81</v>
          </cell>
        </row>
        <row r="2821">
          <cell r="A2821">
            <v>86922</v>
          </cell>
          <cell r="B2821" t="str">
            <v>TANQUE DE LOUÇA BRANCA SUSPENSO, 18L OU EQUIVALENTE, INCLUSO SIFÃO TIPO GARRAFA EM METAL CROMADO, VÁLVULA METÁLICA E TORNEIRA DE METAL CROMADO PADRÃO MÉDIO - FORNECIMENTO E INSTALAÇÃO. AF_12/2013</v>
          </cell>
          <cell r="C2821" t="str">
            <v>UN</v>
          </cell>
          <cell r="D2821">
            <v>442.37</v>
          </cell>
          <cell r="E2821">
            <v>24.31</v>
          </cell>
          <cell r="F2821">
            <v>466.68</v>
          </cell>
        </row>
        <row r="2822">
          <cell r="A2822">
            <v>86876</v>
          </cell>
          <cell r="B2822" t="str">
            <v>TANQUE DE MÁRMORE SINTÉTICO SUSPENSO, 22L OU EQUIVALENTE - FORNECIMENTO E INSTALAÇÃO. AF_12/2013_P</v>
          </cell>
          <cell r="C2822" t="str">
            <v>UN</v>
          </cell>
          <cell r="D2822">
            <v>106.65</v>
          </cell>
          <cell r="E2822">
            <v>12.66</v>
          </cell>
          <cell r="F2822">
            <v>119.31</v>
          </cell>
        </row>
        <row r="2823">
          <cell r="A2823">
            <v>86929</v>
          </cell>
          <cell r="B2823" t="str">
            <v>TANQUE DE MÁRMORE SINTÉTICO SUSPENSO, 22L OU EQUIVALENTE, INCLUSO SIFÃO FLEXÍVEL EM PVC, VÁLVULA PLÁSTICA E TORNEIRA DE METAL CROMADO PADRÃO POPULAR - FORNECIMENTO E INSTALAÇÃO. AF_12/2013_P</v>
          </cell>
          <cell r="C2823" t="str">
            <v>UN</v>
          </cell>
          <cell r="D2823">
            <v>134.94</v>
          </cell>
          <cell r="E2823">
            <v>18.579999999999998</v>
          </cell>
          <cell r="F2823">
            <v>153.52000000000001</v>
          </cell>
        </row>
        <row r="2824">
          <cell r="A2824">
            <v>86930</v>
          </cell>
          <cell r="B2824" t="str">
            <v>TANQUE DE MÁRMORE SINTÉTICO SUSPENSO, 22L OU EQUIVALENTE, INCLUSO SIFÃO FLEXÍVEL EM PVC, VÁLVULA PLÁSTICA E TORNEIRA DE PLÁSTICO - FORNECIMENTO E INSTALAÇÃO. AF_12/2013_P</v>
          </cell>
          <cell r="C2824" t="str">
            <v>UN</v>
          </cell>
          <cell r="D2824">
            <v>144.65</v>
          </cell>
          <cell r="E2824">
            <v>18.579999999999998</v>
          </cell>
          <cell r="F2824">
            <v>163.22999999999999</v>
          </cell>
        </row>
        <row r="2825">
          <cell r="A2825">
            <v>86919</v>
          </cell>
          <cell r="B2825" t="str">
            <v>TANQUE DE LOUÇA BRANCA COM COLUNA, 22L OU EQUIVALENTE, INCLUSO SIFÃO FLEXÍVEL EM PVC, VÁLVULA METÁLICA E TORNEIRA DE METAL CROMADO PADRÃO MÉDIO - FORNECIMENTO E INSTALAÇÃO. AF_12/2013</v>
          </cell>
          <cell r="C2825" t="str">
            <v>UN</v>
          </cell>
          <cell r="D2825">
            <v>278.69</v>
          </cell>
          <cell r="E2825">
            <v>37.659999999999997</v>
          </cell>
          <cell r="F2825">
            <v>316.35000000000002</v>
          </cell>
        </row>
        <row r="2826">
          <cell r="A2826">
            <v>86927</v>
          </cell>
          <cell r="B2826" t="str">
            <v>TANQUE DE MÁRMORE SINTÉTICO SUSPENSO, 22L OU EQUIVALENTE, INCLUSO SIFÃO TIPO GARRAFA EM PVC, VÁLVULA PLÁSTICA E TORNEIRA DE METAL CROMADO PADRÃO POPULAR - FORNECIMENTO E INSTALAÇÃO. AF_12/2013_P</v>
          </cell>
          <cell r="C2826" t="str">
            <v>UN</v>
          </cell>
          <cell r="D2826">
            <v>130.38999999999999</v>
          </cell>
          <cell r="E2826">
            <v>19.489999999999998</v>
          </cell>
          <cell r="F2826">
            <v>149.88</v>
          </cell>
        </row>
        <row r="2827">
          <cell r="A2827">
            <v>86928</v>
          </cell>
          <cell r="B2827" t="str">
            <v>TANQUE DE MÁRMORE SINTÉTICO SUSPENSO, 22L OU EQUIVALENTE, INCLUSO SIFÃO TIPO GARRAFA EM PVC, VÁLVULA PLÁSTICA E TORNEIRA DE PLÁSTICO - FORNECIMENTO E INSTALAÇÃO. AF_12/2013_P</v>
          </cell>
          <cell r="C2827" t="str">
            <v>UN</v>
          </cell>
          <cell r="D2827">
            <v>140.11000000000001</v>
          </cell>
          <cell r="E2827">
            <v>19.489999999999998</v>
          </cell>
          <cell r="F2827">
            <v>159.6</v>
          </cell>
        </row>
        <row r="2828">
          <cell r="B2828" t="str">
            <v>CUBAS E PIAS</v>
          </cell>
          <cell r="C2828">
            <v>0</v>
          </cell>
        </row>
        <row r="2829">
          <cell r="A2829">
            <v>86900</v>
          </cell>
          <cell r="B2829" t="str">
            <v>CUBA DE EMBUTIR DE AÇO INOXIDÁVEL MÉDIA - FORNECIMENTO E INSTALAÇÃO. AF_12/2013</v>
          </cell>
          <cell r="C2829" t="str">
            <v>UN</v>
          </cell>
          <cell r="D2829">
            <v>113.34</v>
          </cell>
          <cell r="E2829">
            <v>7.61</v>
          </cell>
          <cell r="F2829">
            <v>120.95</v>
          </cell>
        </row>
        <row r="2830">
          <cell r="A2830">
            <v>86936</v>
          </cell>
          <cell r="B2830" t="str">
            <v>CUBA DE EMBUTIR DE AÇO INOXIDÁVEL MÉDIA, INCLUSO VÁLVULA TIPO AMERICANA E SIFÃO TIPO GARRAFA EM METAL CROMADO - FORNECIMENTO E INSTALAÇÃO. AF_12/2013</v>
          </cell>
          <cell r="C2830" t="str">
            <v>UN</v>
          </cell>
          <cell r="D2830">
            <v>247.15</v>
          </cell>
          <cell r="E2830">
            <v>14.95</v>
          </cell>
          <cell r="F2830">
            <v>262.10000000000002</v>
          </cell>
        </row>
        <row r="2831">
          <cell r="A2831">
            <v>86935</v>
          </cell>
          <cell r="B2831" t="str">
            <v>CUBA DE EMBUTIR DE AÇO INOXIDÁVEL MÉDIA, INCLUSO VÁLVULA TIPO AMERICANA EM METAL CROMADO E SIFÃO FLEXÍVEL EM PVC - FORNECIMENTO E INSTALAÇÃO. AF_12/2013</v>
          </cell>
          <cell r="C2831" t="str">
            <v>UN</v>
          </cell>
          <cell r="D2831">
            <v>169.37</v>
          </cell>
          <cell r="E2831">
            <v>11.79</v>
          </cell>
          <cell r="F2831">
            <v>181.16</v>
          </cell>
        </row>
        <row r="2832">
          <cell r="A2832">
            <v>86901</v>
          </cell>
          <cell r="B2832" t="str">
            <v>CUBA DE EMBUTIR OVAL EM LOUÇA BRANCA, 35 X 50CM OU EQUIVALENTE - FORNECIMENTO E INSTALAÇÃO. AF_12/2013</v>
          </cell>
          <cell r="C2832" t="str">
            <v>UN</v>
          </cell>
          <cell r="D2832">
            <v>90.92</v>
          </cell>
          <cell r="E2832">
            <v>13.52</v>
          </cell>
          <cell r="F2832">
            <v>104.44</v>
          </cell>
        </row>
        <row r="2833">
          <cell r="A2833">
            <v>86938</v>
          </cell>
          <cell r="B2833" t="str">
            <v>CUBA DE EMBUTIR OVAL EM LOUÇA BRANCA, 35 X 50CM OU EQUIVALENTE, INCLUSO VÁLVULA E SIFÃO TIPO GARRAFA EM METAL CROMADO - FORNECIMENTO E INSTALAÇÃO. AF_12/2013</v>
          </cell>
          <cell r="C2833" t="str">
            <v>UN</v>
          </cell>
          <cell r="D2833">
            <v>198.14</v>
          </cell>
          <cell r="E2833">
            <v>20.86</v>
          </cell>
          <cell r="F2833">
            <v>219</v>
          </cell>
        </row>
        <row r="2834">
          <cell r="A2834">
            <v>86937</v>
          </cell>
          <cell r="B2834" t="str">
            <v>CUBA DE EMBUTIR OVAL EM LOUÇA BRANCA, 35 X 50CM OU EQUIVALENTE, INCLUSO VÁLVULA EM METAL CROMADO E SIFÃO FLEXÍVEL EM PVC - FORNECIMENTO E INSTALAÇÃO. AF_12/2013</v>
          </cell>
          <cell r="C2834" t="str">
            <v>UN</v>
          </cell>
          <cell r="D2834">
            <v>120.37</v>
          </cell>
          <cell r="E2834">
            <v>17.7</v>
          </cell>
          <cell r="F2834">
            <v>138.07</v>
          </cell>
        </row>
        <row r="2835">
          <cell r="B2835" t="str">
            <v>LAVATORIOS</v>
          </cell>
          <cell r="C2835">
            <v>0</v>
          </cell>
        </row>
        <row r="2836">
          <cell r="A2836">
            <v>86903</v>
          </cell>
          <cell r="B2836" t="str">
            <v>LAVATÓRIO LOUÇA BRANCA COM COLUNA, 45 X 55CM OU EQUIVALENTE, PADRÃO MÉDIO - FORNECIMENTO E INSTALAÇÃO. AF_12/2013_P</v>
          </cell>
          <cell r="C2836" t="str">
            <v>UN</v>
          </cell>
          <cell r="D2836">
            <v>184</v>
          </cell>
          <cell r="E2836">
            <v>26.29</v>
          </cell>
          <cell r="F2836">
            <v>210.29</v>
          </cell>
        </row>
        <row r="2837">
          <cell r="A2837">
            <v>86904</v>
          </cell>
          <cell r="B2837" t="str">
            <v>LAVATÓRIO LOUÇA BRANCA SUSPENSO, 29,5 X 39CM OU EQUIVALENTE, PADRÃO POPULAR - FORNECIMENTO E INSTALAÇÃO. AF_12/2013_P</v>
          </cell>
          <cell r="C2837" t="str">
            <v>UN</v>
          </cell>
          <cell r="D2837">
            <v>78.13</v>
          </cell>
          <cell r="E2837">
            <v>7.14</v>
          </cell>
          <cell r="F2837">
            <v>85.27</v>
          </cell>
        </row>
        <row r="2838">
          <cell r="A2838">
            <v>86943</v>
          </cell>
          <cell r="B2838" t="str">
            <v>LAVATÓRIO LOUÇA BRANCA SUSPENSO, 29,5 X 39CM OU EQUIVALENTE, PADRÃO POPULAR, INCLUSO SIFÃO FLEXÍVEL EM PVC, VÁLVULA E ENGATE FLEXÍVEL 30CM EM PLÁSTICO E TORNEIRA CROMADA DE MESA, PADRÃO POPULAR - FORNECIMENTO E INSTALAÇÃO. AF_12/2013_P</v>
          </cell>
          <cell r="C2838" t="str">
            <v>UN</v>
          </cell>
          <cell r="D2838">
            <v>129.1</v>
          </cell>
          <cell r="E2838">
            <v>14.72</v>
          </cell>
          <cell r="F2838">
            <v>143.82</v>
          </cell>
        </row>
        <row r="2839">
          <cell r="A2839">
            <v>86942</v>
          </cell>
          <cell r="B2839" t="str">
            <v>LAVATÓRIO LOUÇA BRANCA SUSPENSO, 29,5 X 39CM OU EQUIVALENTE, PADRÃO POPULAR, INCLUSO SIFÃO TIPO GARRAFA EM PVC, VÁLVULA E ENGATE FLEXÍVEL 30CM EM PLÁSTICO E TORNEIRA CROMADA DE MESA, PADRÃO POPULAR - FORNECIMENTO E INSTALAÇÃO. AF_12/2013_P</v>
          </cell>
          <cell r="C2839" t="str">
            <v>UN</v>
          </cell>
          <cell r="D2839">
            <v>124.55</v>
          </cell>
          <cell r="E2839">
            <v>15.63</v>
          </cell>
          <cell r="F2839">
            <v>140.18</v>
          </cell>
        </row>
        <row r="2840">
          <cell r="A2840">
            <v>86939</v>
          </cell>
          <cell r="B2840" t="str">
            <v>LAVATÓRIO LOUÇA BRANCA COM COLUNA, *44 X 35,5* CM, PADRÃO POPULAR, INCLUSO SIFÃO FLEXÍVEL EM PVC, VÁLVULA E ENGATE FLEXÍVEL 30CM EM PLÁSTICO E COM TORNEIRA CROMADA PADRÃO POPULAR - FORNECIMENTO E INSTALAÇÃO. AF_12/2013_P</v>
          </cell>
          <cell r="C2840" t="str">
            <v>UN</v>
          </cell>
          <cell r="D2840">
            <v>182.22</v>
          </cell>
          <cell r="E2840">
            <v>24.3</v>
          </cell>
          <cell r="F2840">
            <v>206.52</v>
          </cell>
        </row>
        <row r="2841">
          <cell r="A2841">
            <v>86940</v>
          </cell>
          <cell r="B2841" t="str">
            <v>LAVATÓRIO LOUÇA BRANCA COM COLUNA, 45 X 55CM OU EQUIVALENTE, PADRÃO MÉDIO, INCLUSO SIFÃO TIPO GARRAFA, VÁLVULA E ENGATE FLEXÍVEL DE 40CM EM METAL CROMADO, COM APARELHO MISTURADOR PADRÃO MÉDIO - FORNECIMENTO E INSTALAÇÃO. AF_12/2013</v>
          </cell>
          <cell r="C2841" t="str">
            <v>UN</v>
          </cell>
          <cell r="D2841">
            <v>467.3</v>
          </cell>
          <cell r="E2841">
            <v>46.39</v>
          </cell>
          <cell r="F2841">
            <v>513.69000000000005</v>
          </cell>
        </row>
        <row r="2842">
          <cell r="B2842" t="str">
            <v>TORNEIRAS E MISTURADORES</v>
          </cell>
          <cell r="C2842">
            <v>0</v>
          </cell>
        </row>
        <row r="2843">
          <cell r="A2843">
            <v>89973</v>
          </cell>
          <cell r="B2843" t="str">
            <v>KIT DE MISTURADOR BASE BRUTA DE LATÃO ¾ MONOCOMANDO PARA CHUVEIRO, INCLUSIVE CONEXÕES, INSTALADO EM RAMAL DE ÁGUA  FORNECIMENTO E INSTALAÇÃO. AF_12/2014</v>
          </cell>
          <cell r="C2843" t="str">
            <v>UN</v>
          </cell>
          <cell r="D2843">
            <v>142.97999999999999</v>
          </cell>
          <cell r="E2843">
            <v>40.369999999999997</v>
          </cell>
          <cell r="F2843">
            <v>183.35</v>
          </cell>
        </row>
        <row r="2844">
          <cell r="A2844">
            <v>86906</v>
          </cell>
          <cell r="B2844" t="str">
            <v>TORNEIRA CROMADA DE MESA, 1/2" OU 3/4", PARA LAVATÓRIO, PADRÃO POPULAR - FORNECIMENTO E INSTALAÇÃO. AF_12/2013</v>
          </cell>
          <cell r="C2844" t="str">
            <v>UN</v>
          </cell>
          <cell r="D2844">
            <v>29.26</v>
          </cell>
          <cell r="E2844">
            <v>1.65</v>
          </cell>
          <cell r="F2844">
            <v>30.91</v>
          </cell>
        </row>
        <row r="2845">
          <cell r="A2845">
            <v>86912</v>
          </cell>
          <cell r="B2845" t="str">
            <v>TORNEIRA CROMADA LONGA, DE PAREDE, 1/2 OU 3/4, PARA PIA DE COZINHA, PADRÃO MÉDIO - FORNECIMENTO E INSTALAÇÃO. AF_12/2013</v>
          </cell>
          <cell r="C2845" t="str">
            <v>UN</v>
          </cell>
          <cell r="D2845">
            <v>42.75</v>
          </cell>
          <cell r="E2845">
            <v>2.02</v>
          </cell>
          <cell r="F2845">
            <v>44.77</v>
          </cell>
        </row>
        <row r="2846">
          <cell r="A2846">
            <v>86911</v>
          </cell>
          <cell r="B2846" t="str">
            <v>TORNEIRA CROMADA LONGA, DE PAREDE, 1/2" OU 3/4", PARA PIA DE COZINHA, PADRÃO POPULAR - FORNECIMENTO E INSTALAÇÃO. AF_12/2013</v>
          </cell>
          <cell r="C2846" t="str">
            <v>UN</v>
          </cell>
          <cell r="D2846">
            <v>24.49</v>
          </cell>
          <cell r="E2846">
            <v>2.02</v>
          </cell>
          <cell r="F2846">
            <v>26.51</v>
          </cell>
        </row>
        <row r="2847">
          <cell r="A2847">
            <v>86909</v>
          </cell>
          <cell r="B2847" t="str">
            <v>TORNEIRA CROMADA TUBO MÓVEL, DE MESA, 1/2" OU 3/4", PARA PIA DE COZINHA, PADRÃO ALTO - FORNECIMENTO E INSTALAÇÃO. AF_12/2013</v>
          </cell>
          <cell r="C2847" t="str">
            <v>UN</v>
          </cell>
          <cell r="D2847">
            <v>58.74</v>
          </cell>
          <cell r="E2847">
            <v>2.79</v>
          </cell>
          <cell r="F2847">
            <v>61.53</v>
          </cell>
        </row>
        <row r="2848">
          <cell r="A2848">
            <v>86910</v>
          </cell>
          <cell r="B2848" t="str">
            <v>TORNEIRA CROMADA TUBO MÓVEL, DE PAREDE, 1/2" OU 3/4", PARA PIA DE COZINHA, PADRÃO MÉDIO - FORNECIMENTO E INSTALAÇÃO. AF_12/2013</v>
          </cell>
          <cell r="C2848" t="str">
            <v>UN</v>
          </cell>
          <cell r="D2848">
            <v>56.12</v>
          </cell>
          <cell r="E2848">
            <v>2.79</v>
          </cell>
          <cell r="F2848">
            <v>58.91</v>
          </cell>
        </row>
        <row r="2849">
          <cell r="A2849">
            <v>86914</v>
          </cell>
          <cell r="B2849" t="str">
            <v>TORNEIRA CROMADA 1/2" OU 3/4" PARA TANQUE, PADRÃO MÉDIO - FORNECIMENTO E INSTALAÇÃO. AF_12/2013</v>
          </cell>
          <cell r="C2849" t="str">
            <v>UN</v>
          </cell>
          <cell r="D2849">
            <v>26.07</v>
          </cell>
          <cell r="E2849">
            <v>2.52</v>
          </cell>
          <cell r="F2849">
            <v>28.59</v>
          </cell>
        </row>
        <row r="2850">
          <cell r="A2850">
            <v>86913</v>
          </cell>
          <cell r="B2850" t="str">
            <v>TORNEIRA CROMADA 1/2" OU 3/4" PARA TANQUE, PADRÃO POPULAR - FORNECIMENTO E INSTALAÇÃO. AF_12/2013</v>
          </cell>
          <cell r="C2850" t="str">
            <v>UN</v>
          </cell>
          <cell r="D2850">
            <v>10.029999999999999</v>
          </cell>
          <cell r="E2850">
            <v>2.52</v>
          </cell>
          <cell r="F2850">
            <v>12.55</v>
          </cell>
        </row>
        <row r="2851">
          <cell r="A2851">
            <v>86916</v>
          </cell>
          <cell r="B2851" t="str">
            <v>TORNEIRA PLÁSTICA 3/4" PARA TANQUE - FORNECIMENTO E INSTALAÇÃO. AF_12/2013</v>
          </cell>
          <cell r="C2851" t="str">
            <v>UN</v>
          </cell>
          <cell r="D2851">
            <v>19.739999999999998</v>
          </cell>
          <cell r="E2851">
            <v>2.52</v>
          </cell>
          <cell r="F2851">
            <v>22.26</v>
          </cell>
        </row>
        <row r="2852">
          <cell r="A2852">
            <v>86905</v>
          </cell>
          <cell r="B2852" t="str">
            <v>APARELHO MISTURADOR DE MESA PARA LAVATÓRIO, PADRÃO MÉDIO - FORNECIMENTO E INSTALAÇÃO. AF_12/2013</v>
          </cell>
          <cell r="C2852" t="str">
            <v>UN</v>
          </cell>
          <cell r="D2852">
            <v>124.73</v>
          </cell>
          <cell r="E2852">
            <v>7.71</v>
          </cell>
          <cell r="F2852">
            <v>132.44</v>
          </cell>
        </row>
        <row r="2853">
          <cell r="A2853">
            <v>86908</v>
          </cell>
          <cell r="B2853" t="str">
            <v>APARELHO MISTURADOR DE MESA PARA PIA DE COZINHA, PADRÃO MÉDIO - FORNECIMENTO E INSTALAÇÃO. AF_12/2013</v>
          </cell>
          <cell r="C2853" t="str">
            <v>UN</v>
          </cell>
          <cell r="D2853">
            <v>152.61000000000001</v>
          </cell>
          <cell r="E2853">
            <v>3.8</v>
          </cell>
          <cell r="F2853">
            <v>156.41</v>
          </cell>
        </row>
        <row r="2854">
          <cell r="A2854">
            <v>89354</v>
          </cell>
          <cell r="B2854" t="str">
            <v>MISTURADOR MONOCOMANDO PARA CHUVEIRO, BASE BRUTA E ACABAMENTO CROMOADO, FORNECIDO E INSTALADO EM RAMAL DE ÁGUA. AF_12/2014</v>
          </cell>
          <cell r="C2854" t="str">
            <v>UN</v>
          </cell>
          <cell r="D2854">
            <v>53.51</v>
          </cell>
          <cell r="E2854">
            <v>9.5299999999999994</v>
          </cell>
          <cell r="F2854">
            <v>63.04</v>
          </cell>
        </row>
        <row r="2855">
          <cell r="B2855" t="str">
            <v>SIFOES E VALVULAS</v>
          </cell>
          <cell r="C2855">
            <v>0</v>
          </cell>
        </row>
        <row r="2856">
          <cell r="A2856">
            <v>86883</v>
          </cell>
          <cell r="B2856" t="str">
            <v>SIFÃO DO TIPO FLEXÍVEL EM PVC 3/4" X 1.1/2" - FORNECIMENTO E INSTALAÇÃO. AF_12/2013</v>
          </cell>
          <cell r="C2856" t="str">
            <v>UN</v>
          </cell>
          <cell r="D2856">
            <v>15.42</v>
          </cell>
          <cell r="E2856">
            <v>1.37</v>
          </cell>
          <cell r="F2856">
            <v>16.79</v>
          </cell>
        </row>
        <row r="2857">
          <cell r="A2857">
            <v>86881</v>
          </cell>
          <cell r="B2857" t="str">
            <v>SIFÃO DO TIPO GARRAFA EM METAL CROMADO 1 X 1.1/2" - FORNECIMENTO E INSTALAÇÃO. AF_12/2013</v>
          </cell>
          <cell r="C2857" t="str">
            <v>UN</v>
          </cell>
          <cell r="D2857">
            <v>93.2</v>
          </cell>
          <cell r="E2857">
            <v>4.54</v>
          </cell>
          <cell r="F2857">
            <v>97.74</v>
          </cell>
        </row>
        <row r="2858">
          <cell r="A2858">
            <v>86882</v>
          </cell>
          <cell r="B2858" t="str">
            <v>SIFÃO DO TIPO GARRAFA EM PVC 1.1/4" - FORNECIMENTO E INSTALAÇÃO. AF_12/2013</v>
          </cell>
          <cell r="C2858" t="str">
            <v>UN</v>
          </cell>
          <cell r="D2858">
            <v>10.88</v>
          </cell>
          <cell r="E2858">
            <v>2.29</v>
          </cell>
          <cell r="F2858">
            <v>13.17</v>
          </cell>
        </row>
        <row r="2859">
          <cell r="A2859">
            <v>86878</v>
          </cell>
          <cell r="B2859" t="str">
            <v>VÁLVULA EM METAL CROMADO TIPO AMERICANA 3.1/2" X 1.1/2" PARA PIA - FORNECIMENTO E INSTALAÇÃO. AF_12/2013</v>
          </cell>
          <cell r="C2859" t="str">
            <v>UN</v>
          </cell>
          <cell r="D2859">
            <v>40.6</v>
          </cell>
          <cell r="E2859">
            <v>2.79</v>
          </cell>
          <cell r="F2859">
            <v>43.39</v>
          </cell>
        </row>
        <row r="2860">
          <cell r="A2860">
            <v>86880</v>
          </cell>
          <cell r="B2860" t="str">
            <v>VÁLVULA EM PLÁSTICO CROMADO TIPO AMERICANA 3.1/2" X 1.1/2" SEM ADAPTADOR PARA PIA - FORNECIMENTO E INSTALAÇÃO. AF_12/2013</v>
          </cell>
          <cell r="C2860" t="str">
            <v>UN</v>
          </cell>
          <cell r="D2860">
            <v>10.66</v>
          </cell>
          <cell r="E2860">
            <v>2.02</v>
          </cell>
          <cell r="F2860">
            <v>12.68</v>
          </cell>
        </row>
        <row r="2861">
          <cell r="A2861">
            <v>86879</v>
          </cell>
          <cell r="B2861" t="str">
            <v>VÁLVULA EM PLÁSTICO 1" PARA PIA, TANQUE OU LAVATÓRIO, COM OU SEM LADRÃO - FORNECIMENTO E INSTALAÇÃO. AF_12/2013</v>
          </cell>
          <cell r="C2861" t="str">
            <v>UN</v>
          </cell>
          <cell r="D2861">
            <v>2.82</v>
          </cell>
          <cell r="E2861">
            <v>2.02</v>
          </cell>
          <cell r="F2861">
            <v>4.84</v>
          </cell>
        </row>
        <row r="2862">
          <cell r="B2862" t="str">
            <v>APARELHOS SANITARIOS</v>
          </cell>
          <cell r="C2862">
            <v>0</v>
          </cell>
        </row>
        <row r="2863">
          <cell r="A2863">
            <v>72739</v>
          </cell>
          <cell r="B2863" t="str">
            <v>VASO SANITÁRIO INFANTIL SIFONADO, PARA VÁLVULA DE DESCARGA, EM LOUÇA BRANCA, COM ACESSÓRIOS, INCLUSIVE ASSENTO PLÁSTICO, BOLSA DE BORRACHA PARA LIGAÇÃO, TUBO PVC LIGAÇÃO - FORNECIMENTO E INSTALAÇÃO</v>
          </cell>
          <cell r="C2863" t="str">
            <v>UN</v>
          </cell>
          <cell r="D2863">
            <v>329.87</v>
          </cell>
          <cell r="E2863">
            <v>76.790000000000006</v>
          </cell>
          <cell r="F2863">
            <v>406.66</v>
          </cell>
        </row>
        <row r="2864">
          <cell r="A2864">
            <v>6021</v>
          </cell>
          <cell r="B2864" t="str">
            <v>VASO SANITÁRIO SIFONADO LOUÇA BRANCA PADRÃO POPULAR, COM CONJUNTO PARA FIXAÇÃO PARA VASO SANITÁRIO COM PARAFUSO, ARRUELA E BUCHA - FORNECIMENTO E INSTALAÇÃO</v>
          </cell>
          <cell r="C2864" t="str">
            <v>UN</v>
          </cell>
          <cell r="D2864">
            <v>157.38</v>
          </cell>
          <cell r="E2864">
            <v>49.05</v>
          </cell>
          <cell r="F2864">
            <v>206.43</v>
          </cell>
        </row>
        <row r="2865">
          <cell r="A2865">
            <v>86888</v>
          </cell>
          <cell r="B2865" t="str">
            <v>VASO SANITÁRIO SIFONADO COM CAIXA ACOPLADA LOUÇA BRANCA - PADRÃO MÉDIO - FORNECIMENTO E INSTALAÇÃO. AF_12/2013_P</v>
          </cell>
          <cell r="C2865" t="str">
            <v>UN</v>
          </cell>
          <cell r="D2865">
            <v>321.11</v>
          </cell>
          <cell r="E2865">
            <v>14.86</v>
          </cell>
          <cell r="F2865">
            <v>335.97</v>
          </cell>
        </row>
        <row r="2866">
          <cell r="A2866">
            <v>86932</v>
          </cell>
          <cell r="B2866" t="str">
            <v>VASO SANITÁRIO SIFONADO COM CAIXA ACOPLADA LOUÇA BRANCA - PADRÃO MÉDIO, INCLUSO ENGATE FLEXÍVEL EM METAL CROMADO, 1/2" X 40CM - FORNECIMENTO E INSTALAÇÃO. AF_12/2013_P</v>
          </cell>
          <cell r="C2866" t="str">
            <v>UN</v>
          </cell>
          <cell r="D2866">
            <v>346.77</v>
          </cell>
          <cell r="E2866">
            <v>17.39</v>
          </cell>
          <cell r="F2866">
            <v>364.16</v>
          </cell>
        </row>
        <row r="2867">
          <cell r="A2867">
            <v>86931</v>
          </cell>
          <cell r="B2867" t="str">
            <v>VASO SANITÁRIO SIFONADO COM CAIXA ACOPLADA LOUÇA BRANCA - PADRÃO MÉDIO, INCLUSO ENGATE FLEXÍVEL EM PLÁSTICO BRANCO, 1/2" X 40CM - FORNECIMENTO E INSTALAÇÃO. AF_12/2013_P</v>
          </cell>
          <cell r="C2867" t="str">
            <v>UN</v>
          </cell>
          <cell r="D2867">
            <v>326.3</v>
          </cell>
          <cell r="E2867">
            <v>17.39</v>
          </cell>
          <cell r="F2867">
            <v>343.69</v>
          </cell>
        </row>
        <row r="2868">
          <cell r="A2868" t="str">
            <v>74234/1</v>
          </cell>
          <cell r="B2868" t="str">
            <v>MICTORIO SIFONADO DE LOUÇA BRANCA COM PERTENCES, COM REGISTRO DE PRESSÃO 1/2" COM CANOPLA CROMADA ACABAMENTO SIMPLES E CONJUNTO PARA FIXAÇÃO - FORNECIMENTO E INSTALAÇÃO</v>
          </cell>
          <cell r="C2868" t="str">
            <v>UN</v>
          </cell>
          <cell r="D2868">
            <v>345.52</v>
          </cell>
          <cell r="E2868">
            <v>76.31</v>
          </cell>
          <cell r="F2868">
            <v>421.83</v>
          </cell>
        </row>
        <row r="2869">
          <cell r="B2869" t="str">
            <v>SABONETERIAS E PAPELEIRAS</v>
          </cell>
        </row>
        <row r="2870">
          <cell r="A2870">
            <v>88571</v>
          </cell>
          <cell r="B2870" t="str">
            <v>SABONETEIRA DE SOBREPOR (FIXADA NA PAREDE), TIPO CONCHA, EM AÇO INOXIDÁVEL - FORNECIMENTO E INSTALAÇÃO</v>
          </cell>
          <cell r="C2870" t="str">
            <v>UN</v>
          </cell>
          <cell r="D2870">
            <v>49.55</v>
          </cell>
          <cell r="E2870">
            <v>11.92</v>
          </cell>
          <cell r="F2870">
            <v>61.47</v>
          </cell>
        </row>
        <row r="2871">
          <cell r="B2871" t="str">
            <v>REGISTROS E VALVULAS</v>
          </cell>
          <cell r="C2871">
            <v>0</v>
          </cell>
        </row>
        <row r="2872">
          <cell r="A2872">
            <v>89969</v>
          </cell>
          <cell r="B2872" t="str">
            <v>KIT DE REGISTRO DE PRESSÃO BRUTO DE LATÃO ½, INCLUSIVE CONEXÕES, ROSCÁVEL, INSTALADO EM RAMAL DE ÁGUA FRIA  FORNECIMENTO E INSTALAÇÃO. AF_12/2014</v>
          </cell>
          <cell r="C2872" t="str">
            <v>UN</v>
          </cell>
          <cell r="D2872">
            <v>20</v>
          </cell>
          <cell r="E2872">
            <v>8.06</v>
          </cell>
          <cell r="F2872">
            <v>28.06</v>
          </cell>
        </row>
        <row r="2873">
          <cell r="A2873">
            <v>89970</v>
          </cell>
          <cell r="B2873" t="str">
            <v>KIT DE REGISTRO DE PRESSÃO BRUTO DE LATÃO ¾" COM ADAPTADOR CURTO E LUVA COM BUCHA, ROSCÁVEL, INSTALADO EM RAMAL DE ÁGUA - FORNECIMENTO E INSTALAÇÃO. AF_12/2014</v>
          </cell>
          <cell r="C2873" t="str">
            <v>UN</v>
          </cell>
          <cell r="D2873">
            <v>21.43</v>
          </cell>
          <cell r="E2873">
            <v>9.5299999999999994</v>
          </cell>
          <cell r="F2873">
            <v>30.96</v>
          </cell>
        </row>
        <row r="2874">
          <cell r="A2874">
            <v>89971</v>
          </cell>
          <cell r="B2874" t="str">
            <v>KIT DE REGISTRO DE GAVETA BRUTO DE LATÃO ½, COM 02 ADAPTADORES CURTOS COM BOLSA E ROSCA, ROSCÁVEL, INSTALADO EM RAMAL DE ÁGUA  FORNECIMENTO E INSTALAÇÃO. AF_12/2014</v>
          </cell>
          <cell r="C2874" t="str">
            <v>UN</v>
          </cell>
          <cell r="D2874">
            <v>23.39</v>
          </cell>
          <cell r="E2874">
            <v>8.8699999999999992</v>
          </cell>
          <cell r="F2874">
            <v>32.26</v>
          </cell>
        </row>
        <row r="2875">
          <cell r="A2875">
            <v>89972</v>
          </cell>
          <cell r="B2875" t="str">
            <v>KIT DE REGISTRO DE GAVETA BRUTO DE LATÃO ¾", COM 02 ADAPTADORES CURTOS COM BOLSA E ROSCA, ROSCÁVEL, INSTALADO EM RAMAL DE ÁGUA - FORNECIMENTO E INSTALAÇÃO. AF_12/2014</v>
          </cell>
          <cell r="C2875" t="str">
            <v>UN</v>
          </cell>
          <cell r="D2875">
            <v>24.98</v>
          </cell>
          <cell r="E2875">
            <v>9.5299999999999994</v>
          </cell>
          <cell r="F2875">
            <v>34.51</v>
          </cell>
        </row>
        <row r="2876">
          <cell r="A2876">
            <v>90371</v>
          </cell>
          <cell r="B2876" t="str">
            <v>REGISTRO DE ESFERA, PVC, ROSCÁVEL, 3/4 , FORNECIDO E INSTALADO EM RAMAL DE ÁGUA. AF_03/2015</v>
          </cell>
          <cell r="C2876" t="str">
            <v>UN</v>
          </cell>
          <cell r="D2876">
            <v>12.58</v>
          </cell>
          <cell r="E2876">
            <v>4.76</v>
          </cell>
          <cell r="F2876">
            <v>17.34</v>
          </cell>
        </row>
        <row r="2877">
          <cell r="A2877" t="str">
            <v>73870/4</v>
          </cell>
          <cell r="B2877" t="str">
            <v>REGISTRO DE ESFERA EM BRONZE D= 1.1/4" FORNEC E COLOCAÇÃO</v>
          </cell>
          <cell r="C2877" t="str">
            <v>UN</v>
          </cell>
          <cell r="D2877">
            <v>67.790000000000006</v>
          </cell>
          <cell r="E2877">
            <v>13.96</v>
          </cell>
          <cell r="F2877">
            <v>81.75</v>
          </cell>
        </row>
        <row r="2878">
          <cell r="A2878" t="str">
            <v>74169/1</v>
          </cell>
          <cell r="B2878" t="str">
            <v>REGISTRO/VÁLVULA GLOBO ANGULAR 45 GRAUS EM LATÃO PARA HIDRANTES DE INCÊNDIO PREDIAL DN 2.1/2" - FORNECIMENTO E INSTALAÇÃO</v>
          </cell>
          <cell r="C2878" t="str">
            <v>UN</v>
          </cell>
          <cell r="D2878">
            <v>183.51</v>
          </cell>
          <cell r="E2878">
            <v>44.51</v>
          </cell>
          <cell r="F2878">
            <v>228.02</v>
          </cell>
        </row>
        <row r="2879">
          <cell r="A2879" t="str">
            <v>74175/1</v>
          </cell>
          <cell r="B2879" t="str">
            <v>REGISTRO GAVETA 1" COM CANOPLA ACABAMENTO CROMADO SIMPLES - FORNECIMENTO E INSTALAÇÃO</v>
          </cell>
          <cell r="C2879" t="str">
            <v>UN</v>
          </cell>
          <cell r="D2879">
            <v>62.07</v>
          </cell>
          <cell r="E2879">
            <v>14.54</v>
          </cell>
          <cell r="F2879">
            <v>76.61</v>
          </cell>
        </row>
        <row r="2880">
          <cell r="A2880">
            <v>73663</v>
          </cell>
          <cell r="B2880" t="str">
            <v>REGISTRO DE GAVETA COM CANOPLA Ø 25MM (1) - FORNECIMENTO E INSTALAÇÃO</v>
          </cell>
          <cell r="C2880" t="str">
            <v>UN</v>
          </cell>
          <cell r="D2880">
            <v>65.59</v>
          </cell>
          <cell r="E2880">
            <v>14.19</v>
          </cell>
          <cell r="F2880">
            <v>79.78</v>
          </cell>
        </row>
        <row r="2881">
          <cell r="A2881" t="str">
            <v>73797/1</v>
          </cell>
          <cell r="B2881" t="str">
            <v>REGISTRO DE GAVETA COM CANOPLA Ø 32MM (1.1/4") - FORNECIMENTO E INSTALAÇÃO</v>
          </cell>
          <cell r="C2881" t="str">
            <v>UN</v>
          </cell>
          <cell r="D2881">
            <v>83.83</v>
          </cell>
          <cell r="E2881">
            <v>13.96</v>
          </cell>
          <cell r="F2881">
            <v>97.79</v>
          </cell>
        </row>
        <row r="2882">
          <cell r="A2882" t="str">
            <v>74174/1</v>
          </cell>
          <cell r="B2882" t="str">
            <v>REGISTRO GAVETA 1.1/2" COM CANOPLA ACABAMENTO CROMADO SIMPLES - FORNECIMENTO E INSTALAÇÃO</v>
          </cell>
          <cell r="C2882" t="str">
            <v>UN</v>
          </cell>
          <cell r="D2882">
            <v>90.87</v>
          </cell>
          <cell r="E2882">
            <v>22.65</v>
          </cell>
          <cell r="F2882">
            <v>113.52</v>
          </cell>
        </row>
        <row r="2883">
          <cell r="A2883">
            <v>89352</v>
          </cell>
          <cell r="B2883" t="str">
            <v>REGISTRO DE GAVETA BRUTO, LATÃO, ROSCÁVEL, 1/2, FORNECIDO E INSTALADO EM RAMAL DE ÁGUA. AF_12/2014</v>
          </cell>
          <cell r="C2883" t="str">
            <v>UN</v>
          </cell>
          <cell r="D2883">
            <v>19.79</v>
          </cell>
          <cell r="E2883">
            <v>4.76</v>
          </cell>
          <cell r="F2883">
            <v>24.55</v>
          </cell>
        </row>
        <row r="2884">
          <cell r="A2884">
            <v>89353</v>
          </cell>
          <cell r="B2884" t="str">
            <v>REGISTRO DE GAVETA BRUTO, LATÃO, ROSCÁVEL, 3/4, FORNECIDO E INSTALADO EM RAMAL DE ÁGUA. AF_12/2014</v>
          </cell>
          <cell r="C2884" t="str">
            <v>UN</v>
          </cell>
          <cell r="D2884">
            <v>20.77</v>
          </cell>
          <cell r="E2884">
            <v>4.76</v>
          </cell>
          <cell r="F2884">
            <v>25.53</v>
          </cell>
        </row>
        <row r="2885">
          <cell r="A2885" t="str">
            <v>74184/1</v>
          </cell>
          <cell r="B2885" t="str">
            <v>REGISTRO GAVETA 1" BRUTO LATÃO - FORNECIMENTO E INSTALAÇÃO</v>
          </cell>
          <cell r="C2885" t="str">
            <v>UN</v>
          </cell>
          <cell r="D2885">
            <v>34.92</v>
          </cell>
          <cell r="E2885">
            <v>12.87</v>
          </cell>
          <cell r="F2885">
            <v>47.79</v>
          </cell>
        </row>
        <row r="2886">
          <cell r="A2886" t="str">
            <v>74183/1</v>
          </cell>
          <cell r="B2886" t="str">
            <v>REGISTRO GAVETA 1.1/4" BRUTO LATÃO - FORNECIMENTO E INSTALAÇÃO</v>
          </cell>
          <cell r="C2886" t="str">
            <v>UN</v>
          </cell>
          <cell r="D2886">
            <v>48.59</v>
          </cell>
          <cell r="E2886">
            <v>20.27</v>
          </cell>
          <cell r="F2886">
            <v>68.86</v>
          </cell>
        </row>
        <row r="2887">
          <cell r="A2887" t="str">
            <v>74182/1</v>
          </cell>
          <cell r="B2887" t="str">
            <v>REGISTRO GAVETA 1.1/2" BRUTO LATÃO - FORNECIMENTO E INSTALAÇÃO</v>
          </cell>
          <cell r="C2887" t="str">
            <v>UN</v>
          </cell>
          <cell r="D2887">
            <v>59.32</v>
          </cell>
          <cell r="E2887">
            <v>20.27</v>
          </cell>
          <cell r="F2887">
            <v>79.59</v>
          </cell>
        </row>
        <row r="2888">
          <cell r="A2888" t="str">
            <v>74181/1</v>
          </cell>
          <cell r="B2888" t="str">
            <v>REGISTRO GAVETA 2" BRUTO LATÃO - FORNECIMENTO E INSTALAÇÃO</v>
          </cell>
          <cell r="C2888" t="str">
            <v>UN</v>
          </cell>
          <cell r="D2888">
            <v>79.52</v>
          </cell>
          <cell r="E2888">
            <v>20.27</v>
          </cell>
          <cell r="F2888">
            <v>99.79</v>
          </cell>
        </row>
        <row r="2889">
          <cell r="A2889" t="str">
            <v>74180/1</v>
          </cell>
          <cell r="B2889" t="str">
            <v>REGISTRO GAVETA 2.1/2" BRUTO LATÃO - FORNECIMENTO E INSTALAÇÃO</v>
          </cell>
          <cell r="C2889" t="str">
            <v>UN</v>
          </cell>
          <cell r="D2889">
            <v>158.9</v>
          </cell>
          <cell r="E2889">
            <v>27.42</v>
          </cell>
          <cell r="F2889">
            <v>186.32</v>
          </cell>
        </row>
        <row r="2890">
          <cell r="A2890" t="str">
            <v>74179/1</v>
          </cell>
          <cell r="B2890" t="str">
            <v>REGISTRO GAVETA 3" BRUTO LATÃO - FORNECIMENTO E INSTALAÇÃO</v>
          </cell>
          <cell r="C2890" t="str">
            <v>UN</v>
          </cell>
          <cell r="D2890">
            <v>284.45999999999998</v>
          </cell>
          <cell r="E2890">
            <v>27.42</v>
          </cell>
          <cell r="F2890">
            <v>311.88</v>
          </cell>
        </row>
        <row r="2891">
          <cell r="A2891" t="str">
            <v>74178/1</v>
          </cell>
          <cell r="B2891" t="str">
            <v>REGISTRO GAVETA 4" BRUTO LATÃO - FORNECIMENTO E INSTALAÇÃO</v>
          </cell>
          <cell r="C2891" t="str">
            <v>UN</v>
          </cell>
          <cell r="D2891">
            <v>480.08</v>
          </cell>
          <cell r="E2891">
            <v>35.29</v>
          </cell>
          <cell r="F2891">
            <v>515.37</v>
          </cell>
        </row>
        <row r="2892">
          <cell r="A2892">
            <v>89986</v>
          </cell>
          <cell r="B2892" t="str">
            <v>REGISTRO DE GAVETA BRUTO, LATÃO, ROSCÁVEL, 1/2, COM ACABAMENTO E CANOPLA CROMADOS. FORNECIDO E INSTALADO EM RAMAL DE ÁGUA. AF_12/2014</v>
          </cell>
          <cell r="C2892" t="str">
            <v>UN</v>
          </cell>
          <cell r="D2892">
            <v>43.25</v>
          </cell>
          <cell r="E2892">
            <v>6.43</v>
          </cell>
          <cell r="F2892">
            <v>49.68</v>
          </cell>
        </row>
        <row r="2893">
          <cell r="A2893">
            <v>89987</v>
          </cell>
          <cell r="B2893" t="str">
            <v>REGISTRO DE GAVETA BRUTO, LATÃO, ROSCÁVEL, 3/4, COM ACABAMENTO E CANOPLA CROMADOS. FORNECIDO E INSTALADO EM RAMAL DE ÁGUA. AF_12/2014</v>
          </cell>
          <cell r="C2893" t="str">
            <v>UN</v>
          </cell>
          <cell r="D2893">
            <v>48.47</v>
          </cell>
          <cell r="E2893">
            <v>6.43</v>
          </cell>
          <cell r="F2893">
            <v>54.9</v>
          </cell>
        </row>
        <row r="2894">
          <cell r="A2894">
            <v>89349</v>
          </cell>
          <cell r="B2894" t="str">
            <v>REGISTRO DE PRESSÃO BRUTO, LATÃO, ROSCÁVEL, 1/2, FORNECIDO E INSTALADO EM RAMAL DE ÁGUA. AF_12/2014</v>
          </cell>
          <cell r="C2894" t="str">
            <v>UN</v>
          </cell>
          <cell r="D2894">
            <v>14.58</v>
          </cell>
          <cell r="E2894">
            <v>4.76</v>
          </cell>
          <cell r="F2894">
            <v>19.34</v>
          </cell>
        </row>
        <row r="2895">
          <cell r="A2895">
            <v>89351</v>
          </cell>
          <cell r="B2895" t="str">
            <v>REGISTRO DE PRESSÃO BRUTO, ROSCÁVEL, 3/4, FORNECIDO E INSTALADO EM RAMAL DE ÁGUA. AF_12/2014</v>
          </cell>
          <cell r="C2895" t="str">
            <v>UN</v>
          </cell>
          <cell r="D2895">
            <v>17.04</v>
          </cell>
          <cell r="E2895">
            <v>4.76</v>
          </cell>
          <cell r="F2895">
            <v>21.8</v>
          </cell>
        </row>
        <row r="2896">
          <cell r="A2896">
            <v>89984</v>
          </cell>
          <cell r="B2896" t="str">
            <v>REGISTRO DE PRESSÃO BRUTO, LATÃO, ROSCÁVEL, 1/2, COM ACABAMENTO E CANOPLA CROMADOS. FORNECIDO E INSTALADO EM RAMAL DE ÁGUA. AF_12/2014</v>
          </cell>
          <cell r="C2896" t="str">
            <v>UN</v>
          </cell>
          <cell r="D2896">
            <v>44.44</v>
          </cell>
          <cell r="E2896">
            <v>6.43</v>
          </cell>
          <cell r="F2896">
            <v>50.87</v>
          </cell>
        </row>
        <row r="2897">
          <cell r="A2897">
            <v>89985</v>
          </cell>
          <cell r="B2897" t="str">
            <v>REGISTRO DE PRESSÃO BRUTO, LATÃO, ROSCÁVEL, 3/4, COM ACABAMENTO E CANOPLA CROMADOS. FORNECIDO E INSTALADO EM RAMAL DE ÁGUA. AF_12/2014</v>
          </cell>
          <cell r="C2897" t="str">
            <v>UN</v>
          </cell>
          <cell r="D2897">
            <v>45.86</v>
          </cell>
          <cell r="E2897">
            <v>6.43</v>
          </cell>
          <cell r="F2897">
            <v>52.29</v>
          </cell>
        </row>
        <row r="2898">
          <cell r="A2898">
            <v>86877</v>
          </cell>
          <cell r="B2898" t="str">
            <v>VÁLVULA EM METAL CROMADO 1.1/2" X 1.1/2" PARA TANQUE OU LAVATÓRIO - FORNECIMENTO E INSTALAÇÃO. AF_12/2013</v>
          </cell>
          <cell r="C2898" t="str">
            <v>UN</v>
          </cell>
          <cell r="D2898">
            <v>14.02</v>
          </cell>
          <cell r="E2898">
            <v>2.79</v>
          </cell>
          <cell r="F2898">
            <v>16.809999999999999</v>
          </cell>
        </row>
        <row r="2899">
          <cell r="A2899">
            <v>40729</v>
          </cell>
          <cell r="B2899" t="str">
            <v>VÁLVULA DESCARGA 1.1/2" COM REGISTRO, ACABAMENTO EM METAL CROMADO - FORNECIMENTO E INSTALAÇÃO</v>
          </cell>
          <cell r="C2899" t="str">
            <v>UN</v>
          </cell>
          <cell r="D2899">
            <v>174.1</v>
          </cell>
          <cell r="E2899">
            <v>18.52</v>
          </cell>
          <cell r="F2899">
            <v>192.62</v>
          </cell>
        </row>
        <row r="2900">
          <cell r="A2900">
            <v>85117</v>
          </cell>
          <cell r="B2900" t="str">
            <v>VÁLVULA DE RETENCAO VERTICAL BRONZE (PN-16) 1/2" 200 PSI - EXTREMIDADE COM ROSCA - FORNECIMENTO E INSTALAÇÃO</v>
          </cell>
          <cell r="C2900" t="str">
            <v>UN</v>
          </cell>
          <cell r="D2900">
            <v>48.01</v>
          </cell>
          <cell r="E2900">
            <v>3.81</v>
          </cell>
          <cell r="F2900">
            <v>51.82</v>
          </cell>
        </row>
        <row r="2901">
          <cell r="A2901" t="str">
            <v>73795/1</v>
          </cell>
          <cell r="B2901" t="str">
            <v>VÁLVULA DE RETENÇÃO VERTICAL Ø 20MM (3/4") - FORNECIMENTO E INSTALAÇÃO</v>
          </cell>
          <cell r="C2901" t="str">
            <v>UN</v>
          </cell>
          <cell r="D2901">
            <v>54.7</v>
          </cell>
          <cell r="E2901">
            <v>13.96</v>
          </cell>
          <cell r="F2901">
            <v>68.66</v>
          </cell>
        </row>
        <row r="2902">
          <cell r="A2902" t="str">
            <v>73795/2</v>
          </cell>
          <cell r="B2902" t="str">
            <v>VÁLVULA DE RETENÇÃO VERTICAL Ø 25MM (1") - FORNECIMENTO E INSTALAÇÃO</v>
          </cell>
          <cell r="C2902" t="str">
            <v>UN</v>
          </cell>
          <cell r="D2902">
            <v>59.29</v>
          </cell>
          <cell r="E2902">
            <v>13.96</v>
          </cell>
          <cell r="F2902">
            <v>73.25</v>
          </cell>
        </row>
        <row r="2903">
          <cell r="A2903" t="str">
            <v>73795/3</v>
          </cell>
          <cell r="B2903" t="str">
            <v>VÁLVULA DE RETENÇÃO VERTICAL Ø 32MM (1.1/4") - FORNECIMENTO E INSTALAÇÃO</v>
          </cell>
          <cell r="C2903" t="str">
            <v>UN</v>
          </cell>
          <cell r="D2903">
            <v>86.24</v>
          </cell>
          <cell r="E2903">
            <v>13.96</v>
          </cell>
          <cell r="F2903">
            <v>100.2</v>
          </cell>
        </row>
        <row r="2904">
          <cell r="A2904" t="str">
            <v>73795/4</v>
          </cell>
          <cell r="B2904" t="str">
            <v>VÁLVULA DE RETENÇÃO VERTICAL Ø 40MM (1.1/2") - FORNECIMENTO E INSTALAÇÃO</v>
          </cell>
          <cell r="C2904" t="str">
            <v>UN</v>
          </cell>
          <cell r="D2904">
            <v>99.47</v>
          </cell>
          <cell r="E2904">
            <v>16.29</v>
          </cell>
          <cell r="F2904">
            <v>115.76</v>
          </cell>
        </row>
        <row r="2905">
          <cell r="A2905" t="str">
            <v>73795/5</v>
          </cell>
          <cell r="B2905" t="str">
            <v>VÁLVULA DE RETENÇÃO VERTICAL Ø 50MM (2") - FORNECIMENTO E INSTALAÇÃO</v>
          </cell>
          <cell r="C2905" t="str">
            <v>UN</v>
          </cell>
          <cell r="D2905">
            <v>141.99</v>
          </cell>
          <cell r="E2905">
            <v>16.29</v>
          </cell>
          <cell r="F2905">
            <v>158.28</v>
          </cell>
        </row>
        <row r="2906">
          <cell r="A2906" t="str">
            <v>73795/6</v>
          </cell>
          <cell r="B2906" t="str">
            <v>VÁLVULA DE RETENÇÃO VERTICAL Ø 80MM (3") - FORNECIMENTO E INSTALAÇÃO</v>
          </cell>
          <cell r="C2906" t="str">
            <v>UN</v>
          </cell>
          <cell r="D2906">
            <v>303.89</v>
          </cell>
          <cell r="E2906">
            <v>18.61</v>
          </cell>
          <cell r="F2906">
            <v>322.5</v>
          </cell>
        </row>
        <row r="2907">
          <cell r="A2907" t="str">
            <v>73795/7</v>
          </cell>
          <cell r="B2907" t="str">
            <v>VÁLVULA DE RETENÇÃO VERTICAL Ø 100MM (4") - FORNECIMENTO E INSTALAÇÃO</v>
          </cell>
          <cell r="C2907" t="str">
            <v>UN</v>
          </cell>
          <cell r="D2907">
            <v>523.64</v>
          </cell>
          <cell r="E2907">
            <v>23.27</v>
          </cell>
          <cell r="F2907">
            <v>546.91</v>
          </cell>
        </row>
        <row r="2908">
          <cell r="A2908" t="str">
            <v>74091/1</v>
          </cell>
          <cell r="B2908" t="str">
            <v>VÁLVULA RETENCAO VERTICAL BRONZE (PN-16) 2.1/2" 200PSI - EXTREMIDADES COM ROSCA - FORNECIMENTO E INSTALAÇÃO</v>
          </cell>
          <cell r="C2908" t="str">
            <v>UN</v>
          </cell>
          <cell r="D2908">
            <v>226.46</v>
          </cell>
          <cell r="E2908">
            <v>19.07</v>
          </cell>
          <cell r="F2908">
            <v>245.53</v>
          </cell>
        </row>
        <row r="2909">
          <cell r="A2909" t="str">
            <v>73795/8</v>
          </cell>
          <cell r="B2909" t="str">
            <v>VÁLVULA DE RETENÇÃO HORIZONTAL Ø 20MM (3/4") - FORNECIMENTO E INSTALAÇÃO</v>
          </cell>
          <cell r="C2909" t="str">
            <v>UN</v>
          </cell>
          <cell r="D2909">
            <v>82.24</v>
          </cell>
          <cell r="E2909">
            <v>13.96</v>
          </cell>
          <cell r="F2909">
            <v>96.2</v>
          </cell>
        </row>
        <row r="2910">
          <cell r="A2910" t="str">
            <v>73795/9</v>
          </cell>
          <cell r="B2910" t="str">
            <v>VÁLVULA DE RETENCAO HORIZONTAL Ø 25MM (1) - FORNECIMENTO E INSTALAÇÃO</v>
          </cell>
          <cell r="C2910" t="str">
            <v>UN</v>
          </cell>
          <cell r="D2910">
            <v>110.01</v>
          </cell>
          <cell r="E2910">
            <v>13.96</v>
          </cell>
          <cell r="F2910">
            <v>123.97</v>
          </cell>
        </row>
        <row r="2911">
          <cell r="A2911" t="str">
            <v>73795/10</v>
          </cell>
          <cell r="B2911" t="str">
            <v>VÁLVULA DE RETENÇÃO HORIZONTAL Ø 32MM (1.1/4") - FORNECIMENTO E INSTALAÇÃO</v>
          </cell>
          <cell r="C2911" t="str">
            <v>UN</v>
          </cell>
          <cell r="D2911">
            <v>161.72999999999999</v>
          </cell>
          <cell r="E2911">
            <v>13.96</v>
          </cell>
          <cell r="F2911">
            <v>175.69</v>
          </cell>
        </row>
        <row r="2912">
          <cell r="A2912" t="str">
            <v>73795/11</v>
          </cell>
          <cell r="B2912" t="str">
            <v>VÁLVULA DE RETENÇÃO HORIZONTAL Ø 40MM (1.1/2") - FORNECIMENTO E INSTALAÇÃO</v>
          </cell>
          <cell r="C2912" t="str">
            <v>UN</v>
          </cell>
          <cell r="D2912">
            <v>181.05</v>
          </cell>
          <cell r="E2912">
            <v>16.29</v>
          </cell>
          <cell r="F2912">
            <v>197.34</v>
          </cell>
        </row>
        <row r="2913">
          <cell r="A2913" t="str">
            <v>73795/12</v>
          </cell>
          <cell r="B2913" t="str">
            <v>VÁLVULA DE RETENÇÃO HORIZONTAL Ø 50MM (2") - FORNECIMENTO E INSTALAÇÃO</v>
          </cell>
          <cell r="C2913" t="str">
            <v>UN</v>
          </cell>
          <cell r="D2913">
            <v>251.07</v>
          </cell>
          <cell r="E2913">
            <v>16.29</v>
          </cell>
          <cell r="F2913">
            <v>267.36</v>
          </cell>
        </row>
        <row r="2914">
          <cell r="A2914" t="str">
            <v>73795/13</v>
          </cell>
          <cell r="B2914" t="str">
            <v>VÁLVULA DE RETENÇÃO HORIZONTAL Ø 65MM (2.1/2") - FORNECIMENTO E INSTALAÇÃO</v>
          </cell>
          <cell r="C2914" t="str">
            <v>UN</v>
          </cell>
          <cell r="D2914">
            <v>361.14</v>
          </cell>
          <cell r="E2914">
            <v>18.61</v>
          </cell>
          <cell r="F2914">
            <v>379.75</v>
          </cell>
        </row>
        <row r="2915">
          <cell r="A2915" t="str">
            <v>73795/14</v>
          </cell>
          <cell r="B2915" t="str">
            <v>VÁLVULA DE RETENÇÃO HORIZONTAL Ø 80MM (3") - FORNECIMENTO E INSTALAÇÃO</v>
          </cell>
          <cell r="C2915" t="str">
            <v>UN</v>
          </cell>
          <cell r="D2915">
            <v>490.53</v>
          </cell>
          <cell r="E2915">
            <v>18.61</v>
          </cell>
          <cell r="F2915">
            <v>509.14</v>
          </cell>
        </row>
        <row r="2916">
          <cell r="A2916" t="str">
            <v>73795/15</v>
          </cell>
          <cell r="B2916" t="str">
            <v>VÁLVULA DE RETENÇÃO HORIZONTAL Ø 100MM (4") - FORNECIMENTO E INSTALAÇÃO</v>
          </cell>
          <cell r="C2916" t="str">
            <v>UN</v>
          </cell>
          <cell r="D2916">
            <v>758.47</v>
          </cell>
          <cell r="E2916">
            <v>23.27</v>
          </cell>
          <cell r="F2916">
            <v>781.74</v>
          </cell>
        </row>
        <row r="2917">
          <cell r="A2917" t="str">
            <v>73796/1</v>
          </cell>
          <cell r="B2917" t="str">
            <v>VÁLVULA DE PÉ COM CRIVO Ø 20MM (3/4") - FORNECIMENTO E INSTALAÇÃO</v>
          </cell>
          <cell r="C2917" t="str">
            <v>UN</v>
          </cell>
          <cell r="D2917">
            <v>53.52</v>
          </cell>
          <cell r="E2917">
            <v>13.96</v>
          </cell>
          <cell r="F2917">
            <v>67.48</v>
          </cell>
        </row>
        <row r="2918">
          <cell r="A2918" t="str">
            <v>73796/2</v>
          </cell>
          <cell r="B2918" t="str">
            <v>VÁLVULA DE PÉ COM CRIVO Ø 25MM (1") - FORNECIMENTO E INSTALAÇÃO</v>
          </cell>
          <cell r="C2918" t="str">
            <v>UN</v>
          </cell>
          <cell r="D2918">
            <v>58.63</v>
          </cell>
          <cell r="E2918">
            <v>13.96</v>
          </cell>
          <cell r="F2918">
            <v>72.59</v>
          </cell>
        </row>
        <row r="2919">
          <cell r="A2919" t="str">
            <v>74093/1</v>
          </cell>
          <cell r="B2919" t="str">
            <v>VÁLVULA PÉ COM CRIVO BRONZE 1.1/4" - FORNECIMENTO E INSTALAÇÃO</v>
          </cell>
          <cell r="C2919" t="str">
            <v>UN</v>
          </cell>
          <cell r="D2919">
            <v>90.83</v>
          </cell>
          <cell r="E2919">
            <v>13.11</v>
          </cell>
          <cell r="F2919">
            <v>103.94</v>
          </cell>
        </row>
        <row r="2920">
          <cell r="A2920" t="str">
            <v>73796/3</v>
          </cell>
          <cell r="B2920" t="str">
            <v>VÁLVULA DE PÉ COM CRIVO Ø 40MM (1.1/2") - FORNECIMENTO E INSTALAÇÃO</v>
          </cell>
          <cell r="C2920" t="str">
            <v>UN</v>
          </cell>
          <cell r="D2920">
            <v>96.51</v>
          </cell>
          <cell r="E2920">
            <v>16.29</v>
          </cell>
          <cell r="F2920">
            <v>112.8</v>
          </cell>
        </row>
        <row r="2921">
          <cell r="A2921" t="str">
            <v>73796/4</v>
          </cell>
          <cell r="B2921" t="str">
            <v>VÁLVULA DE PÉ COM CRIVO Ø 50MM (2") - FORNECIMENTO E INSTALAÇÃO</v>
          </cell>
          <cell r="C2921" t="str">
            <v>UN</v>
          </cell>
          <cell r="D2921">
            <v>142.86000000000001</v>
          </cell>
          <cell r="E2921">
            <v>16.29</v>
          </cell>
          <cell r="F2921">
            <v>159.15</v>
          </cell>
        </row>
        <row r="2922">
          <cell r="A2922" t="str">
            <v>73796/5</v>
          </cell>
          <cell r="B2922" t="str">
            <v>VÁLVULA DE PÉ COM CRIVO Ø 65MM (2.1/2") - FORNECIMENTO E INSTALAÇÃO</v>
          </cell>
          <cell r="C2922" t="str">
            <v>UN</v>
          </cell>
          <cell r="D2922">
            <v>255.01</v>
          </cell>
          <cell r="E2922">
            <v>18.61</v>
          </cell>
          <cell r="F2922">
            <v>273.62</v>
          </cell>
        </row>
        <row r="2923">
          <cell r="A2923" t="str">
            <v>73796/6</v>
          </cell>
          <cell r="B2923" t="str">
            <v>VÁLVULA DE PÉ COM CRIVO Ø 80MM (3") - FORNECIMENTO E INSTALAÇÃO</v>
          </cell>
          <cell r="C2923" t="str">
            <v>UN</v>
          </cell>
          <cell r="D2923">
            <v>341.43</v>
          </cell>
          <cell r="E2923">
            <v>18.61</v>
          </cell>
          <cell r="F2923">
            <v>360.04</v>
          </cell>
        </row>
        <row r="2924">
          <cell r="A2924" t="str">
            <v>73796/7</v>
          </cell>
          <cell r="B2924" t="str">
            <v>VÁLVULA DE PÉ COM CRIVO Ø 100MM (4") - FORNECIMENTO E INSTALAÇÃO</v>
          </cell>
          <cell r="C2924" t="str">
            <v>UN</v>
          </cell>
          <cell r="D2924">
            <v>596.91999999999996</v>
          </cell>
          <cell r="E2924">
            <v>23.27</v>
          </cell>
          <cell r="F2924">
            <v>620.19000000000005</v>
          </cell>
        </row>
        <row r="2925">
          <cell r="A2925" t="str">
            <v>73870/1</v>
          </cell>
          <cell r="B2925" t="str">
            <v>VÁLVULA DE ESFERA EM BRONZE Ø 1/2" - FORNECIMENTO E INSTALAÇÃO</v>
          </cell>
          <cell r="C2925" t="str">
            <v>UN</v>
          </cell>
          <cell r="D2925">
            <v>32.25</v>
          </cell>
          <cell r="E2925">
            <v>13.96</v>
          </cell>
          <cell r="F2925">
            <v>46.21</v>
          </cell>
        </row>
        <row r="2926">
          <cell r="A2926" t="str">
            <v>73870/2</v>
          </cell>
          <cell r="B2926" t="str">
            <v>VÁLVULA DE ESFERA EM BRONZE Ø 3/4" - FORNECIMENTO E INSTALAÇÃO</v>
          </cell>
          <cell r="C2926" t="str">
            <v>UN</v>
          </cell>
          <cell r="D2926">
            <v>36.42</v>
          </cell>
          <cell r="E2926">
            <v>13.96</v>
          </cell>
          <cell r="F2926">
            <v>50.38</v>
          </cell>
        </row>
        <row r="2927">
          <cell r="A2927" t="str">
            <v>73870/3</v>
          </cell>
          <cell r="B2927" t="str">
            <v>VÁLVULA DE ESFERA EM BRONZE Ø 1" - FORNECIMENTO E INSTALAÇÃO</v>
          </cell>
          <cell r="C2927" t="str">
            <v>UN</v>
          </cell>
          <cell r="D2927">
            <v>47.27</v>
          </cell>
          <cell r="E2927">
            <v>13.96</v>
          </cell>
          <cell r="F2927">
            <v>61.23</v>
          </cell>
        </row>
        <row r="2928">
          <cell r="A2928" t="str">
            <v>73870/5</v>
          </cell>
          <cell r="B2928" t="str">
            <v>VÁLVULA DE ESFERA EM BRONZE Ø 1.1/2" - FORNECIMENTO E INSTALAÇÃO</v>
          </cell>
          <cell r="C2928" t="str">
            <v>UN</v>
          </cell>
          <cell r="D2928">
            <v>81.510000000000005</v>
          </cell>
          <cell r="E2928">
            <v>16.29</v>
          </cell>
          <cell r="F2928">
            <v>97.8</v>
          </cell>
        </row>
        <row r="2929">
          <cell r="A2929" t="str">
            <v>73870/6</v>
          </cell>
          <cell r="B2929" t="str">
            <v>VÁLVULA DE ESFERA EM BRONZE Ø 2" - FORNECIMENTO E INSTALAÇÃO</v>
          </cell>
          <cell r="C2929" t="str">
            <v>UN</v>
          </cell>
          <cell r="D2929">
            <v>122.19</v>
          </cell>
          <cell r="E2929">
            <v>16.29</v>
          </cell>
          <cell r="F2929">
            <v>138.47999999999999</v>
          </cell>
        </row>
        <row r="2930">
          <cell r="B2930" t="str">
            <v>DRENAGEM E AGUAS PLUVIAIS</v>
          </cell>
          <cell r="C2930">
            <v>0</v>
          </cell>
        </row>
        <row r="2931">
          <cell r="B2931" t="str">
            <v>MANUTENCAO / REPAROS - DRENAGEM E AGUAS PLUVIAIS</v>
          </cell>
          <cell r="C2931">
            <v>0</v>
          </cell>
        </row>
        <row r="2932">
          <cell r="A2932" t="str">
            <v>73879/2</v>
          </cell>
          <cell r="B2932" t="str">
            <v>ASSENTAMENTO DE TUBO DE CONCRETO DIÂMETRO 400 MM, JUNTAS COM ANEL DE BORRACHA, MONTAGEM COM AUXÍLIO DE EQUIPAMENTOS</v>
          </cell>
          <cell r="C2932" t="str">
            <v>M</v>
          </cell>
          <cell r="D2932">
            <v>19.989999999999998</v>
          </cell>
          <cell r="E2932">
            <v>9.61</v>
          </cell>
          <cell r="F2932">
            <v>29.6</v>
          </cell>
        </row>
        <row r="2933">
          <cell r="A2933" t="str">
            <v>73879/3</v>
          </cell>
          <cell r="B2933" t="str">
            <v>ASSENTAMENTO DE TUBO DE CONCRETO DIÂMETRO 500 MM, JUNTAS COM ANEL DE BORRACHA, MONTAGEM COM AUXÍLIO DE EQUIPAMENTOS</v>
          </cell>
          <cell r="C2933" t="str">
            <v>M</v>
          </cell>
          <cell r="D2933">
            <v>30.36</v>
          </cell>
          <cell r="E2933">
            <v>14.6</v>
          </cell>
          <cell r="F2933">
            <v>44.96</v>
          </cell>
        </row>
        <row r="2934">
          <cell r="A2934" t="str">
            <v>73879/4</v>
          </cell>
          <cell r="B2934" t="str">
            <v>ASSENTAMENTO DE TUBO DE CONCRETO DIÂMETRO 600 MM, JUNTAS COM ANEL DE BORRACHA, MONTAGEM COM AUXÍLIO DE EQUIPAMENTOS</v>
          </cell>
          <cell r="C2934" t="str">
            <v>M</v>
          </cell>
          <cell r="D2934">
            <v>39.24</v>
          </cell>
          <cell r="E2934">
            <v>18.87</v>
          </cell>
          <cell r="F2934">
            <v>58.11</v>
          </cell>
        </row>
        <row r="2935">
          <cell r="A2935" t="str">
            <v>73879/5</v>
          </cell>
          <cell r="B2935" t="str">
            <v>ASSENTAMENTO DE TUBO DE CONCRETO DIÂMETRO 700 MM, JUNTAS COM ANEL DE BORRACHA, MONTAGEM COM AUXÍLIO DE EQUIPAMENTOS</v>
          </cell>
          <cell r="C2935" t="str">
            <v>M</v>
          </cell>
          <cell r="D2935">
            <v>57.81</v>
          </cell>
          <cell r="E2935">
            <v>26.17</v>
          </cell>
          <cell r="F2935">
            <v>83.98</v>
          </cell>
        </row>
        <row r="2936">
          <cell r="A2936" t="str">
            <v>73879/6</v>
          </cell>
          <cell r="B2936" t="str">
            <v>ASSENTAMENTO DE TUBO DE CONCRETO DIÂMETRO 800 MM, JUNTAS COM ANEL DE BORRACHA, MONTAGEM COM AUXÍLIO DE EQUIPAMENTOS</v>
          </cell>
          <cell r="C2936" t="str">
            <v>M</v>
          </cell>
          <cell r="D2936">
            <v>63.51</v>
          </cell>
          <cell r="E2936">
            <v>30.54</v>
          </cell>
          <cell r="F2936">
            <v>94.05</v>
          </cell>
        </row>
        <row r="2937">
          <cell r="A2937" t="str">
            <v>73879/7</v>
          </cell>
          <cell r="B2937" t="str">
            <v>ASSENTAMENTO DE TUBO DE CONCRETO DIÂMETRO 900 MM, JUNTAS COM ANEL DE BORRACHA, MONTAGEM COM AUXÍLIO DE EQUIPAMENTOS</v>
          </cell>
          <cell r="C2937" t="str">
            <v>M</v>
          </cell>
          <cell r="D2937">
            <v>91.88</v>
          </cell>
          <cell r="E2937">
            <v>41.33</v>
          </cell>
          <cell r="F2937">
            <v>133.21</v>
          </cell>
        </row>
        <row r="2938">
          <cell r="A2938" t="str">
            <v>73879/8</v>
          </cell>
          <cell r="B2938" t="str">
            <v>ASSENTAMENTO DE TUBO DE CONCRETO DIÂMETRO 1000MM, JUNTAS COM ANEL DE BORRACHA, MONTAGEM COM AUXÍLIO DE EQUIPAMENTOS</v>
          </cell>
          <cell r="C2938" t="str">
            <v>M</v>
          </cell>
          <cell r="D2938">
            <v>99.25</v>
          </cell>
          <cell r="E2938">
            <v>47.73</v>
          </cell>
          <cell r="F2938">
            <v>146.97999999999999</v>
          </cell>
        </row>
        <row r="2939">
          <cell r="A2939" t="str">
            <v>73879/9</v>
          </cell>
          <cell r="B2939" t="str">
            <v>ASSENTAMENTO DE TUBO DE CONCRETO DIÂMETRO 1200 MM, JUNTAS COM ANEL DE BORRACHA, MONTAGEM COM AUXÍLIO DE EQUIPAMENTOS</v>
          </cell>
          <cell r="C2939" t="str">
            <v>M</v>
          </cell>
          <cell r="D2939">
            <v>133.32</v>
          </cell>
          <cell r="E2939">
            <v>64.11</v>
          </cell>
          <cell r="F2939">
            <v>197.43</v>
          </cell>
        </row>
        <row r="2940">
          <cell r="B2940" t="str">
            <v>CANALETAS/CALHAS EM CONCRETO E ALVENARIA</v>
          </cell>
          <cell r="C2940">
            <v>0</v>
          </cell>
        </row>
        <row r="2941">
          <cell r="A2941" t="str">
            <v>73882/1</v>
          </cell>
          <cell r="B2941" t="str">
            <v>CALHA EM CONCRETO SIMPLES, EM MEIA CANA, DIÂMETRO 200 MM</v>
          </cell>
          <cell r="C2941" t="str">
            <v>M</v>
          </cell>
          <cell r="D2941">
            <v>13.7</v>
          </cell>
          <cell r="E2941">
            <v>6.58</v>
          </cell>
          <cell r="F2941">
            <v>20.28</v>
          </cell>
        </row>
        <row r="2942">
          <cell r="A2942">
            <v>83689</v>
          </cell>
          <cell r="B2942" t="str">
            <v>CALHA EM MEIO TUBO DE CONCRETO SIMPLES, COM D = 30 CM</v>
          </cell>
          <cell r="C2942" t="str">
            <v>M</v>
          </cell>
          <cell r="D2942">
            <v>18.48</v>
          </cell>
          <cell r="E2942">
            <v>9.89</v>
          </cell>
          <cell r="F2942">
            <v>28.37</v>
          </cell>
        </row>
        <row r="2943">
          <cell r="A2943" t="str">
            <v>73882/2</v>
          </cell>
          <cell r="B2943" t="str">
            <v>CALHA EM CONCRETO SIMPLES, MEIA CANA DE CONCRETO, DIÂMETRO 300 MM</v>
          </cell>
          <cell r="C2943" t="str">
            <v>M</v>
          </cell>
          <cell r="D2943">
            <v>16.13</v>
          </cell>
          <cell r="E2943">
            <v>8.23</v>
          </cell>
          <cell r="F2943">
            <v>24.36</v>
          </cell>
        </row>
        <row r="2944">
          <cell r="A2944" t="str">
            <v>73882/3</v>
          </cell>
          <cell r="B2944" t="str">
            <v>CALHA EM CONCRETO SIMPLES, EM MEIA CANA DE CONCRETO, DIÂMETRO 400 MM</v>
          </cell>
          <cell r="C2944" t="str">
            <v>M</v>
          </cell>
          <cell r="D2944">
            <v>21.56</v>
          </cell>
          <cell r="E2944">
            <v>9.8800000000000008</v>
          </cell>
          <cell r="F2944">
            <v>31.44</v>
          </cell>
        </row>
        <row r="2945">
          <cell r="A2945" t="str">
            <v>73882/4</v>
          </cell>
          <cell r="B2945" t="str">
            <v>CALHA EM CONCRETO SIMPLES, EM MEIA CANA DE CONCRETO, DIÂMETRO 500 MM</v>
          </cell>
          <cell r="C2945" t="str">
            <v>M</v>
          </cell>
          <cell r="D2945">
            <v>31.77</v>
          </cell>
          <cell r="E2945">
            <v>17.350000000000001</v>
          </cell>
          <cell r="F2945">
            <v>49.12</v>
          </cell>
        </row>
        <row r="2946">
          <cell r="A2946" t="str">
            <v>73882/5</v>
          </cell>
          <cell r="B2946" t="str">
            <v>CALHA EM CONCRETO SIMPLES, EM MEIA CANA DE CONCRETO, DIÂMETRO 600 MM</v>
          </cell>
          <cell r="C2946" t="str">
            <v>M</v>
          </cell>
          <cell r="D2946">
            <v>37.729999999999997</v>
          </cell>
          <cell r="E2946">
            <v>19.8</v>
          </cell>
          <cell r="F2946">
            <v>57.53</v>
          </cell>
        </row>
        <row r="2947">
          <cell r="A2947">
            <v>83684</v>
          </cell>
          <cell r="B2947" t="str">
            <v>CALHA TRAPEZOIDAL 90X30 CM, COM ESPESSURA DE 7 CM (VOLUME DE CONCRETO = 0,064 M3/M)</v>
          </cell>
          <cell r="C2947" t="str">
            <v>M</v>
          </cell>
          <cell r="D2947">
            <v>16.87</v>
          </cell>
          <cell r="E2947">
            <v>6.45</v>
          </cell>
          <cell r="F2947">
            <v>23.32</v>
          </cell>
        </row>
        <row r="2948">
          <cell r="A2948">
            <v>83685</v>
          </cell>
          <cell r="B2948" t="str">
            <v>CALHA TRAPEZOIDAL 140X35 CM, COM ESPESSURA DE 7 CM (VOLUME DE CONCRETO = 1,109M3/M)</v>
          </cell>
          <cell r="C2948" t="str">
            <v>M</v>
          </cell>
          <cell r="D2948">
            <v>29.27</v>
          </cell>
          <cell r="E2948">
            <v>12.13</v>
          </cell>
          <cell r="F2948">
            <v>41.4</v>
          </cell>
        </row>
        <row r="2949">
          <cell r="A2949">
            <v>83686</v>
          </cell>
          <cell r="B2949" t="str">
            <v>CALHA TRIANGULAR 100X30 CM, COM ESPESSURA DE 7 CM (VOLUME DE CONCRETO = 0,075M3/M)</v>
          </cell>
          <cell r="C2949" t="str">
            <v>M</v>
          </cell>
          <cell r="D2949">
            <v>18.86</v>
          </cell>
          <cell r="E2949">
            <v>5.62</v>
          </cell>
          <cell r="F2949">
            <v>24.48</v>
          </cell>
        </row>
        <row r="2950">
          <cell r="A2950">
            <v>83687</v>
          </cell>
          <cell r="B2950" t="str">
            <v>CALHA TRIANGULAR 70X20 CM, COM ESPESSURA DE 7 CM (VOLUME DE CONCRETO = 0,053 M3/M)</v>
          </cell>
          <cell r="C2950" t="str">
            <v>M</v>
          </cell>
          <cell r="D2950">
            <v>14.06</v>
          </cell>
          <cell r="E2950">
            <v>5.54</v>
          </cell>
          <cell r="F2950">
            <v>19.600000000000001</v>
          </cell>
        </row>
        <row r="2951">
          <cell r="A2951">
            <v>84042</v>
          </cell>
          <cell r="B2951" t="str">
            <v>CALHA DE CONCRETO, 40X15 CM ESPESSURA DE 8 CM, PREPARADO EM BETONEIRA E CIMENTADO LISO EXECUTADO COM ARGAMASSA TRAÇO 1:4 (CIMENTO E AREIA MÉDIA NÃO PENEIRADA), PREPARO MANUAL</v>
          </cell>
          <cell r="C2951" t="str">
            <v>M</v>
          </cell>
          <cell r="D2951">
            <v>60.07</v>
          </cell>
          <cell r="E2951">
            <v>69.319999999999993</v>
          </cell>
          <cell r="F2951">
            <v>129.38999999999999</v>
          </cell>
        </row>
        <row r="2952">
          <cell r="A2952">
            <v>84043</v>
          </cell>
          <cell r="B2952" t="str">
            <v>CALHA DE CONCRETO, 30X15 CM, ESPESSURA 8 CM PREPARADA EM BETONEIRA COM CIMENTADO LISO EXECUTADO COM ARGAMASSA TRAÇO 1:4 (CIMENTO E AREIA MÉDIA NÃO PENEIRADA), PREPARO MANUAL</v>
          </cell>
          <cell r="C2952" t="str">
            <v>M</v>
          </cell>
          <cell r="D2952">
            <v>54.14</v>
          </cell>
          <cell r="E2952">
            <v>62.81</v>
          </cell>
          <cell r="F2952">
            <v>116.95</v>
          </cell>
        </row>
        <row r="2953">
          <cell r="A2953">
            <v>83688</v>
          </cell>
          <cell r="B2953" t="str">
            <v>CANALETA EM ALVENARIA COM TIJOLO DE 1/2 VEZ, DIMENSÕES 30X15CM (LXA), COM IMPERMEABILIZANTE NA ARGAMASSA</v>
          </cell>
          <cell r="C2953" t="str">
            <v>M</v>
          </cell>
          <cell r="D2953">
            <v>84.03</v>
          </cell>
          <cell r="E2953">
            <v>114.22</v>
          </cell>
          <cell r="F2953">
            <v>198.25</v>
          </cell>
        </row>
        <row r="2954">
          <cell r="B2954" t="str">
            <v>VALETAS</v>
          </cell>
          <cell r="C2954">
            <v>0</v>
          </cell>
        </row>
        <row r="2955">
          <cell r="A2955">
            <v>83722</v>
          </cell>
          <cell r="B2955" t="str">
            <v>VALETA PROT DE CORTE TRAPEZOIDAL 0,80X2,00X0,60M ESP=0,08 CONCR SIMPLES INCL ESCAVAÇÃO MEC ACERTO MANUAL TERRENO FORNEC MAT E REJUNTAMENTO</v>
          </cell>
          <cell r="C2955" t="str">
            <v>M</v>
          </cell>
          <cell r="D2955">
            <v>107.21</v>
          </cell>
          <cell r="E2955">
            <v>67.08</v>
          </cell>
          <cell r="F2955">
            <v>174.29</v>
          </cell>
        </row>
        <row r="2956">
          <cell r="A2956">
            <v>83723</v>
          </cell>
          <cell r="B2956" t="str">
            <v>VALETA PROT DE CORTE TRAPEZOIDAL 1,00X2,20X0,60M ESP=0,08M CONCR SIMPLES INCL ESCAVAÇÃO MEC ATERRO MANUAL TERRENO FORNEC MAT E REJUNTAMENTO</v>
          </cell>
          <cell r="C2956" t="str">
            <v>M</v>
          </cell>
          <cell r="D2956">
            <v>112.83</v>
          </cell>
          <cell r="E2956">
            <v>69.510000000000005</v>
          </cell>
          <cell r="F2956">
            <v>182.34</v>
          </cell>
        </row>
        <row r="2957">
          <cell r="A2957">
            <v>83658</v>
          </cell>
          <cell r="B2957" t="str">
            <v>EXECUÇÃO DRENO PROFUNDO, COM CORTE TRAPEZOIDAL EM SOLO, DE 70X80X150CM EXCL TUBO INCL MATERIAL EXECUÇÃO, COM SELO ENCHIMENTO MATERIAL DRENANTE E ESCAVAÇÃO</v>
          </cell>
          <cell r="C2957" t="str">
            <v>M</v>
          </cell>
          <cell r="D2957">
            <v>79.02</v>
          </cell>
          <cell r="E2957">
            <v>58.28</v>
          </cell>
          <cell r="F2957">
            <v>137.30000000000001</v>
          </cell>
        </row>
        <row r="2958">
          <cell r="B2958" t="str">
            <v>DRENOS COM AGREGADOS</v>
          </cell>
          <cell r="C2958">
            <v>0</v>
          </cell>
        </row>
        <row r="2959">
          <cell r="A2959" t="str">
            <v>73816/2</v>
          </cell>
          <cell r="B2959" t="str">
            <v>EXECUÇÃO DE DRENO VERTICAL COM PEDRISCO, DIÂMETRO 200MM</v>
          </cell>
          <cell r="C2959" t="str">
            <v>M</v>
          </cell>
          <cell r="D2959">
            <v>10.77</v>
          </cell>
          <cell r="E2959">
            <v>10.09</v>
          </cell>
          <cell r="F2959">
            <v>20.86</v>
          </cell>
        </row>
        <row r="2960">
          <cell r="A2960" t="str">
            <v>73883/1</v>
          </cell>
          <cell r="B2960" t="str">
            <v>EXECUÇÃO DE DRENO FRANCÊS COM AREIA MÉDIA</v>
          </cell>
          <cell r="C2960" t="str">
            <v>M3</v>
          </cell>
          <cell r="D2960">
            <v>70.67</v>
          </cell>
          <cell r="E2960">
            <v>12.55</v>
          </cell>
          <cell r="F2960">
            <v>83.22</v>
          </cell>
        </row>
        <row r="2961">
          <cell r="A2961" t="str">
            <v>73883/2</v>
          </cell>
          <cell r="B2961" t="str">
            <v>EXECUÇÃO DE DRENO FRANCÊS COM BRITA NUM 2</v>
          </cell>
          <cell r="C2961" t="str">
            <v>M3</v>
          </cell>
          <cell r="D2961">
            <v>49.85</v>
          </cell>
          <cell r="E2961">
            <v>19.3</v>
          </cell>
          <cell r="F2961">
            <v>69.150000000000006</v>
          </cell>
        </row>
        <row r="2962">
          <cell r="A2962" t="str">
            <v>73883/3</v>
          </cell>
          <cell r="B2962" t="str">
            <v>EXECUÇÃO DE DRENO FRANCÊS COM CASCALHO</v>
          </cell>
          <cell r="C2962" t="str">
            <v>M3</v>
          </cell>
          <cell r="D2962">
            <v>30.61</v>
          </cell>
          <cell r="E2962">
            <v>12.55</v>
          </cell>
          <cell r="F2962">
            <v>43.16</v>
          </cell>
        </row>
        <row r="2963">
          <cell r="A2963" t="str">
            <v>73902/1</v>
          </cell>
          <cell r="B2963" t="str">
            <v>CAMADA DRENANTE COM BRITA NUM 3</v>
          </cell>
          <cell r="C2963" t="str">
            <v>M3</v>
          </cell>
          <cell r="D2963">
            <v>50.34</v>
          </cell>
          <cell r="E2963">
            <v>24.13</v>
          </cell>
          <cell r="F2963">
            <v>74.47</v>
          </cell>
        </row>
        <row r="2964">
          <cell r="A2964">
            <v>83667</v>
          </cell>
          <cell r="B2964" t="str">
            <v>CAMADA DRENANTE COM AREIA MÉDIA</v>
          </cell>
          <cell r="C2964" t="str">
            <v>M3</v>
          </cell>
          <cell r="D2964">
            <v>70.459999999999994</v>
          </cell>
          <cell r="E2964">
            <v>23.65</v>
          </cell>
          <cell r="F2964">
            <v>94.11</v>
          </cell>
        </row>
        <row r="2965">
          <cell r="A2965">
            <v>83668</v>
          </cell>
          <cell r="B2965" t="str">
            <v>CAMADA DRENANTE COM BRITA NUM 2</v>
          </cell>
          <cell r="C2965" t="str">
            <v>M3</v>
          </cell>
          <cell r="D2965">
            <v>50.11</v>
          </cell>
          <cell r="E2965">
            <v>23.65</v>
          </cell>
          <cell r="F2965">
            <v>73.760000000000005</v>
          </cell>
        </row>
        <row r="2966">
          <cell r="A2966">
            <v>83662</v>
          </cell>
          <cell r="B2966" t="str">
            <v>EXECUÇÃO DE DRENO CEGO</v>
          </cell>
          <cell r="C2966" t="str">
            <v>M3</v>
          </cell>
          <cell r="D2966">
            <v>43.73</v>
          </cell>
          <cell r="E2966">
            <v>20.55</v>
          </cell>
          <cell r="F2966">
            <v>64.28</v>
          </cell>
        </row>
        <row r="2967">
          <cell r="A2967">
            <v>83682</v>
          </cell>
          <cell r="B2967" t="str">
            <v>CAMADA VERTICAL DRENANTE C/ PEDRA BRITADA NUMS 1 E 2</v>
          </cell>
          <cell r="C2967" t="str">
            <v>M3</v>
          </cell>
          <cell r="D2967">
            <v>50.34</v>
          </cell>
          <cell r="E2967">
            <v>24.13</v>
          </cell>
          <cell r="F2967">
            <v>74.47</v>
          </cell>
        </row>
        <row r="2968">
          <cell r="A2968">
            <v>83683</v>
          </cell>
          <cell r="B2968" t="str">
            <v>CAMADA HORIZONTAL DRENANTE C/ PEDRA BRITADA 1 E 2</v>
          </cell>
          <cell r="C2968" t="str">
            <v>M3</v>
          </cell>
          <cell r="D2968">
            <v>54.02</v>
          </cell>
          <cell r="E2968">
            <v>28.96</v>
          </cell>
          <cell r="F2968">
            <v>82.98</v>
          </cell>
        </row>
        <row r="2969">
          <cell r="B2969" t="str">
            <v>DRENOS COM MANTA GEOTEXTIL</v>
          </cell>
          <cell r="C2969">
            <v>0</v>
          </cell>
        </row>
        <row r="2970">
          <cell r="A2970" t="str">
            <v>73881/1</v>
          </cell>
          <cell r="B2970" t="str">
            <v>EXECUÇÃO DE DRENO COM MANTA GEOTÊXTIL 200 G/M2</v>
          </cell>
          <cell r="C2970" t="str">
            <v>M2</v>
          </cell>
          <cell r="D2970">
            <v>6.62</v>
          </cell>
          <cell r="E2970">
            <v>0.19</v>
          </cell>
          <cell r="F2970">
            <v>6.81</v>
          </cell>
        </row>
        <row r="2971">
          <cell r="A2971" t="str">
            <v>73881/2</v>
          </cell>
          <cell r="B2971" t="str">
            <v>EXECUÇÃO DE DRENO COM MANTA GEOTÊXTIL 300 G/M2</v>
          </cell>
          <cell r="C2971" t="str">
            <v>M2</v>
          </cell>
          <cell r="D2971">
            <v>10.050000000000001</v>
          </cell>
          <cell r="E2971">
            <v>0.19</v>
          </cell>
          <cell r="F2971">
            <v>10.24</v>
          </cell>
        </row>
        <row r="2972">
          <cell r="A2972" t="str">
            <v>73881/3</v>
          </cell>
          <cell r="B2972" t="str">
            <v>EXECUÇÃO DE DRENO COM MANTA GEOTÊXTIL 400 G/M2</v>
          </cell>
          <cell r="C2972" t="str">
            <v>M2</v>
          </cell>
          <cell r="D2972">
            <v>12.28</v>
          </cell>
          <cell r="E2972">
            <v>0.19</v>
          </cell>
          <cell r="F2972">
            <v>12.47</v>
          </cell>
        </row>
        <row r="2973">
          <cell r="A2973">
            <v>83739</v>
          </cell>
          <cell r="B2973" t="str">
            <v>FORNECIMENTO/INSTALAÇÃO DE MANTA BIDIM RT-10</v>
          </cell>
          <cell r="C2973" t="str">
            <v>M2</v>
          </cell>
          <cell r="D2973">
            <v>6.85</v>
          </cell>
          <cell r="E2973">
            <v>0.28000000000000003</v>
          </cell>
          <cell r="F2973">
            <v>7.13</v>
          </cell>
        </row>
        <row r="2974">
          <cell r="A2974">
            <v>83665</v>
          </cell>
          <cell r="B2974" t="str">
            <v>FORNECIMENTO E INSTALAÇÃO DE MANTA BIDIM RT - 14</v>
          </cell>
          <cell r="C2974" t="str">
            <v>M2</v>
          </cell>
          <cell r="D2974">
            <v>7.43</v>
          </cell>
          <cell r="E2974">
            <v>0.28000000000000003</v>
          </cell>
          <cell r="F2974">
            <v>7.71</v>
          </cell>
        </row>
        <row r="2975">
          <cell r="A2975">
            <v>83669</v>
          </cell>
          <cell r="B2975" t="str">
            <v>FORNECIMENTO/INSTALAÇÃO MANTA BIDIM RT-16</v>
          </cell>
          <cell r="C2975" t="str">
            <v>M2</v>
          </cell>
          <cell r="D2975">
            <v>10.38</v>
          </cell>
          <cell r="E2975">
            <v>0.28000000000000003</v>
          </cell>
          <cell r="F2975">
            <v>10.66</v>
          </cell>
        </row>
        <row r="2976">
          <cell r="A2976">
            <v>83729</v>
          </cell>
          <cell r="B2976" t="str">
            <v>FORNECIMENTO/INSTALAÇÃO DE MANTA BIDIM RT-31</v>
          </cell>
          <cell r="C2976" t="str">
            <v>M2</v>
          </cell>
          <cell r="D2976">
            <v>19.62</v>
          </cell>
          <cell r="E2976">
            <v>0.28000000000000003</v>
          </cell>
          <cell r="F2976">
            <v>19.899999999999999</v>
          </cell>
        </row>
        <row r="2977">
          <cell r="A2977">
            <v>83656</v>
          </cell>
          <cell r="B2977" t="str">
            <v>COLCHÃO DRENANTE C/ 30CM PEDRA BRITADA N.3/FILTRO TRANSIÇÃO MANTA GEOTÊXTIL 100% POLIPROPILENO OU POLIESTER INCL FORNEC/COLOCMAT</v>
          </cell>
          <cell r="C2977" t="str">
            <v>M2</v>
          </cell>
          <cell r="D2977">
            <v>30.53</v>
          </cell>
          <cell r="E2977">
            <v>1.44</v>
          </cell>
          <cell r="F2977">
            <v>31.97</v>
          </cell>
        </row>
        <row r="2978">
          <cell r="B2978" t="str">
            <v>DRENOS COM TUBOS DE PVC</v>
          </cell>
          <cell r="C2978">
            <v>0</v>
          </cell>
        </row>
        <row r="2979">
          <cell r="A2979" t="str">
            <v>73816/1</v>
          </cell>
          <cell r="B2979" t="str">
            <v>EXECUÇÃO DE DRENO COM TUBOS DE PVC CORRUGADO FLEXÍVEL PERFURADO - DN 100</v>
          </cell>
          <cell r="C2979" t="str">
            <v>M</v>
          </cell>
          <cell r="D2979">
            <v>16.14</v>
          </cell>
          <cell r="E2979">
            <v>7.99</v>
          </cell>
          <cell r="F2979">
            <v>24.13</v>
          </cell>
        </row>
        <row r="2980">
          <cell r="A2980" t="str">
            <v>75029/1</v>
          </cell>
          <cell r="B2980" t="str">
            <v>TUBO PVC CORRUGADO RÍGIDO PERFURADO DN 150 PARA DRENAGEM - FORNECIMENTO E INSTALAÇÃO</v>
          </cell>
          <cell r="C2980" t="str">
            <v>M</v>
          </cell>
          <cell r="D2980">
            <v>30</v>
          </cell>
          <cell r="E2980">
            <v>10.44</v>
          </cell>
          <cell r="F2980">
            <v>40.44</v>
          </cell>
        </row>
        <row r="2981">
          <cell r="A2981" t="str">
            <v>74017/1</v>
          </cell>
          <cell r="B2981" t="str">
            <v>EXECUÇÃO DE DRENOS DE CHORUME EM TUBOS DRENANTES, PVC, DIAM=100 MM, ENVOLTOS EM BRITA E GEOTÊXTIL</v>
          </cell>
          <cell r="C2981" t="str">
            <v>M</v>
          </cell>
          <cell r="D2981">
            <v>32.94</v>
          </cell>
          <cell r="E2981">
            <v>7.95</v>
          </cell>
          <cell r="F2981">
            <v>40.89</v>
          </cell>
        </row>
        <row r="2982">
          <cell r="A2982" t="str">
            <v>74017/2</v>
          </cell>
          <cell r="B2982" t="str">
            <v>EXECUÇÃO DE DRENOS DE CHORUME EM TUBOS DRENANTES, PVC, DIAM=150 MM, ENVOLTOS EM BRITA E GEOTÊXTIL</v>
          </cell>
          <cell r="C2982" t="str">
            <v>M</v>
          </cell>
          <cell r="D2982">
            <v>49.27</v>
          </cell>
          <cell r="E2982">
            <v>7.95</v>
          </cell>
          <cell r="F2982">
            <v>57.22</v>
          </cell>
        </row>
        <row r="2983">
          <cell r="A2983">
            <v>83670</v>
          </cell>
          <cell r="B2983" t="str">
            <v>TUBO PVC DN 75 MM PARA DRENAGEM - FORNECIMENTO E INSTALAÇÃO</v>
          </cell>
          <cell r="C2983" t="str">
            <v>M</v>
          </cell>
          <cell r="D2983">
            <v>20.76</v>
          </cell>
          <cell r="E2983">
            <v>24.39</v>
          </cell>
          <cell r="F2983">
            <v>45.15</v>
          </cell>
        </row>
        <row r="2984">
          <cell r="A2984">
            <v>83671</v>
          </cell>
          <cell r="B2984" t="str">
            <v>TUBO PVC DN 100 MM PARA DRENAGEM - FORNECIMENTO E INSTALAÇÃO</v>
          </cell>
          <cell r="C2984" t="str">
            <v>M</v>
          </cell>
          <cell r="D2984">
            <v>22.75</v>
          </cell>
          <cell r="E2984">
            <v>25.86</v>
          </cell>
          <cell r="F2984">
            <v>48.61</v>
          </cell>
        </row>
        <row r="2985">
          <cell r="A2985">
            <v>83679</v>
          </cell>
          <cell r="B2985" t="str">
            <v>TUBO PVC D=2 COM MATERIAL DRENANTE PARA DRENO/BARBACA - FORNECIMENTO E INSTALAÇÃO</v>
          </cell>
          <cell r="C2985" t="str">
            <v>M</v>
          </cell>
          <cell r="D2985">
            <v>9.73</v>
          </cell>
          <cell r="E2985">
            <v>4.82</v>
          </cell>
          <cell r="F2985">
            <v>14.55</v>
          </cell>
        </row>
        <row r="2986">
          <cell r="A2986">
            <v>83680</v>
          </cell>
          <cell r="B2986" t="str">
            <v>TUBO PVC D=3" COM MATERIAL DRENANTE PARA DRENO/BARBACA - FORNECIMENTO E INSTALAÇÃO</v>
          </cell>
          <cell r="C2986" t="str">
            <v>M</v>
          </cell>
          <cell r="D2986">
            <v>12.41</v>
          </cell>
          <cell r="E2986">
            <v>4.82</v>
          </cell>
          <cell r="F2986">
            <v>17.23</v>
          </cell>
        </row>
        <row r="2987">
          <cell r="A2987">
            <v>83681</v>
          </cell>
          <cell r="B2987" t="str">
            <v>TUBO PVC D=4" COM MATERIAL DRENANTE PARA DRENO/BARBACA - FORNECIMENTO E INSTALAÇÃO</v>
          </cell>
          <cell r="C2987" t="str">
            <v>M</v>
          </cell>
          <cell r="D2987">
            <v>13.83</v>
          </cell>
          <cell r="E2987">
            <v>4.82</v>
          </cell>
          <cell r="F2987">
            <v>18.649999999999999</v>
          </cell>
        </row>
        <row r="2988">
          <cell r="A2988">
            <v>83651</v>
          </cell>
          <cell r="B2988" t="str">
            <v>TUBO PVC CORRUGADO PERFURADO 100 MM C/ JUNTA ELÁSTICA PARA DRENAGEM.</v>
          </cell>
          <cell r="C2988" t="str">
            <v>M</v>
          </cell>
          <cell r="D2988">
            <v>16.059999999999999</v>
          </cell>
          <cell r="E2988">
            <v>12.4</v>
          </cell>
          <cell r="F2988">
            <v>28.46</v>
          </cell>
        </row>
        <row r="2989">
          <cell r="B2989" t="str">
            <v>DRENOS COM TUBOS CERÂMICOS</v>
          </cell>
          <cell r="C2989">
            <v>0</v>
          </cell>
        </row>
        <row r="2990">
          <cell r="B2990" t="str">
            <v>DRENOS COM TUBOS DE CONCRETO</v>
          </cell>
          <cell r="C2990">
            <v>0</v>
          </cell>
        </row>
        <row r="2991">
          <cell r="A2991" t="str">
            <v>73969/1</v>
          </cell>
          <cell r="B2991" t="str">
            <v>EXECUÇÃO DE DRENOS DE CHORUME EM TUBOS DRENANTES DE CONCRETO, DIAM=200MM, ENVOLTOS EM BRITA E GEOTÊXTIL</v>
          </cell>
          <cell r="C2991" t="str">
            <v>M</v>
          </cell>
          <cell r="D2991">
            <v>42.66</v>
          </cell>
          <cell r="E2991">
            <v>7.95</v>
          </cell>
          <cell r="F2991">
            <v>50.61</v>
          </cell>
        </row>
        <row r="2992">
          <cell r="A2992">
            <v>83661</v>
          </cell>
          <cell r="B2992" t="str">
            <v>EXECUÇÃO DE DRENO PROFUNDO, CORTE EM SOLO, COM TUBO POROSO D=0,20M</v>
          </cell>
          <cell r="C2992" t="str">
            <v>M</v>
          </cell>
          <cell r="D2992">
            <v>55.4</v>
          </cell>
          <cell r="E2992">
            <v>24.07</v>
          </cell>
          <cell r="F2992">
            <v>79.47</v>
          </cell>
        </row>
        <row r="2993">
          <cell r="A2993">
            <v>83664</v>
          </cell>
          <cell r="B2993" t="str">
            <v>EXECUÇÃO DE DRENO DE TUBO DE CONRETO SIMPLES POROSO D=0,20 M (0,5MX0,5M) PARA GALERIAS DE ÁGUAS PLUVIAIS</v>
          </cell>
          <cell r="C2993" t="str">
            <v>M</v>
          </cell>
          <cell r="D2993">
            <v>34.75</v>
          </cell>
          <cell r="E2993">
            <v>12.64</v>
          </cell>
          <cell r="F2993">
            <v>47.39</v>
          </cell>
        </row>
        <row r="2994">
          <cell r="B2994" t="str">
            <v>TUBOS DE CONCRETO</v>
          </cell>
          <cell r="C2994">
            <v>0</v>
          </cell>
        </row>
        <row r="2995">
          <cell r="A2995">
            <v>73490</v>
          </cell>
          <cell r="B2995" t="str">
            <v>TUBO CA-1 CONCR ARMADO P/GALERIAS ÁGUAS PLUV DIAM=0,80M FORNEC MAT COM AREIA CIMENTO 1:4 - FORNECIMENTO E ASSENTAMENTO</v>
          </cell>
          <cell r="C2995" t="str">
            <v>M</v>
          </cell>
          <cell r="D2995">
            <v>165.78</v>
          </cell>
          <cell r="E2995">
            <v>69.25</v>
          </cell>
          <cell r="F2995">
            <v>235.03</v>
          </cell>
        </row>
        <row r="2996">
          <cell r="A2996">
            <v>83675</v>
          </cell>
          <cell r="B2996" t="str">
            <v>TUBO CONCRETO SIMPLES DN 200 MM PARA DRENAGEM - FORNECIMENTO E INSTALAÇÃO, INCLUSIVE ESCAVAÇÃO MANUAL 1M3/M.</v>
          </cell>
          <cell r="C2996" t="str">
            <v>M</v>
          </cell>
          <cell r="D2996">
            <v>34.159999999999997</v>
          </cell>
          <cell r="E2996">
            <v>38.75</v>
          </cell>
          <cell r="F2996">
            <v>72.91</v>
          </cell>
        </row>
        <row r="2997">
          <cell r="A2997">
            <v>83676</v>
          </cell>
          <cell r="B2997" t="str">
            <v>TUBO CONCRETO SIMPLES DN 300 MM PARA DRENAGEM - FORNECIMENTO E INSTALAÇÃO INCLUSIVE ESCAVAÇÃO MANUAL 1M3/M</v>
          </cell>
          <cell r="C2997" t="str">
            <v>M</v>
          </cell>
          <cell r="D2997">
            <v>41.88</v>
          </cell>
          <cell r="E2997">
            <v>48.12</v>
          </cell>
          <cell r="F2997">
            <v>90</v>
          </cell>
        </row>
        <row r="2998">
          <cell r="A2998">
            <v>83677</v>
          </cell>
          <cell r="B2998" t="str">
            <v>TUBO CONCRETO SIMPLES DN 400 MM PARA DRENAGEM - FORNECIMENTO E INSTALAÇÃO INCLUSIVE ESCAVAÇÃO MANUAL 1,5M3/M</v>
          </cell>
          <cell r="C2998" t="str">
            <v>M</v>
          </cell>
          <cell r="D2998">
            <v>53.3</v>
          </cell>
          <cell r="E2998">
            <v>58.81</v>
          </cell>
          <cell r="F2998">
            <v>112.11</v>
          </cell>
        </row>
        <row r="2999">
          <cell r="A2999">
            <v>83678</v>
          </cell>
          <cell r="B2999" t="str">
            <v>TUBO CONCRETO SIMPLES DN 500 MM PARA DRENAGEM - FORNECIMENTO E INSTALAÇÃO INCLUSIVE ESCAVAÇÃO MANUAL 2M3/M</v>
          </cell>
          <cell r="C2999" t="str">
            <v>M</v>
          </cell>
          <cell r="D2999">
            <v>70.84</v>
          </cell>
          <cell r="E2999">
            <v>71.260000000000005</v>
          </cell>
          <cell r="F2999">
            <v>142.1</v>
          </cell>
        </row>
        <row r="3000">
          <cell r="B3000" t="str">
            <v>VERTEDOR</v>
          </cell>
          <cell r="C3000">
            <v>0</v>
          </cell>
        </row>
        <row r="3001">
          <cell r="A3001" t="str">
            <v>73825/2</v>
          </cell>
          <cell r="B3001" t="str">
            <v>VERTEDOR TRIANGULAR DE ALUMÍNIO</v>
          </cell>
          <cell r="C3001" t="str">
            <v>M2</v>
          </cell>
          <cell r="D3001">
            <v>611.74</v>
          </cell>
          <cell r="E3001">
            <v>139.74</v>
          </cell>
          <cell r="F3001">
            <v>751.48</v>
          </cell>
        </row>
        <row r="3002">
          <cell r="B3002" t="str">
            <v>LEITO FILTRANTE</v>
          </cell>
          <cell r="C3002">
            <v>0</v>
          </cell>
        </row>
        <row r="3003">
          <cell r="A3003">
            <v>73660</v>
          </cell>
          <cell r="B3003" t="str">
            <v>LEITO FILTRANTE - ASSENTAMENTO DE BLOCOS LEOPOLD</v>
          </cell>
          <cell r="C3003" t="str">
            <v>M2</v>
          </cell>
          <cell r="D3003">
            <v>34.4</v>
          </cell>
          <cell r="E3003">
            <v>26.48</v>
          </cell>
          <cell r="F3003">
            <v>60.88</v>
          </cell>
        </row>
        <row r="3004">
          <cell r="A3004">
            <v>73693</v>
          </cell>
          <cell r="B3004" t="str">
            <v>LEITO FILTRANTE - COLOCAÇÃO DE LONA PLÁSTICA</v>
          </cell>
          <cell r="C3004" t="str">
            <v>M2</v>
          </cell>
          <cell r="D3004">
            <v>7.69</v>
          </cell>
          <cell r="E3004">
            <v>10.48</v>
          </cell>
          <cell r="F3004">
            <v>18.170000000000002</v>
          </cell>
        </row>
        <row r="3005">
          <cell r="A3005" t="str">
            <v>73873/1</v>
          </cell>
          <cell r="B3005" t="str">
            <v>LEITO FILTRANTE - COLOCAÇÃO E APILOAMENTO DE TERRA NO FILTRO</v>
          </cell>
          <cell r="C3005" t="str">
            <v>M3</v>
          </cell>
          <cell r="D3005">
            <v>18.97</v>
          </cell>
          <cell r="E3005">
            <v>48.91</v>
          </cell>
          <cell r="F3005">
            <v>67.88</v>
          </cell>
        </row>
        <row r="3006">
          <cell r="A3006" t="str">
            <v>73873/2</v>
          </cell>
          <cell r="B3006" t="str">
            <v>LEITO FILTRANTE - FORN.E ENCHIMENTO C/ BRITA NO. 4</v>
          </cell>
          <cell r="C3006" t="str">
            <v>M3</v>
          </cell>
          <cell r="D3006">
            <v>63.25</v>
          </cell>
          <cell r="E3006">
            <v>58.22</v>
          </cell>
          <cell r="F3006">
            <v>121.47</v>
          </cell>
        </row>
        <row r="3007">
          <cell r="A3007" t="str">
            <v>73873/3</v>
          </cell>
          <cell r="B3007" t="str">
            <v>LEITO FILTRANTE - COLOCAÇÃO DE AREIA NOS FILTROS</v>
          </cell>
          <cell r="C3007" t="str">
            <v>M3</v>
          </cell>
          <cell r="D3007">
            <v>18.97</v>
          </cell>
          <cell r="E3007">
            <v>48.91</v>
          </cell>
          <cell r="F3007">
            <v>67.88</v>
          </cell>
        </row>
        <row r="3008">
          <cell r="A3008" t="str">
            <v>73873/4</v>
          </cell>
          <cell r="B3008" t="str">
            <v>LEITO FILTRANTE - COLOCAÇÃO DE PEDREGULHOS NOS FILTROS</v>
          </cell>
          <cell r="C3008" t="str">
            <v>M3</v>
          </cell>
          <cell r="D3008">
            <v>20.77</v>
          </cell>
          <cell r="E3008">
            <v>53.56</v>
          </cell>
          <cell r="F3008">
            <v>74.33</v>
          </cell>
        </row>
        <row r="3009">
          <cell r="A3009" t="str">
            <v>73873/5</v>
          </cell>
          <cell r="B3009" t="str">
            <v>LEITO FILTRANTE - COLOCAÇÃO DE ANTRACITO NOS FILTROS</v>
          </cell>
          <cell r="C3009" t="str">
            <v>M3</v>
          </cell>
          <cell r="D3009">
            <v>18.97</v>
          </cell>
          <cell r="E3009">
            <v>48.91</v>
          </cell>
          <cell r="F3009">
            <v>67.88</v>
          </cell>
        </row>
        <row r="3010">
          <cell r="B3010" t="str">
            <v>CAIXAS E COMPLEMENTOS</v>
          </cell>
          <cell r="C3010">
            <v>0</v>
          </cell>
        </row>
        <row r="3011">
          <cell r="B3011" t="str">
            <v>MANUTENCAO / REPAROS - CAIXAS E COMPLEMENTOS</v>
          </cell>
          <cell r="C3011">
            <v>0</v>
          </cell>
        </row>
        <row r="3012">
          <cell r="A3012">
            <v>73606</v>
          </cell>
          <cell r="B3012" t="str">
            <v>ASSENTAMENTO DE TAMPÃO DE FERRO FUNDIDO 900 MM</v>
          </cell>
          <cell r="C3012" t="str">
            <v>UN</v>
          </cell>
          <cell r="D3012">
            <v>41.03</v>
          </cell>
          <cell r="E3012">
            <v>69.87</v>
          </cell>
          <cell r="F3012">
            <v>110.9</v>
          </cell>
        </row>
        <row r="3013">
          <cell r="A3013">
            <v>73607</v>
          </cell>
          <cell r="B3013" t="str">
            <v>ASSENTAMENTO DE TAMPÃO DE FERRO FUNDIDO 600 MM</v>
          </cell>
          <cell r="C3013" t="str">
            <v>UN</v>
          </cell>
          <cell r="D3013">
            <v>27.35</v>
          </cell>
          <cell r="E3013">
            <v>46.58</v>
          </cell>
          <cell r="F3013">
            <v>73.930000000000007</v>
          </cell>
        </row>
        <row r="3014">
          <cell r="A3014">
            <v>83621</v>
          </cell>
          <cell r="B3014" t="str">
            <v>ASSENTAMENTO TAMPÃO FERRO FUNDIDO (FOFO), 30 X 90 CM PARA CAIXA DE RALO, C/ ARG CIM/AREIA 1:4 EM VOLUME, EXCLUSIVE TAMPÃO.</v>
          </cell>
          <cell r="C3014" t="str">
            <v>UN</v>
          </cell>
          <cell r="D3014">
            <v>25.47</v>
          </cell>
          <cell r="E3014">
            <v>60.94</v>
          </cell>
          <cell r="F3014">
            <v>86.41</v>
          </cell>
        </row>
        <row r="3015">
          <cell r="A3015">
            <v>84798</v>
          </cell>
          <cell r="B3015" t="str">
            <v>TAMPÃO FOFO P/ CAIXA R1 PADRÃO TELEBRAS COMPLETO - FORNECIMENTO E INSTALAÇÃO</v>
          </cell>
          <cell r="C3015" t="str">
            <v>UN</v>
          </cell>
          <cell r="D3015">
            <v>142.78</v>
          </cell>
          <cell r="E3015">
            <v>35.15</v>
          </cell>
          <cell r="F3015">
            <v>177.93</v>
          </cell>
        </row>
        <row r="3016">
          <cell r="A3016">
            <v>84796</v>
          </cell>
          <cell r="B3016" t="str">
            <v>TAMPÃO FOFO P/ CAIXA R2 PADRÃO TELEBRAS COMPLETO - FORNECIMENTO E INSTALAÇÃO</v>
          </cell>
          <cell r="C3016" t="str">
            <v>UN</v>
          </cell>
          <cell r="D3016">
            <v>353.97</v>
          </cell>
          <cell r="E3016">
            <v>39.93</v>
          </cell>
          <cell r="F3016">
            <v>393.9</v>
          </cell>
        </row>
        <row r="3017">
          <cell r="B3017" t="str">
            <v>TAMPAS</v>
          </cell>
          <cell r="C3017">
            <v>0</v>
          </cell>
        </row>
        <row r="3018">
          <cell r="A3018">
            <v>6171</v>
          </cell>
          <cell r="B3018" t="str">
            <v>TAMPA DE CONCRETO ARMADO 60X60X5CM PARA CAIXA</v>
          </cell>
          <cell r="C3018" t="str">
            <v>UN</v>
          </cell>
          <cell r="D3018">
            <v>14.86</v>
          </cell>
          <cell r="E3018">
            <v>4.6500000000000004</v>
          </cell>
          <cell r="F3018">
            <v>19.510000000000002</v>
          </cell>
        </row>
        <row r="3019">
          <cell r="A3019">
            <v>6087</v>
          </cell>
          <cell r="B3019" t="str">
            <v>TAMPA EM CONCRETO ARMADO 60X60X5CM P/CX INSPEÇÃO/FOSSA SÉPTICA</v>
          </cell>
          <cell r="C3019" t="str">
            <v>UN</v>
          </cell>
          <cell r="D3019">
            <v>14.61</v>
          </cell>
          <cell r="E3019">
            <v>4.6500000000000004</v>
          </cell>
          <cell r="F3019">
            <v>19.260000000000002</v>
          </cell>
        </row>
        <row r="3020">
          <cell r="A3020">
            <v>83627</v>
          </cell>
          <cell r="B3020" t="str">
            <v>TAMPÃO DE FERRO FUNDIDO, D = 60CM, 175KG, P = CHAMINÉ CX AREIA/POÇO VISITA ASSENTADO COM ARG CIM/AREIA 1:4, FORNECIMENTO E ASSENTAMENTO</v>
          </cell>
          <cell r="C3020" t="str">
            <v>UN</v>
          </cell>
          <cell r="D3020">
            <v>1050.58</v>
          </cell>
          <cell r="E3020">
            <v>46.82</v>
          </cell>
          <cell r="F3020">
            <v>1097.4000000000001</v>
          </cell>
        </row>
        <row r="3021">
          <cell r="A3021">
            <v>83691</v>
          </cell>
          <cell r="B3021" t="str">
            <v>TAMPÃO FERRO FUNDIDO P/ POÇO DE VISITA, 79,5 KG, TIPO T-100 - FORNECIMENTO E INSTALAÇÃO</v>
          </cell>
          <cell r="C3021" t="str">
            <v>UN</v>
          </cell>
          <cell r="D3021">
            <v>366.3</v>
          </cell>
          <cell r="E3021">
            <v>34.93</v>
          </cell>
          <cell r="F3021">
            <v>401.23</v>
          </cell>
        </row>
        <row r="3022">
          <cell r="A3022">
            <v>83692</v>
          </cell>
          <cell r="B3022" t="str">
            <v>TAMPÃO FERRO FUNDIDO P/ POÇO DE VISITA, 175 KG, TIPO T-170 - FORNECIMENTO E INSTALAÇÃO</v>
          </cell>
          <cell r="C3022" t="str">
            <v>UN</v>
          </cell>
          <cell r="D3022">
            <v>1051.07</v>
          </cell>
          <cell r="E3022">
            <v>34.93</v>
          </cell>
          <cell r="F3022">
            <v>1086</v>
          </cell>
        </row>
        <row r="3023">
          <cell r="B3023" t="str">
            <v>JUNTAS ARGAMASSADA</v>
          </cell>
          <cell r="C3023">
            <v>0</v>
          </cell>
        </row>
        <row r="3024">
          <cell r="A3024">
            <v>90724</v>
          </cell>
          <cell r="B3024" t="str">
            <v>JUNTA ARGAMASSADA ENTRE TUBO DN 100 MM E O POÇO DE VISITA/ CAIXA DE CONCRETO OU ALVENARIA EM REDES DE ESGOTO. AF_06/2015</v>
          </cell>
          <cell r="C3024" t="str">
            <v>UN</v>
          </cell>
          <cell r="D3024">
            <v>5.79</v>
          </cell>
          <cell r="E3024">
            <v>14.53</v>
          </cell>
          <cell r="F3024">
            <v>20.32</v>
          </cell>
        </row>
        <row r="3025">
          <cell r="A3025">
            <v>90725</v>
          </cell>
          <cell r="B3025" t="str">
            <v>JUNTA ARGAMASSADA ENTRE TUBO DN 150 MM E O POÇO DE VISITA/ CAIXA DE CONCRETO OU ALVENARIA EM REDES DE ESGOTO. AF_06/2015</v>
          </cell>
          <cell r="C3025" t="str">
            <v>UN</v>
          </cell>
          <cell r="D3025">
            <v>7.26</v>
          </cell>
          <cell r="E3025">
            <v>17.809999999999999</v>
          </cell>
          <cell r="F3025">
            <v>25.07</v>
          </cell>
        </row>
        <row r="3026">
          <cell r="A3026">
            <v>90726</v>
          </cell>
          <cell r="B3026" t="str">
            <v>JUNTA ARGAMASSADA ENTRE TUBO DN 200 MM E O POÇO/ CAIXA DE CONCRETO OU ALVENARIA EM REDES DE ESGOTO. AF_06/2015</v>
          </cell>
          <cell r="C3026" t="str">
            <v>UN</v>
          </cell>
          <cell r="D3026">
            <v>8.73</v>
          </cell>
          <cell r="E3026">
            <v>21.09</v>
          </cell>
          <cell r="F3026">
            <v>29.82</v>
          </cell>
        </row>
        <row r="3027">
          <cell r="A3027">
            <v>90727</v>
          </cell>
          <cell r="B3027" t="str">
            <v>JUNTA ARGAMASSADA ENTRE TUBO DN 250 MM E O POÇO DE VISITA/ CAIXA DE CONCRETO OU ALVENARIA EM REDES DE ESGOTO. AF_06/2015</v>
          </cell>
          <cell r="C3027" t="str">
            <v>UN</v>
          </cell>
          <cell r="D3027">
            <v>10.199999999999999</v>
          </cell>
          <cell r="E3027">
            <v>24.37</v>
          </cell>
          <cell r="F3027">
            <v>34.57</v>
          </cell>
        </row>
        <row r="3028">
          <cell r="A3028">
            <v>90728</v>
          </cell>
          <cell r="B3028" t="str">
            <v>JUNTA ARGAMASSADA ENTRE TUBO DN 300 MM E O POÇO DE VISITA/ CAIXA DE CONCRETO OU ALVENARIA EM REDES DE ESGOTO. AF_06/2015</v>
          </cell>
          <cell r="C3028" t="str">
            <v>UN</v>
          </cell>
          <cell r="D3028">
            <v>11.67</v>
          </cell>
          <cell r="E3028">
            <v>27.65</v>
          </cell>
          <cell r="F3028">
            <v>39.32</v>
          </cell>
        </row>
        <row r="3029">
          <cell r="A3029">
            <v>90729</v>
          </cell>
          <cell r="B3029" t="str">
            <v>JUNTA ARGAMASSADA ENTRE TUBO DN 350 MM E O POÇO DE VISITA/ CAIXA DE CONCRETO OU ALVENARIA EM REDES DE ESGOTO. AF_06/2015</v>
          </cell>
          <cell r="C3029" t="str">
            <v>UN</v>
          </cell>
          <cell r="D3029">
            <v>13.15</v>
          </cell>
          <cell r="E3029">
            <v>30.93</v>
          </cell>
          <cell r="F3029">
            <v>44.08</v>
          </cell>
        </row>
        <row r="3030">
          <cell r="A3030">
            <v>90730</v>
          </cell>
          <cell r="B3030" t="str">
            <v>JUNTA ARGAMASSADA ENTRE TUBO DN 400 MM E O POÇO DE VISITA/ CAIXA DE CONCRETO OU ALVENARIA EM REDES DE ESGOTO. AF_06/2015</v>
          </cell>
          <cell r="C3030" t="str">
            <v>UN</v>
          </cell>
          <cell r="D3030">
            <v>14.65</v>
          </cell>
          <cell r="E3030">
            <v>34.22</v>
          </cell>
          <cell r="F3030">
            <v>48.87</v>
          </cell>
        </row>
        <row r="3031">
          <cell r="A3031">
            <v>90731</v>
          </cell>
          <cell r="B3031" t="str">
            <v>JUNTA ARGAMASSADA ENTRE TUBO DN 450 MM E O POÇO DE VISITA/ CAIXA DE CONCRETO OU ALVENARIA EM REDES DE ESGOTO. AF_06/2015</v>
          </cell>
          <cell r="C3031" t="str">
            <v>UN</v>
          </cell>
          <cell r="D3031">
            <v>16.12</v>
          </cell>
          <cell r="E3031">
            <v>37.5</v>
          </cell>
          <cell r="F3031">
            <v>53.62</v>
          </cell>
        </row>
        <row r="3032">
          <cell r="A3032">
            <v>90732</v>
          </cell>
          <cell r="B3032" t="str">
            <v>JUNTA ARGAMASSADA ENTRE TUBO DN 600 MM E O POÇO DE VISITA/ CAIXA DE CONCRETO OU ALVENARIA EM REDES DE ESGOTO. AF_06/2015</v>
          </cell>
          <cell r="C3032" t="str">
            <v>UN</v>
          </cell>
          <cell r="D3032">
            <v>20.55</v>
          </cell>
          <cell r="E3032">
            <v>47.37</v>
          </cell>
          <cell r="F3032">
            <v>67.92</v>
          </cell>
        </row>
        <row r="3033">
          <cell r="B3033" t="str">
            <v>CAIXAS DE GORDURA</v>
          </cell>
          <cell r="C3033">
            <v>0</v>
          </cell>
        </row>
        <row r="3034">
          <cell r="A3034" t="str">
            <v>74051/2</v>
          </cell>
          <cell r="B3034" t="str">
            <v>CAIXA DE GORDURA SIMPLES EM CONCRETO PRÉ-MOLDADO DN 40MM COM TAMPA - FORNECIMENTO E INSTALAÇÃO</v>
          </cell>
          <cell r="C3034" t="str">
            <v>UN</v>
          </cell>
          <cell r="D3034">
            <v>86.37</v>
          </cell>
          <cell r="E3034">
            <v>46.54</v>
          </cell>
          <cell r="F3034">
            <v>132.91</v>
          </cell>
        </row>
        <row r="3035">
          <cell r="A3035" t="str">
            <v>74051/1</v>
          </cell>
          <cell r="B3035" t="str">
            <v>CAIXA DE GORDURA DUPLA EM CONCRETO PRÉ-MOLDADO DN 60MM COM TAMPA - FORNECIMENTO E INSTALAÇÃO</v>
          </cell>
          <cell r="C3035" t="str">
            <v>UN</v>
          </cell>
          <cell r="D3035">
            <v>164.52</v>
          </cell>
          <cell r="E3035">
            <v>46.54</v>
          </cell>
          <cell r="F3035">
            <v>211.06</v>
          </cell>
        </row>
        <row r="3036">
          <cell r="B3036" t="str">
            <v>CAIXAS DE INSPECAO</v>
          </cell>
          <cell r="C3036">
            <v>0</v>
          </cell>
        </row>
        <row r="3037">
          <cell r="A3037">
            <v>72289</v>
          </cell>
          <cell r="B3037" t="str">
            <v>CAIXA DE INSPEÇÃO 80X80X80CM EM ALVENARIA - EXECUÇÃO</v>
          </cell>
          <cell r="C3037" t="str">
            <v>UN</v>
          </cell>
          <cell r="D3037">
            <v>164.13</v>
          </cell>
          <cell r="E3037">
            <v>155.69</v>
          </cell>
          <cell r="F3037">
            <v>319.82</v>
          </cell>
        </row>
        <row r="3038">
          <cell r="A3038">
            <v>72290</v>
          </cell>
          <cell r="B3038" t="str">
            <v>CAIXA DE INSPEÇÃO 90X90X80CM EM ALVENARIA - EXECUÇÃO</v>
          </cell>
          <cell r="C3038" t="str">
            <v>UN</v>
          </cell>
          <cell r="D3038">
            <v>187.91</v>
          </cell>
          <cell r="E3038">
            <v>171.76</v>
          </cell>
          <cell r="F3038">
            <v>359.67</v>
          </cell>
        </row>
        <row r="3039">
          <cell r="A3039" t="str">
            <v>74104/1</v>
          </cell>
          <cell r="B3039" t="str">
            <v>CAIXA DE INSPEÇÃO EM ALVENARIA DE TIJOLO MACIÇO 60X60X60CM, REVESTIDA INTERNAMENTO COM BARRA LISA (CIMENTO E AREIA, TRAÇO 1:4) E=2,0CM, COM TAMPA PRÉ-MOLDADA DE CONCRETO E FUNDO DE CONCRETO 15MPA TIPO C - ESCAVAÇÃO E CONFECÇÃO</v>
          </cell>
          <cell r="C3039" t="str">
            <v>UN</v>
          </cell>
          <cell r="D3039">
            <v>67.98</v>
          </cell>
          <cell r="E3039">
            <v>56.61</v>
          </cell>
          <cell r="F3039">
            <v>124.59</v>
          </cell>
        </row>
        <row r="3040">
          <cell r="A3040" t="str">
            <v>74166/1</v>
          </cell>
          <cell r="B3040" t="str">
            <v>CAIXA DE INSPEÇÃO EM CONCRETO PRÉ-MOLDADO DN 60MM COM TAMPA H= 60CM - FORNECIMENTO E INSTALAÇÃO</v>
          </cell>
          <cell r="C3040" t="str">
            <v>UN</v>
          </cell>
          <cell r="D3040">
            <v>150.19999999999999</v>
          </cell>
          <cell r="E3040">
            <v>58.78</v>
          </cell>
          <cell r="F3040">
            <v>208.98</v>
          </cell>
        </row>
        <row r="3041">
          <cell r="A3041" t="str">
            <v>74166/2</v>
          </cell>
          <cell r="B3041" t="str">
            <v>CAIXA DE INSPEÇÃO EM ANEL DE CONCRETO PRÉ-MOLDADO, COM 950MM DE ALTURA TOTAL. ANÉIS COM ESP=50MM, DIAM.=600MM. EXCLUSIVE TAMPÃO E ESCAVAÇÃO - FORNECIMENTO E INSTALAÇÃO</v>
          </cell>
          <cell r="C3041" t="str">
            <v>UN</v>
          </cell>
          <cell r="D3041">
            <v>163.77000000000001</v>
          </cell>
          <cell r="E3041">
            <v>38.020000000000003</v>
          </cell>
          <cell r="F3041">
            <v>201.79</v>
          </cell>
        </row>
        <row r="3042">
          <cell r="B3042" t="str">
            <v>CAIXAS SIFONADAS</v>
          </cell>
          <cell r="C3042">
            <v>0</v>
          </cell>
        </row>
        <row r="3043">
          <cell r="A3043">
            <v>89482</v>
          </cell>
          <cell r="B3043" t="str">
            <v>CAIXA SIFONADA, PVC, DN 100 X 100 X 50 MM, FORNECIDA E INSTALADA EM RAMAIS DE ENCAMINHAMENTO DE ÁGUA PLUVIAL. AF_12/2014_P</v>
          </cell>
          <cell r="C3043" t="str">
            <v>UN</v>
          </cell>
          <cell r="D3043">
            <v>14.23</v>
          </cell>
          <cell r="E3043">
            <v>3.21</v>
          </cell>
          <cell r="F3043">
            <v>17.440000000000001</v>
          </cell>
        </row>
        <row r="3044">
          <cell r="A3044">
            <v>89491</v>
          </cell>
          <cell r="B3044" t="str">
            <v>CAIXA SIFONADA, PVC, DN 150 X 185 X 75 MM, FORNECIDA E INSTALADA EM RAMAIS DE ENCAMINHAMENTO DE ÁGUA PLUVIAL. AF_12/2014_P</v>
          </cell>
          <cell r="C3044" t="str">
            <v>UN</v>
          </cell>
          <cell r="D3044">
            <v>38.26</v>
          </cell>
          <cell r="E3044">
            <v>5</v>
          </cell>
          <cell r="F3044">
            <v>43.26</v>
          </cell>
        </row>
        <row r="3045">
          <cell r="A3045">
            <v>89707</v>
          </cell>
          <cell r="B3045" t="str">
            <v>CAIXA SIFONADA, PVC, DN 100 X 100 X 50 MM, JUNTA ELÁSTICA, FORNECIDA E INSTALADA EM RAMAL DE DESCARGA OU EM RAMAL DE ESGOTO SANITÁRIO. AF_12/2014_P</v>
          </cell>
          <cell r="C3045" t="str">
            <v>UN</v>
          </cell>
          <cell r="D3045">
            <v>15.37</v>
          </cell>
          <cell r="E3045">
            <v>5.96</v>
          </cell>
          <cell r="F3045">
            <v>21.33</v>
          </cell>
        </row>
        <row r="3046">
          <cell r="A3046">
            <v>89708</v>
          </cell>
          <cell r="B3046" t="str">
            <v>CAIXA SIFONADA, PVC, DN 150 X 185 X 75 MM, JUNTA ELÁSTICA, FORNECIDA E INSTALADA EM RAMAL DE DESCARGA OU EM RAMAL DE ESGOTO SANITÁRIO. AF_12/2014_P</v>
          </cell>
          <cell r="C3046" t="str">
            <v>UN</v>
          </cell>
          <cell r="D3046">
            <v>39.67</v>
          </cell>
          <cell r="E3046">
            <v>9.06</v>
          </cell>
          <cell r="F3046">
            <v>48.73</v>
          </cell>
        </row>
        <row r="3047">
          <cell r="B3047" t="str">
            <v>RALOS</v>
          </cell>
          <cell r="C3047">
            <v>0</v>
          </cell>
        </row>
        <row r="3048">
          <cell r="A3048">
            <v>89495</v>
          </cell>
          <cell r="B3048" t="str">
            <v>RALO SIFONADO, PVC, DN 100 X 40 MM, JUNTA SOLDÁVEL, FORNECIDO E INSTALADO EM RAMAIS DE ENCAMINHAMENTO DE ÁGUA PLUVIAL. AF_12/2014_P</v>
          </cell>
          <cell r="C3048" t="str">
            <v>UN</v>
          </cell>
          <cell r="D3048">
            <v>6.25</v>
          </cell>
          <cell r="E3048">
            <v>0.83</v>
          </cell>
          <cell r="F3048">
            <v>7.08</v>
          </cell>
        </row>
        <row r="3049">
          <cell r="A3049">
            <v>89709</v>
          </cell>
          <cell r="B3049" t="str">
            <v>RALO SIFONADO, PVC, DN 100 X 40 MM, JUNTA SOLDÁVEL, FORNECIDO E INSTALADO EM RAMAL DE DESCARGA OU EM RAMAL DE ESGOTO SANITÁRIO. AF_12/2014_P</v>
          </cell>
          <cell r="C3049" t="str">
            <v>UN</v>
          </cell>
          <cell r="D3049">
            <v>6.57</v>
          </cell>
          <cell r="E3049">
            <v>1.66</v>
          </cell>
          <cell r="F3049">
            <v>8.23</v>
          </cell>
        </row>
        <row r="3050">
          <cell r="A3050">
            <v>89710</v>
          </cell>
          <cell r="B3050" t="str">
            <v>RALO SECO, PVC, DN 100 X 40 MM, JUNTA SOLDÁVEL, FORNECIDO E INSTALADO EM RAMAL DE DESCARGA OU EM RAMAL DE ESGOTO SANITÁRIO. AF_12/2014_P</v>
          </cell>
          <cell r="C3050" t="str">
            <v>UN</v>
          </cell>
          <cell r="D3050">
            <v>6.41</v>
          </cell>
          <cell r="E3050">
            <v>1.66</v>
          </cell>
          <cell r="F3050">
            <v>8.07</v>
          </cell>
        </row>
        <row r="3051">
          <cell r="A3051">
            <v>86902</v>
          </cell>
          <cell r="B3051" t="str">
            <v>LAVATÓRIO LOUÇA BRANCA COM COLUNA, *44 X 35,5* CM, PADRÃO POPULAR - FORNECIMENTO E INSTALAÇÃO. AF_12/2013</v>
          </cell>
          <cell r="C3051" t="str">
            <v>UN</v>
          </cell>
          <cell r="D3051">
            <v>131.26</v>
          </cell>
          <cell r="E3051">
            <v>16.72</v>
          </cell>
          <cell r="F3051">
            <v>147.97999999999999</v>
          </cell>
        </row>
        <row r="3052">
          <cell r="B3052" t="str">
            <v>CAIXAS DE AREIA</v>
          </cell>
          <cell r="C3052">
            <v>0</v>
          </cell>
        </row>
        <row r="3053">
          <cell r="A3053">
            <v>72285</v>
          </cell>
          <cell r="B3053" t="str">
            <v>CAIXA DE AREIA 40X40X40CM EM ALVENARIA - EXECUÇÃO</v>
          </cell>
          <cell r="C3053" t="str">
            <v>UN</v>
          </cell>
          <cell r="D3053">
            <v>38.82</v>
          </cell>
          <cell r="E3053">
            <v>33.340000000000003</v>
          </cell>
          <cell r="F3053">
            <v>72.16</v>
          </cell>
        </row>
        <row r="3054">
          <cell r="A3054">
            <v>72286</v>
          </cell>
          <cell r="B3054" t="str">
            <v>CAIXA DE AREIA 60X60X60CM EM ALVENARIA - EXECUÇÃO</v>
          </cell>
          <cell r="C3054" t="str">
            <v>UN</v>
          </cell>
          <cell r="D3054">
            <v>74.400000000000006</v>
          </cell>
          <cell r="E3054">
            <v>69.260000000000005</v>
          </cell>
          <cell r="F3054">
            <v>143.66</v>
          </cell>
        </row>
        <row r="3055">
          <cell r="B3055" t="str">
            <v>CAIXAS COLETORAS</v>
          </cell>
          <cell r="C3055">
            <v>0</v>
          </cell>
        </row>
        <row r="3056">
          <cell r="A3056" t="str">
            <v>74162/1</v>
          </cell>
          <cell r="B3056" t="str">
            <v>CAIXA DE CONCRETO, ALTURA = 1,00 METRO, DIÂMETRO REGISTRO &lt; 150 MM</v>
          </cell>
          <cell r="C3056" t="str">
            <v>UN</v>
          </cell>
          <cell r="D3056">
            <v>51.57</v>
          </cell>
          <cell r="E3056">
            <v>26.46</v>
          </cell>
          <cell r="F3056">
            <v>78.03</v>
          </cell>
        </row>
        <row r="3057">
          <cell r="A3057" t="str">
            <v>74206/1</v>
          </cell>
          <cell r="B3057" t="str">
            <v>CAIXA COLETORA, 1,20X1,20X1,50M, COM FUNDO E TAMPA DE CONCRETO E PAREDES EM ALVENARIA</v>
          </cell>
          <cell r="C3057" t="str">
            <v>UN</v>
          </cell>
          <cell r="D3057">
            <v>679.21</v>
          </cell>
          <cell r="E3057">
            <v>555.67999999999995</v>
          </cell>
          <cell r="F3057">
            <v>1234.8900000000001</v>
          </cell>
        </row>
        <row r="3058">
          <cell r="A3058" t="str">
            <v>74206/2</v>
          </cell>
          <cell r="B3058" t="str">
            <v>CAIXA COLETORA, 0,25 X 0,85 X 1,00 M, COM FUNDO E TAMPA DE CONCRETO E PAREDES EM ALVENARIA</v>
          </cell>
          <cell r="C3058" t="str">
            <v>UN</v>
          </cell>
          <cell r="D3058">
            <v>323.17</v>
          </cell>
          <cell r="E3058">
            <v>376.08</v>
          </cell>
          <cell r="F3058">
            <v>699.25</v>
          </cell>
        </row>
        <row r="3059">
          <cell r="B3059" t="str">
            <v>CAIXAS COM GRELHA E GRELHAS</v>
          </cell>
          <cell r="C3059">
            <v>0</v>
          </cell>
        </row>
        <row r="3060">
          <cell r="A3060">
            <v>73714</v>
          </cell>
          <cell r="B3060" t="str">
            <v>CAIXA PARA RALO C OM GRELHA FOFO 135 KG DE ALV TIJOLO MACIÇO (7X10X20) PAREDES DE UMA VEZ (0.20 M) DE 0.90X1.20X1.50 M (EXTERNA) COM ARGAMASSA 1:4 CIMENTO:AREIA, BASE CONC FCK=10 MPA, EXCLUSIVE ESCAVAÇÃO E REATERRO.</v>
          </cell>
          <cell r="C3060" t="str">
            <v>UN</v>
          </cell>
          <cell r="D3060">
            <v>1085.57</v>
          </cell>
          <cell r="E3060">
            <v>404.72</v>
          </cell>
          <cell r="F3060">
            <v>1490.29</v>
          </cell>
        </row>
        <row r="3061">
          <cell r="A3061" t="str">
            <v>73799/1</v>
          </cell>
          <cell r="B3061" t="str">
            <v>GRELHA EM FERRO FUNDIDO, DIMENSÕES 30X90CM, 85KG PARA CX RALO, FORNECIDA E ASSENTADA COM ARGAMASSA 1:4 CIMENTO:AREIA.</v>
          </cell>
          <cell r="C3061" t="str">
            <v>UN</v>
          </cell>
          <cell r="D3061">
            <v>330.45</v>
          </cell>
          <cell r="E3061">
            <v>61.43</v>
          </cell>
          <cell r="F3061">
            <v>391.88</v>
          </cell>
        </row>
        <row r="3062">
          <cell r="A3062">
            <v>83716</v>
          </cell>
          <cell r="B3062" t="str">
            <v>GRELHA FF 30X90CM, 135KG, P/ CX RALO COM ASSENTAMENTO DE ARGAMASSA CIMENTO/AREIA 1:4 - FORNECIMENTO E INSTALAÇÃO</v>
          </cell>
          <cell r="C3062" t="str">
            <v>UN</v>
          </cell>
          <cell r="D3062">
            <v>507.76</v>
          </cell>
          <cell r="E3062">
            <v>60.94</v>
          </cell>
          <cell r="F3062">
            <v>568.70000000000005</v>
          </cell>
        </row>
        <row r="3063">
          <cell r="A3063">
            <v>83622</v>
          </cell>
          <cell r="B3063" t="str">
            <v>GRELHA DE FERRO FUNDIDO PARA CANALETA LARG = 40CM, FORNECIMENTO E ASSENTAMENTO</v>
          </cell>
          <cell r="C3063" t="str">
            <v>M</v>
          </cell>
          <cell r="D3063">
            <v>193.22</v>
          </cell>
          <cell r="E3063">
            <v>1.54</v>
          </cell>
          <cell r="F3063">
            <v>194.76</v>
          </cell>
        </row>
        <row r="3064">
          <cell r="A3064">
            <v>83623</v>
          </cell>
          <cell r="B3064" t="str">
            <v>GRELHA DE FERRO FUNDIDO PARA CANALETA LARG = 30CM, FORNECIMENTO E ASSENTAMENTO</v>
          </cell>
          <cell r="C3064" t="str">
            <v>M</v>
          </cell>
          <cell r="D3064">
            <v>100.5</v>
          </cell>
          <cell r="E3064">
            <v>1.54</v>
          </cell>
          <cell r="F3064">
            <v>102.04</v>
          </cell>
        </row>
        <row r="3065">
          <cell r="A3065">
            <v>83624</v>
          </cell>
          <cell r="B3065" t="str">
            <v>GRELHA DE FERRO FUNDIDO PARA CANALETA LARG = 20CM, FORNECIMENTO E ASSENTAMENTO</v>
          </cell>
          <cell r="C3065" t="str">
            <v>M</v>
          </cell>
          <cell r="D3065">
            <v>55.17</v>
          </cell>
          <cell r="E3065">
            <v>1.54</v>
          </cell>
          <cell r="F3065">
            <v>56.71</v>
          </cell>
        </row>
        <row r="3066">
          <cell r="A3066">
            <v>83626</v>
          </cell>
          <cell r="B3066" t="str">
            <v>GRELHA DE FERRO FUNDIDO PARA CANALETA LARG = 15CM, FORNECIMENTO E ASSENTAMENTO</v>
          </cell>
          <cell r="C3066" t="str">
            <v>M</v>
          </cell>
          <cell r="D3066">
            <v>41.97</v>
          </cell>
          <cell r="E3066">
            <v>1.54</v>
          </cell>
          <cell r="F3066">
            <v>43.51</v>
          </cell>
        </row>
        <row r="3067">
          <cell r="B3067" t="str">
            <v>DISSIPADOR DE ENERGIA</v>
          </cell>
          <cell r="C3067">
            <v>0</v>
          </cell>
        </row>
        <row r="3068">
          <cell r="A3068">
            <v>83690</v>
          </cell>
          <cell r="B3068" t="str">
            <v>DISSIPADOR DE ENERGIA EM PEDRA ARGAMASSADA ESPESSURA 6CM INCL MATERIAIS E COLOCAÇÃO MEDIDO P/ VOLUME DE PEDRA ARGAMASSADA</v>
          </cell>
          <cell r="C3068" t="str">
            <v>M3</v>
          </cell>
          <cell r="D3068">
            <v>178</v>
          </cell>
          <cell r="E3068">
            <v>241.79</v>
          </cell>
          <cell r="F3068">
            <v>419.79</v>
          </cell>
        </row>
        <row r="3069">
          <cell r="B3069" t="str">
            <v>BUEIROS / BOCA DE LOBO</v>
          </cell>
          <cell r="C3069">
            <v>0</v>
          </cell>
        </row>
        <row r="3070">
          <cell r="A3070" t="str">
            <v>73856/1</v>
          </cell>
          <cell r="B3070" t="str">
            <v>BOCA P/BUEIRO SIMPLES TUBULAR D=0,40M EM CONCRETO CICLÓPICO, INCLINDO FORMAS, ESCAVAÇÃO, REATERRO E MATERIAIS, EXCLUINDO MATERIAL REATERRO JAZIDA E TRANSPORTE</v>
          </cell>
          <cell r="C3070" t="str">
            <v>UN</v>
          </cell>
          <cell r="D3070">
            <v>197.2</v>
          </cell>
          <cell r="E3070">
            <v>167.75</v>
          </cell>
          <cell r="F3070">
            <v>364.95</v>
          </cell>
        </row>
        <row r="3071">
          <cell r="A3071" t="str">
            <v>73856/2</v>
          </cell>
          <cell r="B3071" t="str">
            <v>BOCA PARA BUEIRO SIMPLES TUBULAR, DIÂMETRO =0,60M, EM CONCRETO CICLÓPICO, INCLUINDO FORMAS, ESCAVAÇÃO, REATERRO E MATERIAIS, EXCLUINDO MATERIAL REATERRO JAZIDA E TRANSPORTE.</v>
          </cell>
          <cell r="C3071" t="str">
            <v>UN</v>
          </cell>
          <cell r="D3071">
            <v>331.81</v>
          </cell>
          <cell r="E3071">
            <v>277.33999999999997</v>
          </cell>
          <cell r="F3071">
            <v>609.15</v>
          </cell>
        </row>
        <row r="3072">
          <cell r="A3072" t="str">
            <v>73856/3</v>
          </cell>
          <cell r="B3072" t="str">
            <v>BOCA PARA BUEIRO SIMPLES TUBULAR, DIÂMETRO =0,80M, EM CONCRETO CICLÓPICO, INCLUINDO FORMAS, ESCAVAÇÃO, REATERRO E MATERIAIS, EXCLUINDO MATERIAL REATERRO JAZIDA E TRANSPORTE.</v>
          </cell>
          <cell r="C3072" t="str">
            <v>UN</v>
          </cell>
          <cell r="D3072">
            <v>507.7</v>
          </cell>
          <cell r="E3072">
            <v>418.7</v>
          </cell>
          <cell r="F3072">
            <v>926.4</v>
          </cell>
        </row>
        <row r="3073">
          <cell r="A3073" t="str">
            <v>73856/4</v>
          </cell>
          <cell r="B3073" t="str">
            <v>BOCA PARA BUEIRO SIMPLES TUBULAR, DIÂMETRO =1,00M, EM CONCRETO CICLÓPICO, INCLUINDO FORMAS, ESCAVAÇÃO, REATERRO E MATERIAIS, EXCLUINDO MATERIAL REATERRO JAZIDA E TRANSPORTE.</v>
          </cell>
          <cell r="C3073" t="str">
            <v>UN</v>
          </cell>
          <cell r="D3073">
            <v>728.48</v>
          </cell>
          <cell r="E3073">
            <v>594.19000000000005</v>
          </cell>
          <cell r="F3073">
            <v>1322.67</v>
          </cell>
        </row>
        <row r="3074">
          <cell r="A3074" t="str">
            <v>73856/5</v>
          </cell>
          <cell r="B3074" t="str">
            <v>BOCA PARA BUEIRO SIMPLES TUBULAR, DIÂMETRO =1,20M, EM CONCRETO CICLÓPICO, INCLUINDO FORMAS, ESCAVAÇÃO, REATERRO E MATERIAIS, EXCLUINDO MATERIAL REATERRO JAZIDA E TRANSPORTE.</v>
          </cell>
          <cell r="C3074" t="str">
            <v>UN</v>
          </cell>
          <cell r="D3074">
            <v>996.97</v>
          </cell>
          <cell r="E3074">
            <v>805.71</v>
          </cell>
          <cell r="F3074">
            <v>1802.68</v>
          </cell>
        </row>
        <row r="3075">
          <cell r="A3075" t="str">
            <v>73856/6</v>
          </cell>
          <cell r="B3075" t="str">
            <v>BOCA PARA BUEIRO DUPLO TUBULAR, DIÂMETRO =0,40M, EM CONCRETO CICLÓPICO, INCLUINDO FORMAS, ESCAVAÇÃO, REATERRO E MATERIAIS, EXCLUINDO MATERIAL REATERRO JAZIDA E TRANSPORTE.</v>
          </cell>
          <cell r="C3075" t="str">
            <v>UN</v>
          </cell>
          <cell r="D3075">
            <v>283.16000000000003</v>
          </cell>
          <cell r="E3075">
            <v>239.11</v>
          </cell>
          <cell r="F3075">
            <v>522.27</v>
          </cell>
        </row>
        <row r="3076">
          <cell r="A3076" t="str">
            <v>73856/7</v>
          </cell>
          <cell r="B3076" t="str">
            <v>BOCA PARA BUEIRO DUPLO TUBULAR, DIÂMETRO =0,60M, EM CONCRETO CICLÓPICO, INCLUINDO FORMAS, ESCAVAÇÃO, REATERRO E MATERIAIS, EXCLUINDO MATERIAL REATERRO JAZIDA E TRANSPORTE.</v>
          </cell>
          <cell r="C3076" t="str">
            <v>UN</v>
          </cell>
          <cell r="D3076">
            <v>478.09</v>
          </cell>
          <cell r="E3076">
            <v>397.52</v>
          </cell>
          <cell r="F3076">
            <v>875.61</v>
          </cell>
        </row>
        <row r="3077">
          <cell r="A3077" t="str">
            <v>73856/8</v>
          </cell>
          <cell r="B3077" t="str">
            <v>BOCA PARA BUEIRO DUPLO TUBULAR, DIÂMETRO =0,80M, EM CONCRETO CICLÓPICO, INCLUINDO FORMAS, ESCAVAÇÃO, REATERRO E MATERIAIS, EXCLUINDO MATERIAL REATERRO JAZIDA E TRANSPORTE.</v>
          </cell>
          <cell r="C3077" t="str">
            <v>UN</v>
          </cell>
          <cell r="D3077">
            <v>731.05</v>
          </cell>
          <cell r="E3077">
            <v>600.82000000000005</v>
          </cell>
          <cell r="F3077">
            <v>1331.87</v>
          </cell>
        </row>
        <row r="3078">
          <cell r="A3078" t="str">
            <v>73856/9</v>
          </cell>
          <cell r="B3078" t="str">
            <v>BOCA PARA BUEIRO DUPLO TUBULAR, DIÂMETRO =1,00M, EM CONCRETO CICLÓPICO, INCLUINDO FORMAS, ESCAVAÇÃO, REATERRO E MATERIAIS, EXCLUINDO MATERIAL REATERRO JAZIDA E TRANSPORTE.</v>
          </cell>
          <cell r="C3078" t="str">
            <v>UN</v>
          </cell>
          <cell r="D3078">
            <v>903.88</v>
          </cell>
          <cell r="E3078">
            <v>728.06</v>
          </cell>
          <cell r="F3078">
            <v>1631.94</v>
          </cell>
        </row>
        <row r="3079">
          <cell r="A3079" t="str">
            <v>73856/10</v>
          </cell>
          <cell r="B3079" t="str">
            <v>BOCA PARA BUEIRO DUPLOTUBULAR, DIÂMETRO =1,20M, EM CONCRETO CICLÓPICO, INCLUINDO FORMAS, ESCAVAÇÃO, REATERRO E MATERIAIS, EXCLUINDO MATERIAL REATERRO JAZIDA E TRANSPORTE.</v>
          </cell>
          <cell r="C3079" t="str">
            <v>UN</v>
          </cell>
          <cell r="D3079">
            <v>1426.82</v>
          </cell>
          <cell r="E3079">
            <v>1152.51</v>
          </cell>
          <cell r="F3079">
            <v>2579.33</v>
          </cell>
        </row>
        <row r="3080">
          <cell r="A3080" t="str">
            <v>73856/11</v>
          </cell>
          <cell r="B3080" t="str">
            <v>BOCA PARA BUEIRO TRIPLO TUBULAR, DIÂMETRO =0,40M, EM CONCRETO CICLÓPICO, INCLUINDO FORMAS, ESCAVAÇÃO, REATERRO E MATERIAIS, EXCLUINDO MATERIAL REATERRO JAZIDA E TRANSPORTE.</v>
          </cell>
          <cell r="C3080" t="str">
            <v>UN</v>
          </cell>
          <cell r="D3080">
            <v>368.89</v>
          </cell>
          <cell r="E3080">
            <v>310.31</v>
          </cell>
          <cell r="F3080">
            <v>679.2</v>
          </cell>
        </row>
        <row r="3081">
          <cell r="A3081" t="str">
            <v>73856/12</v>
          </cell>
          <cell r="B3081" t="str">
            <v>BOCA PARA BUEIRO TRIPLO TUBULAR, DIÂMETRO =0,60M, EM CONCRETO CICLÓPICO, INCLUINDO FORMAS, ESCAVAÇÃO, REATERRO E MATERIAIS, EXCLUINDO MATERIAL REATERRO JAZIDA E TRANSPORTE.</v>
          </cell>
          <cell r="C3081" t="str">
            <v>UN</v>
          </cell>
          <cell r="D3081">
            <v>624.1</v>
          </cell>
          <cell r="E3081">
            <v>517.53</v>
          </cell>
          <cell r="F3081">
            <v>1141.6300000000001</v>
          </cell>
        </row>
        <row r="3082">
          <cell r="A3082" t="str">
            <v>73856/13</v>
          </cell>
          <cell r="B3082" t="str">
            <v>BOCA PARA BUEIRO TRIPLO TUBULAR, DIÂMETRO =0,80M, EM CONCRETO CICLÓPICO, INCLUINDO FORMAS, ESCAVAÇÃO, REATERRO E MATERIAIS, EXCLUINDO MATERIAL REATERRO JAZIDA E TRANSPORTE.</v>
          </cell>
          <cell r="C3082" t="str">
            <v>UN</v>
          </cell>
          <cell r="D3082">
            <v>954.17</v>
          </cell>
          <cell r="E3082">
            <v>782.82</v>
          </cell>
          <cell r="F3082">
            <v>1736.99</v>
          </cell>
        </row>
        <row r="3083">
          <cell r="A3083" t="str">
            <v>73856/14</v>
          </cell>
          <cell r="B3083" t="str">
            <v>BOCA PARA BUEIRO TRIPLO TUBULAR, DIÂMETRO =1,00M, EM CONCRETO CICLÓPICO, INCLUINDO FORMAS, ESCAVAÇÃO, REATERRO E MATERIAIS, EXCLUINDO MATERIAL REATERRO JAZIDA E TRANSPORTE.</v>
          </cell>
          <cell r="C3083" t="str">
            <v>UN</v>
          </cell>
          <cell r="D3083">
            <v>1363.6</v>
          </cell>
          <cell r="E3083">
            <v>1109.1300000000001</v>
          </cell>
          <cell r="F3083">
            <v>2472.73</v>
          </cell>
        </row>
        <row r="3084">
          <cell r="A3084" t="str">
            <v>73856/15</v>
          </cell>
          <cell r="B3084" t="str">
            <v>BOCA PARA BUEIRO TRIPLO TUBULAR, DIÂMETRO =1,20M, EM CONCRETO CICLÓPICO, INCLUINDO FORMAS, ESCAVAÇÃO, REATERRO E MATERIAIS, EXCLUINDO MATERIAL REATERRO JAZIDA E TRANSPORTE.</v>
          </cell>
          <cell r="C3084" t="str">
            <v>UN</v>
          </cell>
          <cell r="D3084">
            <v>1856.72</v>
          </cell>
          <cell r="E3084">
            <v>1499.35</v>
          </cell>
          <cell r="F3084">
            <v>3356.07</v>
          </cell>
        </row>
        <row r="3085">
          <cell r="A3085">
            <v>83659</v>
          </cell>
          <cell r="B3085" t="str">
            <v>BOCA DE LOBO EM ALVENARIA TIJOLO MACIÇO, REVESTIDA C/ ARGAMASSA DE CIMENTO E AREIA 1:3, SOBRE LASTRO DE CONCRETO 10CM E TAMPA DE CONCRETO ARMADO</v>
          </cell>
          <cell r="C3085" t="str">
            <v>UN</v>
          </cell>
          <cell r="D3085">
            <v>323.70999999999998</v>
          </cell>
          <cell r="E3085">
            <v>320.10000000000002</v>
          </cell>
          <cell r="F3085">
            <v>643.80999999999995</v>
          </cell>
        </row>
        <row r="3086">
          <cell r="B3086" t="str">
            <v>POCOS DE VISITA</v>
          </cell>
          <cell r="C3086">
            <v>0</v>
          </cell>
        </row>
        <row r="3087">
          <cell r="A3087" t="str">
            <v>73963/1</v>
          </cell>
          <cell r="B3087" t="str">
            <v>POÇO DE VISITA PARA REDE DE ESG. SANIT., EM ANÉIS DE CONCRETO, DIÂMETRO = 60CM, PROF=80CM, INCLUINDO DEGRAU, EXCLUINDO TAMPÃO FERRO FUNDIDO.</v>
          </cell>
          <cell r="C3087" t="str">
            <v>UN</v>
          </cell>
          <cell r="D3087">
            <v>193.87</v>
          </cell>
          <cell r="E3087">
            <v>97.02</v>
          </cell>
          <cell r="F3087">
            <v>290.89</v>
          </cell>
        </row>
        <row r="3088">
          <cell r="A3088" t="str">
            <v>73963/2</v>
          </cell>
          <cell r="B3088" t="str">
            <v>POÇO DE VISITA PARA REDE DE ESG. SANIT., EM ANÉIS DE CONCRETO, DIÂMETRO = 60CM, PROF = 100CM, INCLUINDO DEGRAU, EXCLUINDO TAMPÃO FERRO FUNDIDO.</v>
          </cell>
          <cell r="C3088" t="str">
            <v>UN</v>
          </cell>
          <cell r="D3088">
            <v>223.68</v>
          </cell>
          <cell r="E3088">
            <v>99.25</v>
          </cell>
          <cell r="F3088">
            <v>322.93</v>
          </cell>
        </row>
        <row r="3089">
          <cell r="A3089" t="str">
            <v>73963/3</v>
          </cell>
          <cell r="B3089" t="str">
            <v>POÇO DE VISITA PARA REDE DE ESG. SANIT., EM ANÉIS DE CONCRETO, DIÂMETRO = 60CM, PROF = 60CM, INCLUINDO DEGRAU, EXCLUINDO TAMPÃO FERRO FUNDIDO.</v>
          </cell>
          <cell r="C3089" t="str">
            <v>UN</v>
          </cell>
          <cell r="D3089">
            <v>201.31</v>
          </cell>
          <cell r="E3089">
            <v>77.849999999999994</v>
          </cell>
          <cell r="F3089">
            <v>279.16000000000003</v>
          </cell>
        </row>
        <row r="3090">
          <cell r="A3090" t="str">
            <v>73963/4</v>
          </cell>
          <cell r="B3090" t="str">
            <v>POÇO DE VISITA PARA REDE DE ESG. SANIT., EM ANÉIS DE CONCRETO, DIÂMETRO = 60CM E 110CM, PROF = 105CM, INCLUINDO DEGRAU, EXCLUINDO TAMPÃO FERRO FUNDIDO.</v>
          </cell>
          <cell r="C3090" t="str">
            <v>UN</v>
          </cell>
          <cell r="D3090">
            <v>649.85</v>
          </cell>
          <cell r="E3090">
            <v>249.01</v>
          </cell>
          <cell r="F3090">
            <v>898.86</v>
          </cell>
        </row>
        <row r="3091">
          <cell r="A3091" t="str">
            <v>73963/5</v>
          </cell>
          <cell r="B3091" t="str">
            <v>POÇO DE VISITA PARA REDE DE ESG. SANIT., EM ANÉIS DE CONCRETO, DIÂMETRO = 60CM E 110CM, PROF = 120CM, INCLUINDO DEGRAU, EXCLUINDO TAMPÃO FERRO FUNDIDO.</v>
          </cell>
          <cell r="C3091" t="str">
            <v>UN</v>
          </cell>
          <cell r="D3091">
            <v>682.64</v>
          </cell>
          <cell r="E3091">
            <v>264.73</v>
          </cell>
          <cell r="F3091">
            <v>947.37</v>
          </cell>
        </row>
        <row r="3092">
          <cell r="A3092" t="str">
            <v>73963/6</v>
          </cell>
          <cell r="B3092" t="str">
            <v>POÇO DE VISITA PARA REDE DE ESG. SANIT., EM ANÉIS DE CONCRETO, DIÂMETRO = 60CM E 110CM, PROF = 140CM, INCLUINDO DEGRAU, EXCLUINDO TAMPÃO FERRO FUNDIDO.</v>
          </cell>
          <cell r="C3092" t="str">
            <v>UN</v>
          </cell>
          <cell r="D3092">
            <v>744.15</v>
          </cell>
          <cell r="E3092">
            <v>281.2</v>
          </cell>
          <cell r="F3092">
            <v>1025.3499999999999</v>
          </cell>
        </row>
        <row r="3093">
          <cell r="A3093" t="str">
            <v>73963/7</v>
          </cell>
          <cell r="B3093" t="str">
            <v>POÇO DE VISITA PARA REDE DE ESG. SANIT., EM ANÉIS DE CONCRETO, DIÂMETRO = 60CM E 110CM, PROF = 150CM, INCLUINDO DEGRAU, EXCLUINDO TAMPÃO FERRO FUNDIDO.</v>
          </cell>
          <cell r="C3093" t="str">
            <v>UN</v>
          </cell>
          <cell r="D3093">
            <v>799.38</v>
          </cell>
          <cell r="E3093">
            <v>300.5</v>
          </cell>
          <cell r="F3093">
            <v>1099.8800000000001</v>
          </cell>
        </row>
        <row r="3094">
          <cell r="A3094" t="str">
            <v>73963/8</v>
          </cell>
          <cell r="B3094" t="str">
            <v>POÇO DE VISITA PARA REDE DE ESG. SANIT., EM ANÉIS DE CONCRETO, DIÂMETRO = 60CM E 110CM, PROF = 160CM, INCLUINDO DEGRAU, EXCLUINDO TAMPÃO FERRO FUNDIDO.</v>
          </cell>
          <cell r="C3094" t="str">
            <v>UN</v>
          </cell>
          <cell r="D3094">
            <v>805.01</v>
          </cell>
          <cell r="E3094">
            <v>301.24</v>
          </cell>
          <cell r="F3094">
            <v>1106.25</v>
          </cell>
        </row>
        <row r="3095">
          <cell r="A3095" t="str">
            <v>73963/9</v>
          </cell>
          <cell r="B3095" t="str">
            <v>POÇO DE VISITA PARA REDE DE ESG. SANIT., EM ANÉIS DE CONCRETO, DIÂMETRO = 110CM, PROF = 170CM, INCLUINDO DEGRAU, EXCLUINDO TAMPÃO FERRO FUNDIDO.</v>
          </cell>
          <cell r="C3095" t="str">
            <v>UN</v>
          </cell>
          <cell r="D3095">
            <v>840.73</v>
          </cell>
          <cell r="E3095">
            <v>306.77999999999997</v>
          </cell>
          <cell r="F3095">
            <v>1147.51</v>
          </cell>
        </row>
        <row r="3096">
          <cell r="A3096" t="str">
            <v>73963/10</v>
          </cell>
          <cell r="B3096" t="str">
            <v>POÇO DE VISITA PARA REDE DE ESG. SANIT., EM ANÉIS DE CONCRETO, DIÂMETRO = 60CM E 110CM, PROF = 200CM, INCLUINDO DEGRAU, EXCLUINDO TAMPÃO FERRO FUNDIDO.</v>
          </cell>
          <cell r="C3096" t="str">
            <v>UN</v>
          </cell>
          <cell r="D3096">
            <v>921.24</v>
          </cell>
          <cell r="E3096">
            <v>330.94</v>
          </cell>
          <cell r="F3096">
            <v>1252.18</v>
          </cell>
        </row>
        <row r="3097">
          <cell r="A3097" t="str">
            <v>73963/11</v>
          </cell>
          <cell r="B3097" t="str">
            <v>POÇO DE VISITA PARA REDE DE ESG. SANIT., EM ANÉIS DE CONCRETO, DIÂMETRO = 60CM E 110CM, PROF = 230CM, INCLUINDO DEGRAU, EXCLUINDO TAMPÃO FERRO FUNDIDO.</v>
          </cell>
          <cell r="C3097" t="str">
            <v>UN</v>
          </cell>
          <cell r="D3097">
            <v>970.52</v>
          </cell>
          <cell r="E3097">
            <v>349.19</v>
          </cell>
          <cell r="F3097">
            <v>1319.71</v>
          </cell>
        </row>
        <row r="3098">
          <cell r="A3098" t="str">
            <v>73963/12</v>
          </cell>
          <cell r="B3098" t="str">
            <v>POÇO DE VISITA PARA REDE DE ESG. SANIT., EM ANÉIS DE CONCRETO, DIÂMETRO = 60CM E 110CM, PROF = 260CM, INCLUINDO DEGRAU, EXCLUINDO TAMPÃO FERRO FUNDIDO.</v>
          </cell>
          <cell r="C3098" t="str">
            <v>UN</v>
          </cell>
          <cell r="D3098">
            <v>1083.1500000000001</v>
          </cell>
          <cell r="E3098">
            <v>378.94</v>
          </cell>
          <cell r="F3098">
            <v>1462.09</v>
          </cell>
        </row>
        <row r="3099">
          <cell r="A3099" t="str">
            <v>73963/13</v>
          </cell>
          <cell r="B3099" t="str">
            <v>POÇO DE VISITA PARA REDE DE ESG. SANIT., EM ANÉIS DE CONCRETO, DIÂMETRO = 60CM E 110CM, PROF = 290CM, INCLUINDO DEGRAU, EXCLUINDO TAMPÃO FERRO FUNDIDO.</v>
          </cell>
          <cell r="C3099" t="str">
            <v>UN</v>
          </cell>
          <cell r="D3099">
            <v>1174.29</v>
          </cell>
          <cell r="E3099">
            <v>407.84</v>
          </cell>
          <cell r="F3099">
            <v>1582.13</v>
          </cell>
        </row>
        <row r="3100">
          <cell r="A3100" t="str">
            <v>73963/14</v>
          </cell>
          <cell r="B3100" t="str">
            <v>POÇO DE VISITA PARA REDE DE ESG. SANIT., EM ANÉIS DE CONCRETO, DIÂMETRO = 60CM E 110CM, PROF = 320CM, INCLUINDO DEGRAU, EXCLUINDO TAMPÃO FERRO FUNDIDO.</v>
          </cell>
          <cell r="C3100" t="str">
            <v>UN</v>
          </cell>
          <cell r="D3100">
            <v>1245.4000000000001</v>
          </cell>
          <cell r="E3100">
            <v>435.03</v>
          </cell>
          <cell r="F3100">
            <v>1680.43</v>
          </cell>
        </row>
        <row r="3101">
          <cell r="A3101" t="str">
            <v>73963/15</v>
          </cell>
          <cell r="B3101" t="str">
            <v>POÇO DE VISITA PARA REDE DE ESG. SANIT., EM ANÉIS DE CONCRETO, DIÂMETRO = 60CM E 110CM, PROF = 350CM, INCLUINDO DEGRAU, EXCLUINDO TAMPÃO FERRO FUNDIDO.</v>
          </cell>
          <cell r="C3101" t="str">
            <v>UN</v>
          </cell>
          <cell r="D3101">
            <v>1341</v>
          </cell>
          <cell r="E3101">
            <v>477.41</v>
          </cell>
          <cell r="F3101">
            <v>1818.41</v>
          </cell>
        </row>
        <row r="3102">
          <cell r="A3102" t="str">
            <v>73963/16</v>
          </cell>
          <cell r="B3102" t="str">
            <v>POÇO DE VISITA PARA REDE DE ESG. SANIT., EM ANÉIS DE CONCRETO, DIÂMETRO = 60CM E 110CM, PROF = 380CM, INCLUINDO DEGRAU, EXCLUINDO TAMPÃO FERRO FUNDIDO.</v>
          </cell>
          <cell r="C3102" t="str">
            <v>UN</v>
          </cell>
          <cell r="D3102">
            <v>1427.74</v>
          </cell>
          <cell r="E3102">
            <v>492.99</v>
          </cell>
          <cell r="F3102">
            <v>1920.73</v>
          </cell>
        </row>
        <row r="3103">
          <cell r="A3103" t="str">
            <v>73963/17</v>
          </cell>
          <cell r="B3103" t="str">
            <v>POÇO DE VISITA PARA REDE DE ESG. SANIT., EM ANÉIS DE CONCRETO, DIÂMETRO = 60CM E 110CM, PROF = 410CM, INCLUINDO DEGRAU, EXCLUINDO TAMPÃO FERRO FUNDIDO.</v>
          </cell>
          <cell r="C3103" t="str">
            <v>UN</v>
          </cell>
          <cell r="D3103">
            <v>1527.03</v>
          </cell>
          <cell r="E3103">
            <v>524.04999999999995</v>
          </cell>
          <cell r="F3103">
            <v>2051.08</v>
          </cell>
        </row>
        <row r="3104">
          <cell r="A3104" t="str">
            <v>73963/18</v>
          </cell>
          <cell r="B3104" t="str">
            <v>POÇO DE VISITA PARA REDE DE ESG. SANIT., EM ANÉIS DE CONCRETO, DIÂMETRO = 60CM E 110CM, PROF = 440CM, INCLUINDO DEGRAU, EXCLUINDO TAMPÃO FERRO FUNDIDO.</v>
          </cell>
          <cell r="C3104" t="str">
            <v>UN</v>
          </cell>
          <cell r="D3104">
            <v>1594.99</v>
          </cell>
          <cell r="E3104">
            <v>552.74</v>
          </cell>
          <cell r="F3104">
            <v>2147.73</v>
          </cell>
        </row>
        <row r="3105">
          <cell r="A3105" t="str">
            <v>73963/19</v>
          </cell>
          <cell r="B3105" t="str">
            <v>POÇO DE VISITA PARA REDE DE ESG. SANIT., EM ANÉIS DE CONCRETO, DIÂMETRO = 60CM E 110CM, PROF = 470CM, INCLUINDO DEGRAU, EXCLUINDO TAMPÃO FERRO FUNDIDO.</v>
          </cell>
          <cell r="C3105" t="str">
            <v>UN</v>
          </cell>
          <cell r="D3105">
            <v>1686.24</v>
          </cell>
          <cell r="E3105">
            <v>581.96</v>
          </cell>
          <cell r="F3105">
            <v>2268.1999999999998</v>
          </cell>
        </row>
        <row r="3106">
          <cell r="A3106" t="str">
            <v>73963/20</v>
          </cell>
          <cell r="B3106" t="str">
            <v>POÇO DE VISITA PARA REDE DE ESG. SANIT., EM ANÉIS DE CONCRETO, DIÂMETRO = 60CM E 110CM, PROF = 500CM, INCLUINDO DEGRAU, EXCLUINDO TAMPÃO FERRO FUNDIDO.</v>
          </cell>
          <cell r="C3106" t="str">
            <v>UN</v>
          </cell>
          <cell r="D3106">
            <v>1777.29</v>
          </cell>
          <cell r="E3106">
            <v>610.66</v>
          </cell>
          <cell r="F3106">
            <v>2387.9499999999998</v>
          </cell>
        </row>
        <row r="3107">
          <cell r="A3107" t="str">
            <v>73963/21</v>
          </cell>
          <cell r="B3107" t="str">
            <v>POÇO DE VISITA PARA REDE DE ESG. SANIT., EM ANÉIS DE CONCRETO, DIÂMETRO = 60CM E 110CM, PROF = 530CM, INCLUINDO DEGRAU, EXCLUINDO TAMPÃO FERRO FUNDIDO.</v>
          </cell>
          <cell r="C3107" t="str">
            <v>UN</v>
          </cell>
          <cell r="D3107">
            <v>1874.8</v>
          </cell>
          <cell r="E3107">
            <v>641.66</v>
          </cell>
          <cell r="F3107">
            <v>2516.46</v>
          </cell>
        </row>
        <row r="3108">
          <cell r="A3108" t="str">
            <v>73963/22</v>
          </cell>
          <cell r="B3108" t="str">
            <v>POÇO DE VISITA PARA REDE DE ESG. SANIT., EM ANÉIS DE CONCRETO, DIÂMETRO = 60CM E 110CM, PROF = 560CM, INCLUINDO DEGRAU, EXCLUINDO TAMPÃO FERRO FUNDIDO.</v>
          </cell>
          <cell r="C3108" t="str">
            <v>UN</v>
          </cell>
          <cell r="D3108">
            <v>1965.85</v>
          </cell>
          <cell r="E3108">
            <v>670.36</v>
          </cell>
          <cell r="F3108">
            <v>2636.21</v>
          </cell>
        </row>
        <row r="3109">
          <cell r="A3109" t="str">
            <v>73963/23</v>
          </cell>
          <cell r="B3109" t="str">
            <v>POÇO DE VISITA PARA REDE DE ESG. SANIT., EM ANÉIS DE CONCRETO, DIÂMETRO = 60CM E 110CM, PROF = 590CM, INCLUINDO DEGRAU, EXCLUINDO TAMPÃO FERRO FUNDIDO.</v>
          </cell>
          <cell r="C3109" t="str">
            <v>UN</v>
          </cell>
          <cell r="D3109">
            <v>2056.9</v>
          </cell>
          <cell r="E3109">
            <v>699.05</v>
          </cell>
          <cell r="F3109">
            <v>2755.95</v>
          </cell>
        </row>
        <row r="3110">
          <cell r="A3110" t="str">
            <v>73963/24</v>
          </cell>
          <cell r="B3110" t="str">
            <v>POÇO DE VISITA PARA REDE DE ESG. SANIT., EM ANÉIS DE CONCRETO, DIÂMETRO = 60CM E 110CM, PROF = 690CM, INCLUINDO DEGRAU, EXCLUINDO TAMPÃO FERRO FUNDIDO.</v>
          </cell>
          <cell r="C3110" t="str">
            <v>UN</v>
          </cell>
          <cell r="D3110">
            <v>2148.39</v>
          </cell>
          <cell r="E3110">
            <v>728.32</v>
          </cell>
          <cell r="F3110">
            <v>2876.71</v>
          </cell>
        </row>
        <row r="3111">
          <cell r="A3111" t="str">
            <v>73963/25</v>
          </cell>
          <cell r="B3111" t="str">
            <v>POÇO DE VISITA PARA REDE DE ESG. SANIT., EM ANÉIS DE CONCRETO, DIÂMETRO = 60CM E 110CM, PROF = 650CM, INCLUINDO DEGRAU, EXCLUINDO TAMPÃO FERRO FUNDIDO.</v>
          </cell>
          <cell r="C3111" t="str">
            <v>UN</v>
          </cell>
          <cell r="D3111">
            <v>2239.4499999999998</v>
          </cell>
          <cell r="E3111">
            <v>757.01</v>
          </cell>
          <cell r="F3111">
            <v>2996.46</v>
          </cell>
        </row>
        <row r="3112">
          <cell r="A3112" t="str">
            <v>73963/26</v>
          </cell>
          <cell r="B3112" t="str">
            <v>POÇO DE VISITA PARA REDE DE ESG. SANIT., EM ANÉIS DE CONCRETO, DIÂMETRO = 60CM E 110CM, PROF = 680CM, INCLUINDO DEGRAU, EXCLUINDO TAMPÃO FERRO FUNDIDO.</v>
          </cell>
          <cell r="C3112" t="str">
            <v>UN</v>
          </cell>
          <cell r="D3112">
            <v>2330.6999999999998</v>
          </cell>
          <cell r="E3112">
            <v>786.23</v>
          </cell>
          <cell r="F3112">
            <v>3116.93</v>
          </cell>
        </row>
        <row r="3113">
          <cell r="A3113" t="str">
            <v>73963/27</v>
          </cell>
          <cell r="B3113" t="str">
            <v>POÇO DE VISITA PARA REDE DE ESG. SANIT., EM ANÉIS DE CONCRETO, DIÂMETRO = 60CM E 110CM, PROF = 710CM, INCLUINDO DEGRAU, EXCLUINDO TAMPÃO FERRO FUNDIDO.</v>
          </cell>
          <cell r="C3113" t="str">
            <v>UN</v>
          </cell>
          <cell r="D3113">
            <v>2421.75</v>
          </cell>
          <cell r="E3113">
            <v>814.92</v>
          </cell>
          <cell r="F3113">
            <v>3236.67</v>
          </cell>
        </row>
        <row r="3114">
          <cell r="A3114" t="str">
            <v>73963/28</v>
          </cell>
          <cell r="B3114" t="str">
            <v>POÇO VISITA ESG SANIT ANEL CONC PRÉ-MOLD PROF=1,20M C/TAMPÃO FF TIPO MÉDIO(AD)D=60CM 125KG/DEGRAUS FF/REJUNTAMENTO ANÉIS/ REVEST LISO CALHA INTERNA C/ARG CIM/AREIA 1:4. BASE/BANQUETA EM CONCR FCK=10MPA</v>
          </cell>
          <cell r="C3114" t="str">
            <v>UN</v>
          </cell>
          <cell r="D3114">
            <v>1058.3800000000001</v>
          </cell>
          <cell r="E3114">
            <v>261.13</v>
          </cell>
          <cell r="F3114">
            <v>1319.51</v>
          </cell>
        </row>
        <row r="3115">
          <cell r="A3115" t="str">
            <v>73963/29</v>
          </cell>
          <cell r="B3115" t="str">
            <v>POÇO VISITA ESG SANIT ANEL CONC PRÉ-MOLD PROF=1,40M C/TAMPÃO FF TIPO MÉDIO(AD)D=60CM 125KG/DEGRAUS FF/REJUNTAMENTO ANÉIS/ REVEST LISO CALHA INTERNA C/ARG CIM/AREIA 1:4. BASE/BANQUETA EM CONCR FCK=10MPA</v>
          </cell>
          <cell r="C3115" t="str">
            <v>UN</v>
          </cell>
          <cell r="D3115">
            <v>1136.3499999999999</v>
          </cell>
          <cell r="E3115">
            <v>276.73</v>
          </cell>
          <cell r="F3115">
            <v>1413.08</v>
          </cell>
        </row>
        <row r="3116">
          <cell r="A3116" t="str">
            <v>73963/30</v>
          </cell>
          <cell r="B3116" t="str">
            <v>POÇO VISITA ESG SANIT ANEL CONC PRÉ-MOLD PROF=1,50M C/TAMPÃO FF TIPO MÉDIO(AD)D=60CM 125KG/DEGRAUS FF/REJUNTAMENTO ANÉIS/ REVEST LISO CALHA INTERNA C/ARG CIM/AREIA 1:4. BASE/BANQUETA EM CONCR FCK=10MPA</v>
          </cell>
          <cell r="C3116" t="str">
            <v>UN</v>
          </cell>
          <cell r="D3116">
            <v>1203.01</v>
          </cell>
          <cell r="E3116">
            <v>298.33</v>
          </cell>
          <cell r="F3116">
            <v>1501.34</v>
          </cell>
        </row>
        <row r="3117">
          <cell r="A3117" t="str">
            <v>73963/31</v>
          </cell>
          <cell r="B3117" t="str">
            <v>POÇO VISITA ESG SANIT ANEL CONC PRÉ-MOLD PROF=1,60M C/TAMPÃO FF TIPO MÉDIO(AD)D=60CM 125KG/DEGRAUS FF/REJUNTAMENTO ANÉIS/ REVEST LISO CALHA INTERNA C/ARG CIM/AREIA 1:4. BASE/BANQUETA EM CONCR FCK=10MPA</v>
          </cell>
          <cell r="C3117" t="str">
            <v>UN</v>
          </cell>
          <cell r="D3117">
            <v>1208.96</v>
          </cell>
          <cell r="E3117">
            <v>299.92</v>
          </cell>
          <cell r="F3117">
            <v>1508.88</v>
          </cell>
        </row>
        <row r="3118">
          <cell r="A3118" t="str">
            <v>73963/32</v>
          </cell>
          <cell r="B3118" t="str">
            <v>POÇO VISITA ESG SANIT ANEL CONC PRÉ-MOLD PROF=1,70M C/TAMPÃO FF TIPO MÉDIO(AD)D=60CM 125KG/DEGRAUS FF/REJUNTAMENTO ANÉIS/ REVEST LISO CALHA INTERNA C/ARG CIM/AREIA 1:4. BASE/BANQUETA EM CONCR FCK=10MPA</v>
          </cell>
          <cell r="C3118" t="str">
            <v>UN</v>
          </cell>
          <cell r="D3118">
            <v>1214.1400000000001</v>
          </cell>
          <cell r="E3118">
            <v>302.05</v>
          </cell>
          <cell r="F3118">
            <v>1516.19</v>
          </cell>
        </row>
        <row r="3119">
          <cell r="A3119" t="str">
            <v>73963/33</v>
          </cell>
          <cell r="B3119" t="str">
            <v>POÇO VISITA ESG SANIT ANEL CONC PRÉ-MOLD PROF=2,00M C/TAMPÃO FF TIPO MÉDIO(AD)D=60CM 125KG/DEGRAUS FF/REJUNTAMENTO ANÉIS/ REVEST LISO CALHA INTERNA C/ARG CIM/AREIA 1:4. BASE/BANQUETA EM CONCR FCK=10MPA</v>
          </cell>
          <cell r="C3119" t="str">
            <v>UN</v>
          </cell>
          <cell r="D3119">
            <v>1306.1400000000001</v>
          </cell>
          <cell r="E3119">
            <v>331.41</v>
          </cell>
          <cell r="F3119">
            <v>1637.55</v>
          </cell>
        </row>
        <row r="3120">
          <cell r="A3120" t="str">
            <v>73963/34</v>
          </cell>
          <cell r="B3120" t="str">
            <v>POÇO VISITA ESG SANIT ANEL CONC PRÉ-MOLD PROF=2,30M C/TAMPÃO FF TIPO MÉDIO(AD)D=60CM 125KG/DEGRAUS FF/REJUNTAMENTO ANÉIS/ REVEST LISO CALHA INTERNA C/ARG CIM/AREIA 1:4. BASE/BANQUETA EM CONCR FCK=10MPA</v>
          </cell>
          <cell r="C3120" t="str">
            <v>UN</v>
          </cell>
          <cell r="D3120">
            <v>1370.48</v>
          </cell>
          <cell r="E3120">
            <v>349.42</v>
          </cell>
          <cell r="F3120">
            <v>1719.9</v>
          </cell>
        </row>
        <row r="3121">
          <cell r="A3121" t="str">
            <v>73963/35</v>
          </cell>
          <cell r="B3121" t="str">
            <v>POÇO VISITA ESG SANIT ANEL CONC PRÉ-MOLD PROF=2,60M C/TAMPÃO FF TIPO MÉDIO(AD)D=60CM 125KG/DEGRAUS FF/REJUNTAMENTO ANÉIS/ REVEST LISO CALHA INTERNA C/ARG CIM/AREIA 1:4. BASE/BANQUETA EM CONCR FCK=10MPA</v>
          </cell>
          <cell r="C3121" t="str">
            <v>UN</v>
          </cell>
          <cell r="D3121">
            <v>1462.48</v>
          </cell>
          <cell r="E3121">
            <v>378.79</v>
          </cell>
          <cell r="F3121">
            <v>1841.27</v>
          </cell>
        </row>
        <row r="3122">
          <cell r="A3122" t="str">
            <v>73963/36</v>
          </cell>
          <cell r="B3122" t="str">
            <v>POÇO VISITA ESG SANIT ANEL CONC PRÉ-MOLD PROF=2,90M C/TAMPÃO FF TIPO MÉDIO(AD) D=60CM 125KG/DEGRAUS FF/REJUNTAMENTO ANÉIS/ REVEST LISO CALHA INTERNA C/ARG CIM/AREIA 1:4. BASE/BANQUETA EM CONCR FCK=10MPA</v>
          </cell>
          <cell r="C3122" t="str">
            <v>UN</v>
          </cell>
          <cell r="D3122">
            <v>1554.48</v>
          </cell>
          <cell r="E3122">
            <v>408.16</v>
          </cell>
          <cell r="F3122">
            <v>1962.64</v>
          </cell>
        </row>
        <row r="3123">
          <cell r="A3123" t="str">
            <v>73963/37</v>
          </cell>
          <cell r="B3123" t="str">
            <v>POÇO VISITA ESG SANIT ANEL CONC PRÉ-MOLD PROF=3,20M C/TAMPÃO FF TIPO MÉDIO(AD)D=60CM 125KG/DEGRAUS FF/REJUNTAMENTOANÉIS/ REVEST LISO CALHA INTERNA C/ARG CIM/AREIA 1:4. BASE/BANQUETA EM CONCR FCK=10MPA</v>
          </cell>
          <cell r="C3123" t="str">
            <v>UN</v>
          </cell>
          <cell r="D3123">
            <v>1623.38</v>
          </cell>
          <cell r="E3123">
            <v>437.52</v>
          </cell>
          <cell r="F3123">
            <v>2060.9</v>
          </cell>
        </row>
        <row r="3124">
          <cell r="A3124" t="str">
            <v>73963/38</v>
          </cell>
          <cell r="B3124" t="str">
            <v>POÇO VISITA ESG SANIT ANEL CONC PRÉ-MOLD PROF=3,50M C/TAMPÃO FF TIPO MÉDIO(AD)D=60CM 125KG/DEGRAUS FF/REJUNTAMENTO/ANÉIS/ REVEST LISO CALHA INTERNA C/ARG CIM/AREIA 1:4. BASE/BANQUETA EM CONCR FCK=10MPA</v>
          </cell>
          <cell r="C3124" t="str">
            <v>UN</v>
          </cell>
          <cell r="D3124">
            <v>1715.56</v>
          </cell>
          <cell r="E3124">
            <v>467.37</v>
          </cell>
          <cell r="F3124">
            <v>2182.9299999999998</v>
          </cell>
        </row>
        <row r="3125">
          <cell r="A3125" t="str">
            <v>73963/39</v>
          </cell>
          <cell r="B3125" t="str">
            <v>POÇO VISITA ESG SANIT ANEL CONC PRÉ-MOLD PROF=3,80M C/TAMPÃO FF TIPO MÉDIO(AD)D=60CM 125KG/DEGRAUS FF/REJUNTAMENTO ANÉIS/ REVEST LISO CALHA INTERNA C/ARG CIM/AREIA 1:4. BASE/BANQUETA EM CONCR FCK=10MPA</v>
          </cell>
          <cell r="C3125" t="str">
            <v>UN</v>
          </cell>
          <cell r="D3125">
            <v>1807.68</v>
          </cell>
          <cell r="E3125">
            <v>497.05</v>
          </cell>
          <cell r="F3125">
            <v>2304.73</v>
          </cell>
        </row>
        <row r="3126">
          <cell r="A3126" t="str">
            <v>73963/40</v>
          </cell>
          <cell r="B3126" t="str">
            <v>POÇO VISITA ESG SANIT ANEL CONC PRÉ-MOLD PROF=4,10M C/TAMPÃO FF TIPO MÉDIO(AD)D=60CM 125KG/DEGRAUS FF/REJUNTAMENTO ANÉIS/ REVEST LISO CALHA INTERNA C/ARG CIM/AREIA 1:4. BASE/BANQUETA EM CONCR FCK=10MPA</v>
          </cell>
          <cell r="C3126" t="str">
            <v>UN</v>
          </cell>
          <cell r="D3126">
            <v>1874.12</v>
          </cell>
          <cell r="E3126">
            <v>525.99</v>
          </cell>
          <cell r="F3126">
            <v>2400.11</v>
          </cell>
        </row>
        <row r="3127">
          <cell r="A3127" t="str">
            <v>73963/41</v>
          </cell>
          <cell r="B3127" t="str">
            <v>POÇO VISITA ESG SANIT ANEL CONC PRÉ-MOLD PROF=4,40M C/TAMPÃO FF TIPO MÉDIO(AD)D=60CM 125KG/DEGRAUS FF/REJUNTAMENTO ANÉIS/ REVEST LISO CALHA INTERNA C/ARG CIM/AREIA 1:4. BASE/BANQUETA EM CONCR FCK=10MPA</v>
          </cell>
          <cell r="C3127" t="str">
            <v>UN</v>
          </cell>
          <cell r="D3127">
            <v>1966.62</v>
          </cell>
          <cell r="E3127">
            <v>550.70000000000005</v>
          </cell>
          <cell r="F3127">
            <v>2517.3200000000002</v>
          </cell>
        </row>
        <row r="3128">
          <cell r="A3128" t="str">
            <v>73963/42</v>
          </cell>
          <cell r="B3128" t="str">
            <v>POÇO VISITA ESG SANIT ANEL CONC PRÉ-MOLD PROF=4,70M C/TAMPÃO FF TIPO MÉDIO(AD)D=60CM 125KG/DEGRAUS FF/REJUNTAMENTO ANÉIS/ REVEST LISO CALHA INTERNA C/ARG CIM/AREIA 1:4. BASE/BANQUETA EM CONCR FCK=10MPA</v>
          </cell>
          <cell r="C3128" t="str">
            <v>UN</v>
          </cell>
          <cell r="D3128">
            <v>2037.62</v>
          </cell>
          <cell r="E3128">
            <v>585.53</v>
          </cell>
          <cell r="F3128">
            <v>2623.15</v>
          </cell>
        </row>
        <row r="3129">
          <cell r="A3129" t="str">
            <v>73963/43</v>
          </cell>
          <cell r="B3129" t="str">
            <v>POÇO VISITA ESG SANIT ANEL CONC PRÉ-MOLD PROF=5,00M C/TAMPÃO FF TIPO MÉDIO(AD)D=60CM 125KG/DEGRAUS FF/REJUNTAMENTO ANÉIS/ REVEST LISO CALHA INTERNA C/ARG CIM/AREIA 1:4. BASE/BANQUETA EM CONCR FCK=10MPA</v>
          </cell>
          <cell r="C3129" t="str">
            <v>UN</v>
          </cell>
          <cell r="D3129">
            <v>2120.0300000000002</v>
          </cell>
          <cell r="E3129">
            <v>586.19000000000005</v>
          </cell>
          <cell r="F3129">
            <v>2706.22</v>
          </cell>
        </row>
        <row r="3130">
          <cell r="A3130" t="str">
            <v>73963/44</v>
          </cell>
          <cell r="B3130" t="str">
            <v>POÇO VISITA ESG SANIT ANEL CONC PRÉ-MOLD PROF=0,80M C/TAMPÃO FF TIPO MÉDIO(AD)D=60CM 125KG/DEGRAUS FF/REJUNTAMENTO ANÉIS/ REVEST LISO CALHA INTERNA C/ARG CIM/AREIA 1:4. BASE/BANQUETA EM CONCR FCK=10MPA</v>
          </cell>
          <cell r="C3130" t="str">
            <v>UN</v>
          </cell>
          <cell r="D3130">
            <v>650.78</v>
          </cell>
          <cell r="E3130">
            <v>104.26</v>
          </cell>
          <cell r="F3130">
            <v>755.04</v>
          </cell>
        </row>
        <row r="3131">
          <cell r="A3131" t="str">
            <v>73963/45</v>
          </cell>
          <cell r="B3131" t="str">
            <v>POÇO DE VISITA PARA REDE DE ESG. SANIT., EM ANÉIS DE CONCRETO, DIÂMETRO = 60CM E 110CM, PROF = 240CM, INCLUINDO DEGRAU, EXCLUINDO TAMPÃO FERRO FUNDIDO.</v>
          </cell>
          <cell r="C3131" t="str">
            <v>UN</v>
          </cell>
          <cell r="D3131">
            <v>1032.6300000000001</v>
          </cell>
          <cell r="E3131">
            <v>359.11</v>
          </cell>
          <cell r="F3131">
            <v>1391.74</v>
          </cell>
        </row>
        <row r="3132">
          <cell r="A3132" t="str">
            <v>73963/46</v>
          </cell>
          <cell r="B3132" t="str">
            <v>POÇO DE VISITA PARA REDE DE ESG. SANIT., EM ANÉIS DE CONCRETO, DIÂMETRO = 60CM E 110CM, PROF = 250CM, INCLUINDO DEGRAU, EXCLUINDO TAMPÃO FERRO FUNDIDO.</v>
          </cell>
          <cell r="C3132" t="str">
            <v>UN</v>
          </cell>
          <cell r="D3132">
            <v>1045.6099999999999</v>
          </cell>
          <cell r="E3132">
            <v>369.02</v>
          </cell>
          <cell r="F3132">
            <v>1414.63</v>
          </cell>
        </row>
        <row r="3133">
          <cell r="A3133" t="str">
            <v>73963/47</v>
          </cell>
          <cell r="B3133" t="str">
            <v>POÇO DE VISITA PARA REDE DE ESG. SANIT., EM ANÉIS DE CONCRETO, DIÂMETRO = 60CM E 110CM, PROF = 280CM, INCLUINDO DEGRAU, EXCLUINDO TAMPÃO FERRO FUNDIDO.</v>
          </cell>
          <cell r="C3133" t="str">
            <v>UN</v>
          </cell>
          <cell r="D3133">
            <v>1143.9100000000001</v>
          </cell>
          <cell r="E3133">
            <v>398.2</v>
          </cell>
          <cell r="F3133">
            <v>1542.11</v>
          </cell>
        </row>
        <row r="3134">
          <cell r="A3134" t="str">
            <v>73963/48</v>
          </cell>
          <cell r="B3134" t="str">
            <v>POÇO DE VISITA PARA REDE DE ESG. SANIT., EM ANÉIS DE CONCRETO, DIÂMETRO = 60CM E 110CM, PROF = 310CM, INCLUINDO DEGRAU, EXCLUINDO TAMPÃO FERRO FUNDIDO.</v>
          </cell>
          <cell r="C3134" t="str">
            <v>UN</v>
          </cell>
          <cell r="D3134">
            <v>1221.7</v>
          </cell>
          <cell r="E3134">
            <v>425.96</v>
          </cell>
          <cell r="F3134">
            <v>1647.66</v>
          </cell>
        </row>
        <row r="3135">
          <cell r="A3135" t="str">
            <v>74124/1</v>
          </cell>
          <cell r="B3135" t="str">
            <v>POÇO VISITA AG PLUV:CONC ARM 1X1X1,40M COLETOR D=40 A 50CM PAREDE E=15CM BASE CONC FCK=10MPA REVEST C/ARG CIM/AREIA 1:4 DEGRAUS FF INCL FORN TODOS MATERIAIS</v>
          </cell>
          <cell r="C3135" t="str">
            <v>UN</v>
          </cell>
          <cell r="D3135">
            <v>981.38</v>
          </cell>
          <cell r="E3135">
            <v>628.84</v>
          </cell>
          <cell r="F3135">
            <v>1610.22</v>
          </cell>
        </row>
        <row r="3136">
          <cell r="A3136" t="str">
            <v>74124/2</v>
          </cell>
          <cell r="B3136" t="str">
            <v>POÇO VISITA AG PLUV:CONC ARM 1,10X1,10X1,40M COLETOR D=60CM PAREDE E=15CM BASE CONC FCK=10MPA REVEST C/ARG CIM/AREIA 1:4 DEGRAUS FF INCL FORN TODOS MATERIAIS</v>
          </cell>
          <cell r="C3136" t="str">
            <v>UN</v>
          </cell>
          <cell r="D3136">
            <v>1147</v>
          </cell>
          <cell r="E3136">
            <v>726.85</v>
          </cell>
          <cell r="F3136">
            <v>1873.85</v>
          </cell>
        </row>
        <row r="3137">
          <cell r="A3137" t="str">
            <v>74124/3</v>
          </cell>
          <cell r="B3137" t="str">
            <v>POÇO VISITA AG PLUV:CONC ARM 1,20X1,20X1,40M COLETOR D=70CM PAREDE E=15CM BASE CONC FCK=10MPA REVEST C/ARG CIM/AREIA 1:4 DEGRAUS FF INCL FORN TODOS MATERIAIS</v>
          </cell>
          <cell r="C3137" t="str">
            <v>UN</v>
          </cell>
          <cell r="D3137">
            <v>1244.6199999999999</v>
          </cell>
          <cell r="E3137">
            <v>788.82</v>
          </cell>
          <cell r="F3137">
            <v>2033.44</v>
          </cell>
        </row>
        <row r="3138">
          <cell r="A3138" t="str">
            <v>74124/4</v>
          </cell>
          <cell r="B3138" t="str">
            <v>POÇO VISITA AG PLUV:CONC ARM 1,30X1,30X1,40M COLETOR D=80CM PAREDE E=15CM BASE CONC FCK=10MPA REVEST C/ARG CIM/AREIA 1:4 DEGRAUS FF INCL FORN TODOS MATERIAIS</v>
          </cell>
          <cell r="C3138" t="str">
            <v>UN</v>
          </cell>
          <cell r="D3138">
            <v>1390.21</v>
          </cell>
          <cell r="E3138">
            <v>891.31</v>
          </cell>
          <cell r="F3138">
            <v>2281.52</v>
          </cell>
        </row>
        <row r="3139">
          <cell r="A3139" t="str">
            <v>74124/5</v>
          </cell>
          <cell r="B3139" t="str">
            <v>POÇO VISITA CONCRETO ARMADO P/AG PLUV 1,40X1,40X1,50M COLETOR D=90CM PAREDE E=15CM BASE CONCRETO FCK=10MPA REVESTIDO C/ARG CIM/AREIA 1:4 DEGRAUS FF INCL FORN TODOS MATERIAIS</v>
          </cell>
          <cell r="C3139" t="str">
            <v>UN</v>
          </cell>
          <cell r="D3139">
            <v>1627.2</v>
          </cell>
          <cell r="E3139">
            <v>1032.19</v>
          </cell>
          <cell r="F3139">
            <v>2659.39</v>
          </cell>
        </row>
        <row r="3140">
          <cell r="A3140" t="str">
            <v>74124/6</v>
          </cell>
          <cell r="B3140" t="str">
            <v>POÇO VISITA AG PLUV:CONC ARM 1,50X1,50X1,60M COLETOR D=1M PA REDE E=15CM BASE CONC FCK=10MPA REVEST C/ARG CIM/AREIA 1:4 DEGRAUS FF INCL FORN TODOS MATERIAIS</v>
          </cell>
          <cell r="C3140" t="str">
            <v>UN</v>
          </cell>
          <cell r="D3140">
            <v>1782.5</v>
          </cell>
          <cell r="E3140">
            <v>1149.6500000000001</v>
          </cell>
          <cell r="F3140">
            <v>2932.15</v>
          </cell>
        </row>
        <row r="3141">
          <cell r="A3141" t="str">
            <v>74124/7</v>
          </cell>
          <cell r="B3141" t="str">
            <v>POÇO VISITA AG PLUV:CONC ARM 1,60X1,60X1,70M COLETOR D=1,10M PAREDE E=15CM BASE CONC FCK=10MPA REVEST C/ARG CIM/AREIA 1:4 DEGRAUS FF INCL FORN TODOS MATERIAIS</v>
          </cell>
          <cell r="C3141" t="str">
            <v>UN</v>
          </cell>
          <cell r="D3141">
            <v>1939.94</v>
          </cell>
          <cell r="E3141">
            <v>1249.32</v>
          </cell>
          <cell r="F3141">
            <v>3189.26</v>
          </cell>
        </row>
        <row r="3142">
          <cell r="A3142" t="str">
            <v>74124/8</v>
          </cell>
          <cell r="B3142" t="str">
            <v>POÇO VISITA AG PLUV:CONC ARM 1,70X1,70X1,80M COLETOR D=1,20M PAREDE E=15CM BASE CONC FCK=10MPA REVEST C/ARG CIM/AREIA 1:4 DEGRAUS FF INCL FORN TODOS MATERIAIS</v>
          </cell>
          <cell r="C3142" t="str">
            <v>UN</v>
          </cell>
          <cell r="D3142">
            <v>2089.7800000000002</v>
          </cell>
          <cell r="E3142">
            <v>1338.24</v>
          </cell>
          <cell r="F3142">
            <v>3428.02</v>
          </cell>
        </row>
        <row r="3143">
          <cell r="A3143" t="str">
            <v>74212/1</v>
          </cell>
          <cell r="B3143" t="str">
            <v>POÇO DE VISITA PARA REDE DE ESGOTO SANITÁRIO, EM ALVENARIA, DIÂMETRO = 60 CM, PROF 160 CM, INCLUINDO TAMPÃO FERRO FUNDIDO</v>
          </cell>
          <cell r="C3143" t="str">
            <v>UN</v>
          </cell>
          <cell r="D3143">
            <v>1742.25</v>
          </cell>
          <cell r="E3143">
            <v>1435.37</v>
          </cell>
          <cell r="F3143">
            <v>3177.62</v>
          </cell>
        </row>
        <row r="3144">
          <cell r="A3144" t="str">
            <v>74214/1</v>
          </cell>
          <cell r="B3144" t="str">
            <v>POÇO DE VISITA PARA REDE DE ESGOTO SANITÁRIO, EM ALVENARIA, DIÂMETRO 120 CM, PROF ATÉ 200 CM, INCLUINDO TAMPÃO FERRO FUNDIDO</v>
          </cell>
          <cell r="C3144" t="str">
            <v>UN</v>
          </cell>
          <cell r="D3144">
            <v>2937.62</v>
          </cell>
          <cell r="E3144">
            <v>1801.31</v>
          </cell>
          <cell r="F3144">
            <v>4738.93</v>
          </cell>
        </row>
        <row r="3145">
          <cell r="A3145" t="str">
            <v>74214/2</v>
          </cell>
          <cell r="B3145" t="str">
            <v>POÇO DE VISITA PARA REDE DE ESGOTO SANITÁRIO, EM ALVENARIA, DIÂMETRO 120 CM, PROF ATÉ 400 CM, INCLUINDO TAMPÃO FERRO FUNDIDO</v>
          </cell>
          <cell r="C3145" t="str">
            <v>UN</v>
          </cell>
          <cell r="D3145">
            <v>4110.71</v>
          </cell>
          <cell r="E3145">
            <v>2889.54</v>
          </cell>
          <cell r="F3145">
            <v>7000.25</v>
          </cell>
        </row>
        <row r="3146">
          <cell r="A3146" t="str">
            <v>74224/1</v>
          </cell>
          <cell r="B3146" t="str">
            <v>POÇO DE VISITA PARA DRENAGEM PLUVIAL, EM CONCRETO ESTRUTURAL, DIMENSÕES INTERNAS DE 90X150X80CM (LARGXCOMPXALT), PARA REDE DE 600 MM, EXCLUSOS TAMPÃO E CHAMINÉ.</v>
          </cell>
          <cell r="C3146" t="str">
            <v>UN</v>
          </cell>
          <cell r="D3146">
            <v>772.11</v>
          </cell>
          <cell r="E3146">
            <v>336.84</v>
          </cell>
          <cell r="F3146">
            <v>1108.95</v>
          </cell>
        </row>
        <row r="3147">
          <cell r="A3147">
            <v>83708</v>
          </cell>
          <cell r="B3147" t="str">
            <v>POÇO DE VISITA EM ALVENARIA, PARA REDE D=0,40 M, PARTE FIXA C/ 1,00 M DE ALTURA</v>
          </cell>
          <cell r="C3147" t="str">
            <v>UN</v>
          </cell>
          <cell r="D3147">
            <v>579.29999999999995</v>
          </cell>
          <cell r="E3147">
            <v>465.21</v>
          </cell>
          <cell r="F3147">
            <v>1044.51</v>
          </cell>
        </row>
        <row r="3148">
          <cell r="A3148">
            <v>83709</v>
          </cell>
          <cell r="B3148" t="str">
            <v>POÇO DE VISITA EM ALVENARIA, PARA REDE D=0,60 M, PARTE FIXA C/ 1,00 M DE ALTURA</v>
          </cell>
          <cell r="C3148" t="str">
            <v>UN</v>
          </cell>
          <cell r="D3148">
            <v>738.77</v>
          </cell>
          <cell r="E3148">
            <v>552.36</v>
          </cell>
          <cell r="F3148">
            <v>1291.1300000000001</v>
          </cell>
        </row>
        <row r="3149">
          <cell r="A3149">
            <v>83710</v>
          </cell>
          <cell r="B3149" t="str">
            <v>POÇO DE VISITA EM ALVENARIA, PARA REDE D=0,80 M, PARTE FIXA C/ 1,00 M DE ALTURA</v>
          </cell>
          <cell r="C3149" t="str">
            <v>UN</v>
          </cell>
          <cell r="D3149">
            <v>1613.75</v>
          </cell>
          <cell r="E3149">
            <v>1075.68</v>
          </cell>
          <cell r="F3149">
            <v>2689.43</v>
          </cell>
        </row>
        <row r="3150">
          <cell r="A3150">
            <v>83711</v>
          </cell>
          <cell r="B3150" t="str">
            <v>POÇO DE VISITA EM ALVENARIA, PARA REDE D=1,00 M, PARTE FIXA C/ 1,00 M DE ALTURA E USO DE RETROESCAVADEIRA</v>
          </cell>
          <cell r="C3150" t="str">
            <v>UN</v>
          </cell>
          <cell r="D3150">
            <v>1900.43</v>
          </cell>
          <cell r="E3150">
            <v>1201.3399999999999</v>
          </cell>
          <cell r="F3150">
            <v>3101.77</v>
          </cell>
        </row>
        <row r="3151">
          <cell r="A3151">
            <v>83712</v>
          </cell>
          <cell r="B3151" t="str">
            <v>POÇO DE VISITA EM ALVENARIA, PARA REDE D=1,20 M, PARTE FIXA C/ 1,00 M DE ALTURA E USO DE ESCAVADEIRA HIDRÁULICA</v>
          </cell>
          <cell r="C3151" t="str">
            <v>UN</v>
          </cell>
          <cell r="D3151">
            <v>2469.4</v>
          </cell>
          <cell r="E3151">
            <v>1587.27</v>
          </cell>
          <cell r="F3151">
            <v>4056.67</v>
          </cell>
        </row>
        <row r="3152">
          <cell r="A3152">
            <v>83713</v>
          </cell>
          <cell r="B3152" t="str">
            <v>POÇO DE VISITA EM ALVENARIA, PARA REDE D=1,50 M, PARTE FIXA C/ 1,00 M DE ALTURA E USO DE ESCAVADEIRA HIDRÁULICA</v>
          </cell>
          <cell r="C3152" t="str">
            <v>UN</v>
          </cell>
          <cell r="D3152">
            <v>3043.51</v>
          </cell>
          <cell r="E3152">
            <v>1915.68</v>
          </cell>
          <cell r="F3152">
            <v>4959.1899999999996</v>
          </cell>
        </row>
        <row r="3153">
          <cell r="A3153">
            <v>83714</v>
          </cell>
          <cell r="B3153" t="str">
            <v>ACRÉSCIMO NA ALTURA DO POÇO DE VISITA EM ALVENARIA PARA REDE D=0,40 M</v>
          </cell>
          <cell r="C3153" t="str">
            <v>M</v>
          </cell>
          <cell r="D3153">
            <v>294.56</v>
          </cell>
          <cell r="E3153">
            <v>260.27999999999997</v>
          </cell>
          <cell r="F3153">
            <v>554.84</v>
          </cell>
        </row>
        <row r="3154">
          <cell r="A3154">
            <v>83715</v>
          </cell>
          <cell r="B3154" t="str">
            <v>CHAMINÉ P/ POÇO DE VISITA EM ALVENARIA, EXCLUSOS TAMPÃO E ANEL</v>
          </cell>
          <cell r="C3154" t="str">
            <v>M</v>
          </cell>
          <cell r="D3154">
            <v>294.85000000000002</v>
          </cell>
          <cell r="E3154">
            <v>238.7</v>
          </cell>
          <cell r="F3154">
            <v>533.54999999999995</v>
          </cell>
        </row>
        <row r="3155">
          <cell r="B3155" t="str">
            <v>IMPERMEABILIZACOES E PROTECOES</v>
          </cell>
          <cell r="C3155">
            <v>0</v>
          </cell>
        </row>
        <row r="3156">
          <cell r="B3156" t="str">
            <v>MANUTENCAO / REPAROS - IMPERMEABILIZACOES E PROTECOES</v>
          </cell>
          <cell r="C3156">
            <v>0</v>
          </cell>
        </row>
        <row r="3157">
          <cell r="A3157">
            <v>85408</v>
          </cell>
          <cell r="B3157" t="str">
            <v>REMOÇÃO DE PEITORIL EM MÁRMORE OU GRANITO</v>
          </cell>
          <cell r="C3157" t="str">
            <v>M2</v>
          </cell>
          <cell r="D3157">
            <v>8.94</v>
          </cell>
          <cell r="E3157">
            <v>19.829999999999998</v>
          </cell>
          <cell r="F3157">
            <v>28.77</v>
          </cell>
        </row>
        <row r="3158">
          <cell r="A3158">
            <v>40675</v>
          </cell>
          <cell r="B3158" t="str">
            <v>ASSENTAMENTO DE PEITORIL COM ARGAMASSA DE CIMENTO COLANTE</v>
          </cell>
          <cell r="C3158" t="str">
            <v>M</v>
          </cell>
          <cell r="D3158">
            <v>1.07</v>
          </cell>
          <cell r="E3158">
            <v>2.73</v>
          </cell>
          <cell r="F3158">
            <v>3.8</v>
          </cell>
        </row>
        <row r="3159">
          <cell r="B3159" t="str">
            <v>IMPERMEABILIZACAO COM ARGAMASSAS</v>
          </cell>
          <cell r="C3159">
            <v>0</v>
          </cell>
        </row>
        <row r="3160">
          <cell r="A3160">
            <v>5968</v>
          </cell>
          <cell r="B3160" t="str">
            <v>IMPERMEABILIZAÇÃO DE SUPERFÍCIE COM ARGAMASSA DE CIMENTO E AREIA (MÉDIA), TRAÇO 1:3, COM ADITIVO IMPERMEABILIZANTE, E=2CM.</v>
          </cell>
          <cell r="C3160" t="str">
            <v>M2</v>
          </cell>
          <cell r="D3160">
            <v>15.9</v>
          </cell>
          <cell r="E3160">
            <v>18.54</v>
          </cell>
          <cell r="F3160">
            <v>34.44</v>
          </cell>
        </row>
        <row r="3161">
          <cell r="A3161">
            <v>6130</v>
          </cell>
          <cell r="B3161" t="str">
            <v>IMPERMEABILIZAÇÃO DE SUPERFÍCIE COM ARGAMASSA DE CIMENTO E AREIA (GROSSA), TRAÇO 1:4, COM ADITIVO IMPERMEABILIZANTE, E=2,5CM</v>
          </cell>
          <cell r="C3161" t="str">
            <v>M2</v>
          </cell>
          <cell r="D3161">
            <v>11.09</v>
          </cell>
          <cell r="E3161">
            <v>8</v>
          </cell>
          <cell r="F3161">
            <v>19.09</v>
          </cell>
        </row>
        <row r="3162">
          <cell r="A3162" t="str">
            <v>74000/1</v>
          </cell>
          <cell r="B3162" t="str">
            <v>IMPERMEABILIZAÇÃO DE SUPERFÍCIE COM ARMAGASSA DE CIMENTO E AREIA (GROSSA), TRAÇO 1:3, COM ADITIVO IMPERMEABILIZANTE, E=2,5CM.</v>
          </cell>
          <cell r="C3162" t="str">
            <v>M2</v>
          </cell>
          <cell r="D3162">
            <v>19.579999999999998</v>
          </cell>
          <cell r="E3162">
            <v>26.92</v>
          </cell>
          <cell r="F3162">
            <v>46.5</v>
          </cell>
        </row>
        <row r="3163">
          <cell r="A3163">
            <v>83731</v>
          </cell>
          <cell r="B3163" t="str">
            <v>IMPERMEABILIZAÇÃO DE SUPERFÍCIE COM ARGAMASSA DE CIMENTO E AREIA, TRAÇO 1:3, COM ADITIVO IMPERMEABILIZANTE, E=3 CM</v>
          </cell>
          <cell r="C3163" t="str">
            <v>M2</v>
          </cell>
          <cell r="D3163">
            <v>18.52</v>
          </cell>
          <cell r="E3163">
            <v>20.22</v>
          </cell>
          <cell r="F3163">
            <v>38.74</v>
          </cell>
        </row>
        <row r="3164">
          <cell r="A3164">
            <v>83732</v>
          </cell>
          <cell r="B3164" t="str">
            <v>IMPERMEABILIZAÇÃO DE SUPERFÍCIE COM ARGAMASSA DE CIMENTO E AREIA, TRAÇO 1:3, COM ADITIVO IMPERMEABILIZANTE, E=1,5 CM</v>
          </cell>
          <cell r="C3164" t="str">
            <v>M2</v>
          </cell>
          <cell r="D3164">
            <v>10.69</v>
          </cell>
          <cell r="E3164">
            <v>18.38</v>
          </cell>
          <cell r="F3164">
            <v>29.07</v>
          </cell>
        </row>
        <row r="3165">
          <cell r="A3165">
            <v>83733</v>
          </cell>
          <cell r="B3165" t="str">
            <v>IMPERMEABILIZAÇÃO DE SUPERFÍCIE COM ARGAMASSA DE CIMENTO E AREIA (GROSSA), TRAÇO 1:4, COM ADITIVO IMPERMEABILIZANTE, E=2 CM</v>
          </cell>
          <cell r="C3165" t="str">
            <v>M2</v>
          </cell>
          <cell r="D3165">
            <v>14.03</v>
          </cell>
          <cell r="E3165">
            <v>19.32</v>
          </cell>
          <cell r="F3165">
            <v>33.35</v>
          </cell>
        </row>
        <row r="3166">
          <cell r="B3166" t="str">
            <v>IMPERMEABILIZACAO COM LONAS</v>
          </cell>
          <cell r="C3166">
            <v>0</v>
          </cell>
        </row>
        <row r="3167">
          <cell r="A3167">
            <v>68053</v>
          </cell>
          <cell r="B3167" t="str">
            <v>FORNECIMENTO/INSTALAÇÃO LONA PLÁSTICA PRETA, PARA IMPERMEABILIZAÇÃO, ESPESSURA 150 MICRAS.</v>
          </cell>
          <cell r="C3167" t="str">
            <v>M2</v>
          </cell>
          <cell r="D3167">
            <v>1.81</v>
          </cell>
          <cell r="E3167">
            <v>2.86</v>
          </cell>
          <cell r="F3167">
            <v>4.67</v>
          </cell>
        </row>
        <row r="3168">
          <cell r="B3168" t="str">
            <v>IMPERMEABILIZACAO COM MANTAS</v>
          </cell>
          <cell r="C3168">
            <v>0</v>
          </cell>
        </row>
        <row r="3169">
          <cell r="A3169" t="str">
            <v>73753/1</v>
          </cell>
          <cell r="B3169" t="str">
            <v>IMPERMEABILIZAÇÃO DE SUPERFÍCIE COM MANTA ASFÁLTICA PROTEGIDA COM FILME DE ALUMÍNIO GOFRADO (DE ESPESSURA 0,8MM), INCLUSA APLICAÇÃO DE EMULSÃO ASFÁLTICA, E=3MM.</v>
          </cell>
          <cell r="C3169" t="str">
            <v>M2</v>
          </cell>
          <cell r="D3169">
            <v>45.93</v>
          </cell>
          <cell r="E3169">
            <v>25.73</v>
          </cell>
          <cell r="F3169">
            <v>71.66</v>
          </cell>
        </row>
        <row r="3170">
          <cell r="A3170" t="str">
            <v>73968/1</v>
          </cell>
          <cell r="B3170" t="str">
            <v>MANTA IMPERMEABILIZANTE A BASE DE ASFALTO - FORNECIMENTO E INSTALAÇÃO</v>
          </cell>
          <cell r="C3170" t="str">
            <v>M2</v>
          </cell>
          <cell r="D3170">
            <v>38.08</v>
          </cell>
          <cell r="E3170">
            <v>1.35</v>
          </cell>
          <cell r="F3170">
            <v>39.43</v>
          </cell>
        </row>
        <row r="3171">
          <cell r="A3171" t="str">
            <v>74033/1</v>
          </cell>
          <cell r="B3171" t="str">
            <v>IMPERMEABILIZAÇÃO DE SUPERFÍCIE COM GEOMEMBRANA (MANTA TERMOPLÁSTICA LISA) TIPO PEAD, E=2MM.</v>
          </cell>
          <cell r="C3171" t="str">
            <v>M2</v>
          </cell>
          <cell r="D3171">
            <v>23.66</v>
          </cell>
          <cell r="E3171">
            <v>4.6500000000000004</v>
          </cell>
          <cell r="F3171">
            <v>28.31</v>
          </cell>
        </row>
        <row r="3172">
          <cell r="A3172">
            <v>83737</v>
          </cell>
          <cell r="B3172" t="str">
            <v>IMPERMEABILIZAÇÃO DE SUPERFÍCIE COM MANTA ASFÁLTICA (COM POLÍMEROS TIPO APP), E=3 MM</v>
          </cell>
          <cell r="C3172" t="str">
            <v>M2</v>
          </cell>
          <cell r="D3172">
            <v>42.81</v>
          </cell>
          <cell r="E3172">
            <v>10.35</v>
          </cell>
          <cell r="F3172">
            <v>53.16</v>
          </cell>
        </row>
        <row r="3173">
          <cell r="A3173">
            <v>83738</v>
          </cell>
          <cell r="B3173" t="str">
            <v>IMPERMEABILIZAÇÃO DE SUPERFÍCIE COM MANTA ASFÁLTICA (COM POLÍMEROS TIPO APP), E=4 MM</v>
          </cell>
          <cell r="C3173" t="str">
            <v>M2</v>
          </cell>
          <cell r="D3173">
            <v>49.07</v>
          </cell>
          <cell r="E3173">
            <v>14.07</v>
          </cell>
          <cell r="F3173">
            <v>63.14</v>
          </cell>
        </row>
        <row r="3174">
          <cell r="A3174">
            <v>83740</v>
          </cell>
          <cell r="B3174" t="str">
            <v>IMPERMEABILIZAÇÃO COM VÉU DE POLIESTER</v>
          </cell>
          <cell r="C3174" t="str">
            <v>M2</v>
          </cell>
          <cell r="D3174">
            <v>16.03</v>
          </cell>
          <cell r="E3174">
            <v>15.95</v>
          </cell>
          <cell r="F3174">
            <v>31.98</v>
          </cell>
        </row>
        <row r="3175">
          <cell r="B3175" t="str">
            <v>IMPERMEABILIZACAO COM CIMENTO CRISTALIZANTE</v>
          </cell>
          <cell r="C3175">
            <v>0</v>
          </cell>
        </row>
        <row r="3176">
          <cell r="A3176" t="str">
            <v>73929/1</v>
          </cell>
          <cell r="B3176" t="str">
            <v>IMPERMEABILIZAÇÃO DE SUPERFÍCIE COM CIMENTO ESPECIAL CRISTALIZANTE COM ADESIVO LÍQUIDO DE ALTA PERFORMANCE A BASE DE RESINA ACRÍLICA, UMA DEMÃO.</v>
          </cell>
          <cell r="C3176" t="str">
            <v>M2</v>
          </cell>
          <cell r="D3176">
            <v>11.53</v>
          </cell>
          <cell r="E3176">
            <v>14.34</v>
          </cell>
          <cell r="F3176">
            <v>25.87</v>
          </cell>
        </row>
        <row r="3177">
          <cell r="A3177" t="str">
            <v>73929/3</v>
          </cell>
          <cell r="B3177" t="str">
            <v>IMPERMEABILIZAÇÃO DE SUPERFÍCIE COM EMULSÃO ACRÍLICA E SELADOR.</v>
          </cell>
          <cell r="C3177" t="str">
            <v>M2</v>
          </cell>
          <cell r="D3177">
            <v>23.74</v>
          </cell>
          <cell r="E3177">
            <v>22.94</v>
          </cell>
          <cell r="F3177">
            <v>46.68</v>
          </cell>
        </row>
        <row r="3178">
          <cell r="A3178" t="str">
            <v>73929/4</v>
          </cell>
          <cell r="B3178" t="str">
            <v>IMPERMEABILIZAÇÃO DE ESTRUTURAS ENTERRADAS COM CIMENTO CRISTALIZANTE E EMULSÃO ADESIVA, ATÉ 7M DE PROFUNDIDADE.</v>
          </cell>
          <cell r="C3178" t="str">
            <v>M2</v>
          </cell>
          <cell r="D3178">
            <v>18.12</v>
          </cell>
          <cell r="E3178">
            <v>28.68</v>
          </cell>
          <cell r="F3178">
            <v>46.8</v>
          </cell>
        </row>
        <row r="3179">
          <cell r="A3179">
            <v>83735</v>
          </cell>
          <cell r="B3179" t="str">
            <v>IMPERMEABILIZAÇÃO DE SUPERFÍCIE COM CIMENTO IMPERMEABILIZANTE DE PEGA ULTRA RÁPIDA, TRAÇO 1:1, E=0,5 CM</v>
          </cell>
          <cell r="C3179" t="str">
            <v>M2</v>
          </cell>
          <cell r="D3179">
            <v>29.18</v>
          </cell>
          <cell r="E3179">
            <v>13.97</v>
          </cell>
          <cell r="F3179">
            <v>43.15</v>
          </cell>
        </row>
        <row r="3180">
          <cell r="B3180" t="str">
            <v>IMPERMEABILIZACAO COM PINTURAS</v>
          </cell>
          <cell r="C3180">
            <v>0</v>
          </cell>
        </row>
        <row r="3181">
          <cell r="A3181">
            <v>72075</v>
          </cell>
          <cell r="B3181" t="str">
            <v>IMPERMEABILIZAÇÃO DE SUPERFÍCIE COM REVESTIMENTO BICOMPONENTE SEMI FLEXÍVEL.</v>
          </cell>
          <cell r="C3181" t="str">
            <v>M2</v>
          </cell>
          <cell r="D3181">
            <v>5.36</v>
          </cell>
          <cell r="E3181">
            <v>3.69</v>
          </cell>
          <cell r="F3181">
            <v>9.0500000000000007</v>
          </cell>
        </row>
        <row r="3182">
          <cell r="A3182" t="str">
            <v>73762/1</v>
          </cell>
          <cell r="B3182" t="str">
            <v>IMPERMEABILIZAÇÃO DE SUPERFÍCIE COM ASFALTO ELASTOMÉRICO, INCLUSOS PRIMER E VEU DE POLIESTER.</v>
          </cell>
          <cell r="C3182" t="str">
            <v>M2</v>
          </cell>
          <cell r="D3182">
            <v>52.41</v>
          </cell>
          <cell r="E3182">
            <v>16.47</v>
          </cell>
          <cell r="F3182">
            <v>68.88</v>
          </cell>
        </row>
        <row r="3183">
          <cell r="A3183" t="str">
            <v>73762/2</v>
          </cell>
          <cell r="B3183" t="str">
            <v>IMPERMEABILIZAÇÃO DE SUPERFÍCIE COM EMULSÃO ACRÍLICA SOBRE CIMENTO CRISTALIZANTE, INCLUSO VÉU DE FIBRA DE VIDRO.</v>
          </cell>
          <cell r="C3183" t="str">
            <v>M2</v>
          </cell>
          <cell r="D3183">
            <v>26.36</v>
          </cell>
          <cell r="E3183">
            <v>26.86</v>
          </cell>
          <cell r="F3183">
            <v>53.22</v>
          </cell>
        </row>
        <row r="3184">
          <cell r="A3184" t="str">
            <v>73762/3</v>
          </cell>
          <cell r="B3184" t="str">
            <v>IMPERMEABILIZAÇÃO DE SUPERFÍCIE COM EMULSÃO ACRÍLICA ESTILENADA COM TELA SOBRE CIMENTO CRISTALIZANTE, INCLUSO EMULSÃO ADESIVA DE BASE ACRÍLICA.</v>
          </cell>
          <cell r="C3184" t="str">
            <v>M2</v>
          </cell>
          <cell r="D3184">
            <v>63.72</v>
          </cell>
          <cell r="E3184">
            <v>26.86</v>
          </cell>
          <cell r="F3184">
            <v>90.58</v>
          </cell>
        </row>
        <row r="3185">
          <cell r="A3185" t="str">
            <v>73762/4</v>
          </cell>
          <cell r="B3185" t="str">
            <v>IMPERMEABILIZAÇÃO DE SUPERFÍCIE COM ASFALTO ELASTOMÉRICO, INCLUSOS PRIMER E VÉU DE FIBRA DE VIDRO.</v>
          </cell>
          <cell r="C3185" t="str">
            <v>M2</v>
          </cell>
          <cell r="D3185">
            <v>70.11</v>
          </cell>
          <cell r="E3185">
            <v>28.79</v>
          </cell>
          <cell r="F3185">
            <v>98.9</v>
          </cell>
        </row>
        <row r="3186">
          <cell r="A3186" t="str">
            <v>74066/1</v>
          </cell>
          <cell r="B3186" t="str">
            <v>IMPERMEABILIZAÇÃO DE SUPERFÍCIE, COM IMPERMEABILIZANTE FLEXÍVEL A BASE DE ELASTÔMERO.</v>
          </cell>
          <cell r="C3186" t="str">
            <v>M2</v>
          </cell>
          <cell r="D3186">
            <v>29.76</v>
          </cell>
          <cell r="E3186">
            <v>22.94</v>
          </cell>
          <cell r="F3186">
            <v>52.7</v>
          </cell>
        </row>
        <row r="3187">
          <cell r="A3187" t="str">
            <v>74066/2</v>
          </cell>
          <cell r="B3187" t="str">
            <v>IMPERMEABILIZAÇÃO DE SUPERFÍCIE, COM IMPERMEABILIZANTE FLEXÍVEL A BASE ACRÍLICA.</v>
          </cell>
          <cell r="C3187" t="str">
            <v>M2</v>
          </cell>
          <cell r="D3187">
            <v>40.06</v>
          </cell>
          <cell r="E3187">
            <v>26.83</v>
          </cell>
          <cell r="F3187">
            <v>66.89</v>
          </cell>
        </row>
        <row r="3188">
          <cell r="A3188" t="str">
            <v>74097/1</v>
          </cell>
          <cell r="B3188" t="str">
            <v>IMPERMEABILIZAÇÃO DE SUPERFÍCIE, COM ASFALTO ELASTOMÉRICO.</v>
          </cell>
          <cell r="C3188" t="str">
            <v>M2</v>
          </cell>
          <cell r="D3188">
            <v>15.56</v>
          </cell>
          <cell r="E3188">
            <v>17.489999999999998</v>
          </cell>
          <cell r="F3188">
            <v>33.049999999999997</v>
          </cell>
        </row>
        <row r="3189">
          <cell r="A3189" t="str">
            <v>74106/1</v>
          </cell>
          <cell r="B3189" t="str">
            <v>IMPERMEABILIZAÇÃO DE ESTRUTURAS ENTERRADAS, COM TINTA ASFÁLTICA, DUAS DEMÃOS.</v>
          </cell>
          <cell r="C3189" t="str">
            <v>M2</v>
          </cell>
          <cell r="D3189">
            <v>4.72</v>
          </cell>
          <cell r="E3189">
            <v>3.86</v>
          </cell>
          <cell r="F3189">
            <v>8.58</v>
          </cell>
        </row>
        <row r="3190">
          <cell r="A3190" t="str">
            <v>73872/1</v>
          </cell>
          <cell r="B3190" t="str">
            <v>IMPERMEABILIZAÇÃO COM PINTURA A BASE DE RESINA EPÓXI ALCATRAO, UMA DEMÃO.</v>
          </cell>
          <cell r="C3190" t="str">
            <v>M2</v>
          </cell>
          <cell r="D3190">
            <v>12.92</v>
          </cell>
          <cell r="E3190">
            <v>11.5</v>
          </cell>
          <cell r="F3190">
            <v>24.42</v>
          </cell>
        </row>
        <row r="3191">
          <cell r="A3191" t="str">
            <v>73872/2</v>
          </cell>
          <cell r="B3191" t="str">
            <v>IMPERMEABILIZAÇÃO COM PINTURA A BASE DE RESINA EPÓXI ALCATRAO, DUAS DEMÃOS.</v>
          </cell>
          <cell r="C3191" t="str">
            <v>M2</v>
          </cell>
          <cell r="D3191">
            <v>24.51</v>
          </cell>
          <cell r="E3191">
            <v>23</v>
          </cell>
          <cell r="F3191">
            <v>47.51</v>
          </cell>
        </row>
        <row r="3192">
          <cell r="A3192">
            <v>6225</v>
          </cell>
          <cell r="B3192" t="str">
            <v>IMPERMEABILIZAÇÃO DE CALHAS/LAJES DESCOBERTAS, COM EMULSÃO ASFÁLTICA COM ELASTÔMEROS, 3 DEMÃOS</v>
          </cell>
          <cell r="C3192" t="str">
            <v>M2</v>
          </cell>
          <cell r="D3192">
            <v>15.56</v>
          </cell>
          <cell r="E3192">
            <v>17.489999999999998</v>
          </cell>
          <cell r="F3192">
            <v>33.049999999999997</v>
          </cell>
        </row>
        <row r="3193">
          <cell r="A3193">
            <v>83741</v>
          </cell>
          <cell r="B3193" t="str">
            <v>IMPERMEABILIZAÇÃO DE SUPERFÍCIE COM EMULSÃO ASFÁLTICA COM ELASTÔMERO, INCLUSOS PRIMER E VEU DE POLIESTER</v>
          </cell>
          <cell r="C3193" t="str">
            <v>M2</v>
          </cell>
          <cell r="D3193">
            <v>55.28</v>
          </cell>
          <cell r="E3193">
            <v>17.25</v>
          </cell>
          <cell r="F3193">
            <v>72.53</v>
          </cell>
        </row>
        <row r="3194">
          <cell r="A3194">
            <v>83742</v>
          </cell>
          <cell r="B3194" t="str">
            <v>IMPERMEABILIZAÇÃO DE SUPERFÍCIE COM EMULSÃO ASFÁLTICA A BASE D'ÁGUA</v>
          </cell>
          <cell r="C3194" t="str">
            <v>M2</v>
          </cell>
          <cell r="D3194">
            <v>11.73</v>
          </cell>
          <cell r="E3194">
            <v>9.59</v>
          </cell>
          <cell r="F3194">
            <v>21.32</v>
          </cell>
        </row>
        <row r="3195">
          <cell r="B3195" t="str">
            <v>MASTIQUES E SELANTES</v>
          </cell>
          <cell r="C3195">
            <v>0</v>
          </cell>
        </row>
        <row r="3196">
          <cell r="A3196" t="str">
            <v>74025/1</v>
          </cell>
          <cell r="B3196" t="str">
            <v>IMPERMEABILIZAÇÃO DE SUPERFÍCIE COM MASTIQUE BETUMINOSO A FRIO, POR METRO.</v>
          </cell>
          <cell r="C3196" t="str">
            <v>M</v>
          </cell>
          <cell r="D3196">
            <v>23.5</v>
          </cell>
          <cell r="E3196">
            <v>13.17</v>
          </cell>
          <cell r="F3196">
            <v>36.67</v>
          </cell>
        </row>
        <row r="3197">
          <cell r="A3197" t="str">
            <v>74190/1</v>
          </cell>
          <cell r="B3197" t="str">
            <v>IMPERMEABILIZAÇÃO DE SUPERFÍCIE COM MASTIQUE BETUMINOSO A FRIO, POR ÁREA.</v>
          </cell>
          <cell r="C3197" t="str">
            <v>M2</v>
          </cell>
          <cell r="D3197">
            <v>78.67</v>
          </cell>
          <cell r="E3197">
            <v>43.81</v>
          </cell>
          <cell r="F3197">
            <v>122.48</v>
          </cell>
        </row>
        <row r="3198">
          <cell r="A3198">
            <v>72124</v>
          </cell>
          <cell r="B3198" t="str">
            <v>IMPERMEABILIZAÇÃO DE SUPERFÍCIE COM MASTIQUE ELÁSTICO A BASE DE SILICONE, POR VOLUME.</v>
          </cell>
          <cell r="C3198" t="str">
            <v>DM3</v>
          </cell>
          <cell r="D3198">
            <v>81.02</v>
          </cell>
          <cell r="E3198">
            <v>4.7300000000000004</v>
          </cell>
          <cell r="F3198">
            <v>85.75</v>
          </cell>
        </row>
        <row r="3199">
          <cell r="B3199" t="str">
            <v>JUNTA DE DILATACÃO</v>
          </cell>
          <cell r="C3199">
            <v>0</v>
          </cell>
        </row>
        <row r="3200">
          <cell r="A3200" t="str">
            <v>74121/1</v>
          </cell>
          <cell r="B3200" t="str">
            <v>JUNTA DE DILATAÇÃO PARA IMPERMEABILIZAÇÃO, COM SELANTE ELÁSTICO MONOCOMPONENTE A BASE DE POLIURETANO, DIMENSÕES 1X1CM.</v>
          </cell>
          <cell r="C3200" t="str">
            <v>M</v>
          </cell>
          <cell r="D3200">
            <v>10.38</v>
          </cell>
          <cell r="E3200">
            <v>6.42</v>
          </cell>
          <cell r="F3200">
            <v>16.8</v>
          </cell>
        </row>
        <row r="3201">
          <cell r="A3201">
            <v>83743</v>
          </cell>
          <cell r="B3201" t="str">
            <v>JUNTA DE DILATAÇÃO PARA IMPERMEABILIZAÇÃO, COM ASFALTO OXIDADO APLICADO A QUENTE, DIMENSÕES 2X2 CM</v>
          </cell>
          <cell r="C3201" t="str">
            <v>M</v>
          </cell>
          <cell r="D3201">
            <v>7.2</v>
          </cell>
          <cell r="E3201">
            <v>9.57</v>
          </cell>
          <cell r="F3201">
            <v>16.77</v>
          </cell>
        </row>
        <row r="3202">
          <cell r="A3202" t="str">
            <v>73898/1</v>
          </cell>
          <cell r="B3202" t="str">
            <v>JUNTA DE DILATAÇÃO ELÁSTICA (PVC) O-220/6 PRESSÃO ATÉ 30 MCA</v>
          </cell>
          <cell r="C3202" t="str">
            <v>M</v>
          </cell>
          <cell r="D3202">
            <v>299.83999999999997</v>
          </cell>
          <cell r="E3202">
            <v>2.79</v>
          </cell>
          <cell r="F3202">
            <v>302.63</v>
          </cell>
        </row>
        <row r="3203">
          <cell r="B3203" t="str">
            <v>PROTECAO MECANICA</v>
          </cell>
          <cell r="C3203">
            <v>0</v>
          </cell>
        </row>
        <row r="3204">
          <cell r="A3204">
            <v>83744</v>
          </cell>
          <cell r="B3204" t="str">
            <v>PROTEÇÃO MECÂNICA DE SUPERFÍCIE COM ARGAMASSA DE CIMENTO E AREIA, TRAÇO 1:7 CM, E=3 CM</v>
          </cell>
          <cell r="C3204" t="str">
            <v>M2</v>
          </cell>
          <cell r="D3204">
            <v>13.44</v>
          </cell>
          <cell r="E3204">
            <v>14.88</v>
          </cell>
          <cell r="F3204">
            <v>28.32</v>
          </cell>
        </row>
        <row r="3205">
          <cell r="A3205">
            <v>83745</v>
          </cell>
          <cell r="B3205" t="str">
            <v>PROTEÇÃO MECÂNICA DE SUPERFÍCIE COM ARGAMASSA DE CIMENTO E AREIA, TRAÇO 1:4, E=0,5 CM</v>
          </cell>
          <cell r="C3205" t="str">
            <v>M2</v>
          </cell>
          <cell r="D3205">
            <v>6.33</v>
          </cell>
          <cell r="E3205">
            <v>12.11</v>
          </cell>
          <cell r="F3205">
            <v>18.440000000000001</v>
          </cell>
        </row>
        <row r="3206">
          <cell r="A3206">
            <v>83746</v>
          </cell>
          <cell r="B3206" t="str">
            <v>PROTEÇÃO MECÂNICA DE SUPERFÍCIE COM ARGAMASSA DE CIMENTO E AREIA, TRAÇO 1:4, E=2 CM</v>
          </cell>
          <cell r="C3206" t="str">
            <v>M2</v>
          </cell>
          <cell r="D3206">
            <v>11.61</v>
          </cell>
          <cell r="E3206">
            <v>13.86</v>
          </cell>
          <cell r="F3206">
            <v>25.47</v>
          </cell>
        </row>
        <row r="3207">
          <cell r="A3207">
            <v>83747</v>
          </cell>
          <cell r="B3207" t="str">
            <v>PROTEÇÃO MECÂNICA DE SUPERFÍCIE COM ARGAMASSA DE CIMENTO E AREIA, TRAÇO 1:7, E=1,5 CM</v>
          </cell>
          <cell r="C3207" t="str">
            <v>M2</v>
          </cell>
          <cell r="D3207">
            <v>8.98</v>
          </cell>
          <cell r="E3207">
            <v>13.26</v>
          </cell>
          <cell r="F3207">
            <v>22.24</v>
          </cell>
        </row>
        <row r="3208">
          <cell r="A3208">
            <v>83748</v>
          </cell>
          <cell r="B3208" t="str">
            <v>PROTEÇÃO MECÂNICA DE SUPERFÍCIE COM ARGAMASSA DE CIMENTO E AREIA, TRAÇO 1:3, E=2 CM</v>
          </cell>
          <cell r="C3208" t="str">
            <v>M2</v>
          </cell>
          <cell r="D3208">
            <v>12.58</v>
          </cell>
          <cell r="E3208">
            <v>13.86</v>
          </cell>
          <cell r="F3208">
            <v>26.44</v>
          </cell>
        </row>
        <row r="3209">
          <cell r="A3209">
            <v>83749</v>
          </cell>
          <cell r="B3209" t="str">
            <v>PROTEÇÃO MECÂNICA DE SUPERFÍCIE COM ARGAMASSA DE CIMENTO E AREIA, TRAÇO 1:3, E=2,5 CM</v>
          </cell>
          <cell r="C3209" t="str">
            <v>M2</v>
          </cell>
          <cell r="D3209">
            <v>14.6</v>
          </cell>
          <cell r="E3209">
            <v>14.42</v>
          </cell>
          <cell r="F3209">
            <v>29.02</v>
          </cell>
        </row>
        <row r="3210">
          <cell r="A3210">
            <v>83750</v>
          </cell>
          <cell r="B3210" t="str">
            <v>PROTEÇÃO MECÂNICA DE SUPERFÍCIE COM ARGAMASSA DE CIMENTO E AREIA, TRAÇO 1:3, E=3 CM</v>
          </cell>
          <cell r="C3210" t="str">
            <v>M2</v>
          </cell>
          <cell r="D3210">
            <v>16.62</v>
          </cell>
          <cell r="E3210">
            <v>14.98</v>
          </cell>
          <cell r="F3210">
            <v>31.6</v>
          </cell>
        </row>
        <row r="3211">
          <cell r="A3211">
            <v>83751</v>
          </cell>
          <cell r="B3211" t="str">
            <v>PROTEÇÃO MECÂNICA DE SUPERFÍCIE COM ARGAMASSA DE CIMENTO E AREIA, TRAÇO 1:4, E=1,5 CM</v>
          </cell>
          <cell r="C3211" t="str">
            <v>M2</v>
          </cell>
          <cell r="D3211">
            <v>9.9600000000000009</v>
          </cell>
          <cell r="E3211">
            <v>13.04</v>
          </cell>
          <cell r="F3211">
            <v>23</v>
          </cell>
        </row>
        <row r="3212">
          <cell r="A3212">
            <v>83752</v>
          </cell>
          <cell r="B3212" t="str">
            <v>PROTEÇÃO MECÂNICA DE SUPERFÍCIE COM ARGAMASSA DE CIMENTO E AREIA, TRAÇO 1:6, E=1,5 CM</v>
          </cell>
          <cell r="C3212" t="str">
            <v>M2</v>
          </cell>
          <cell r="D3212">
            <v>8.98</v>
          </cell>
          <cell r="E3212">
            <v>13.26</v>
          </cell>
          <cell r="F3212">
            <v>22.24</v>
          </cell>
        </row>
        <row r="3213">
          <cell r="A3213">
            <v>83753</v>
          </cell>
          <cell r="B3213" t="str">
            <v>PROTEÇÃO MECÂNICA DE SUPERFÍCIE COM ARGAMASSA DE CIMENTO E AREIA, TRAÇO 1:3, JUNTA BATIDA, E=3 CM</v>
          </cell>
          <cell r="C3213" t="str">
            <v>M2</v>
          </cell>
          <cell r="D3213">
            <v>17.97</v>
          </cell>
          <cell r="E3213">
            <v>17.87</v>
          </cell>
          <cell r="F3213">
            <v>35.840000000000003</v>
          </cell>
        </row>
        <row r="3214">
          <cell r="A3214">
            <v>83754</v>
          </cell>
          <cell r="B3214" t="str">
            <v>PROTEÇÃO MECÂNICA DE SUPERFÍCIE COM ARGAMASSA DE CIMENTO E AREIA, TRAÇO 1:6, E=2 CM</v>
          </cell>
          <cell r="C3214" t="str">
            <v>M2</v>
          </cell>
          <cell r="D3214">
            <v>10.46</v>
          </cell>
          <cell r="E3214">
            <v>13.8</v>
          </cell>
          <cell r="F3214">
            <v>24.26</v>
          </cell>
        </row>
        <row r="3215">
          <cell r="B3215" t="str">
            <v>PEITORIL</v>
          </cell>
          <cell r="C3215">
            <v>0</v>
          </cell>
        </row>
        <row r="3216">
          <cell r="A3216">
            <v>84087</v>
          </cell>
          <cell r="B3216" t="str">
            <v>PEITORIL CERÂMICO COM LARGURA DE 15CM, ASSENTADO COM ARGAMASSA TRAÇO 1:3 (CIMENTO E AREIA GROSSA), PREPARO MANUAL DA ARGAMASSA</v>
          </cell>
          <cell r="C3216" t="str">
            <v>M</v>
          </cell>
          <cell r="D3216">
            <v>19.079999999999998</v>
          </cell>
          <cell r="E3216">
            <v>15.75</v>
          </cell>
          <cell r="F3216">
            <v>34.83</v>
          </cell>
        </row>
        <row r="3217">
          <cell r="A3217">
            <v>84086</v>
          </cell>
          <cell r="B3217" t="str">
            <v>PEITORIL EM GRANILITE PRÉ-MOLDADO, COMPRIMENTO DE 13 A 20CM, ASSENTADO COM ARGAMASSA TRAÇO 1:3 (CIMENTO E AREIA MÉDIA), PREPARO MANUAL DA ARGAMASSA</v>
          </cell>
          <cell r="C3217" t="str">
            <v>M</v>
          </cell>
          <cell r="D3217">
            <v>65.680000000000007</v>
          </cell>
          <cell r="E3217">
            <v>9.61</v>
          </cell>
          <cell r="F3217">
            <v>75.290000000000006</v>
          </cell>
        </row>
        <row r="3218">
          <cell r="A3218">
            <v>84088</v>
          </cell>
          <cell r="B3218" t="str">
            <v>PEITORIL EM MÁRMORE BRANCO, LARGURA DE 15CM, ASSENTADO COM ARGAMASSA TRAÇO 1:4 (CIMENTO E AREIA MÉDIA), PREPARO MANUAL DA ARGAMASSA</v>
          </cell>
          <cell r="C3218" t="str">
            <v>M</v>
          </cell>
          <cell r="D3218">
            <v>65.91</v>
          </cell>
          <cell r="E3218">
            <v>9.27</v>
          </cell>
          <cell r="F3218">
            <v>75.180000000000007</v>
          </cell>
        </row>
        <row r="3219">
          <cell r="A3219">
            <v>84089</v>
          </cell>
          <cell r="B3219" t="str">
            <v>PEITORIL EM MÁRMORE BRANCO, LARGURA DE 25CM, ASSENTADO COM ARGAMASSA TRAÇO 1:3 (CIMENTO E AREIA MÉDIA), PREPARO MANUAL DA ARGAMASSA</v>
          </cell>
          <cell r="C3219" t="str">
            <v>M</v>
          </cell>
          <cell r="D3219">
            <v>132.71</v>
          </cell>
          <cell r="E3219">
            <v>14</v>
          </cell>
          <cell r="F3219">
            <v>146.71</v>
          </cell>
        </row>
        <row r="3220">
          <cell r="A3220">
            <v>84118</v>
          </cell>
          <cell r="B3220" t="str">
            <v>PEITORIL CIMENTADO LISO 20X3CM TRAÇO 1:4 (CIMENTO E AREIA)</v>
          </cell>
          <cell r="C3220" t="str">
            <v>M</v>
          </cell>
          <cell r="D3220">
            <v>7.38</v>
          </cell>
          <cell r="E3220">
            <v>14.58</v>
          </cell>
          <cell r="F3220">
            <v>21.96</v>
          </cell>
        </row>
        <row r="3221">
          <cell r="A3221">
            <v>71623</v>
          </cell>
          <cell r="B3221" t="str">
            <v>CHAPIM DE CONCRETO APARENTE COM ACABAMENTO DESEMPENADO, FORMA DE COMPENSADO PLASTIFICADO (MADEIRIT) DE 14 X 10 CM, FUNDIDO NO LOCAL.</v>
          </cell>
          <cell r="C3221" t="str">
            <v>M</v>
          </cell>
          <cell r="D3221">
            <v>12.83</v>
          </cell>
          <cell r="E3221">
            <v>11.01</v>
          </cell>
          <cell r="F3221">
            <v>23.84</v>
          </cell>
        </row>
        <row r="3222">
          <cell r="B3222" t="str">
            <v>REVESTIMENTOS E ISOLAMENTOS DE PAREDES E TETOS</v>
          </cell>
          <cell r="C3222">
            <v>0</v>
          </cell>
        </row>
        <row r="3223">
          <cell r="B3223" t="str">
            <v>MANUTENCAO / REPAROS - REVESTIMENTOS E ISOLAMENTOS DE PAREDES E TETOS</v>
          </cell>
          <cell r="C3223">
            <v>0</v>
          </cell>
        </row>
        <row r="3224">
          <cell r="A3224" t="str">
            <v>73802/1</v>
          </cell>
          <cell r="B3224" t="str">
            <v>DEMOLIÇÃO DE REVESTIMENTO DE ARGAMASSA DE CAL E AREIA</v>
          </cell>
          <cell r="C3224" t="str">
            <v>M2</v>
          </cell>
          <cell r="D3224">
            <v>2.25</v>
          </cell>
          <cell r="E3224">
            <v>4.82</v>
          </cell>
          <cell r="F3224">
            <v>7.07</v>
          </cell>
        </row>
        <row r="3225">
          <cell r="A3225">
            <v>85369</v>
          </cell>
          <cell r="B3225" t="str">
            <v>REMOÇÃO DE FORRO DE MADEIRA (LAMBRI) C/ REAPROVEITAMENTO</v>
          </cell>
          <cell r="C3225" t="str">
            <v>M2</v>
          </cell>
          <cell r="D3225">
            <v>9.93</v>
          </cell>
          <cell r="E3225">
            <v>22.03</v>
          </cell>
          <cell r="F3225">
            <v>31.96</v>
          </cell>
        </row>
        <row r="3226">
          <cell r="A3226">
            <v>85372</v>
          </cell>
          <cell r="B3226" t="str">
            <v>DEMOLIÇÃO DE FORRO DE GESSO</v>
          </cell>
          <cell r="C3226" t="str">
            <v>M2</v>
          </cell>
          <cell r="D3226">
            <v>0.67</v>
          </cell>
          <cell r="E3226">
            <v>1.44</v>
          </cell>
          <cell r="F3226">
            <v>2.11</v>
          </cell>
        </row>
        <row r="3227">
          <cell r="A3227">
            <v>72235</v>
          </cell>
          <cell r="B3227" t="str">
            <v>DEMOLIÇÃO DE ENTARUGAMENTO DE FORRO</v>
          </cell>
          <cell r="C3227" t="str">
            <v>M2</v>
          </cell>
          <cell r="D3227">
            <v>1.8</v>
          </cell>
          <cell r="E3227">
            <v>3.86</v>
          </cell>
          <cell r="F3227">
            <v>5.66</v>
          </cell>
        </row>
        <row r="3228">
          <cell r="A3228">
            <v>85397</v>
          </cell>
          <cell r="B3228" t="str">
            <v>RETIRADA DE AZULEJO COLADO</v>
          </cell>
          <cell r="C3228" t="str">
            <v>M2</v>
          </cell>
          <cell r="D3228">
            <v>5.96</v>
          </cell>
          <cell r="E3228">
            <v>13.22</v>
          </cell>
          <cell r="F3228">
            <v>19.18</v>
          </cell>
        </row>
        <row r="3229">
          <cell r="A3229">
            <v>85406</v>
          </cell>
          <cell r="B3229" t="str">
            <v>REMOÇÃO DE AZULEJO E SUBSTRATO DE ADERÊNCIA EM ARGAMASSA</v>
          </cell>
          <cell r="C3229" t="str">
            <v>M2</v>
          </cell>
          <cell r="D3229">
            <v>12.42</v>
          </cell>
          <cell r="E3229">
            <v>27.54</v>
          </cell>
          <cell r="F3229">
            <v>39.96</v>
          </cell>
        </row>
        <row r="3230">
          <cell r="A3230" t="str">
            <v>73896/1</v>
          </cell>
          <cell r="B3230" t="str">
            <v>RETIRADA CUIDADOSA DE AZULEJOS/LADRILHOS E ARGAMASSA DE ASSENTAMENTO</v>
          </cell>
          <cell r="C3230" t="str">
            <v>M2</v>
          </cell>
          <cell r="D3230">
            <v>13.55</v>
          </cell>
          <cell r="E3230">
            <v>33.08</v>
          </cell>
          <cell r="F3230">
            <v>46.63</v>
          </cell>
        </row>
        <row r="3231">
          <cell r="A3231">
            <v>72237</v>
          </cell>
          <cell r="B3231" t="str">
            <v>RETIRADA DE ENTARUGAMENTO DE FORRO</v>
          </cell>
          <cell r="C3231" t="str">
            <v>M2</v>
          </cell>
          <cell r="D3231">
            <v>3.61</v>
          </cell>
          <cell r="E3231">
            <v>9.2200000000000006</v>
          </cell>
          <cell r="F3231">
            <v>12.83</v>
          </cell>
        </row>
        <row r="3232">
          <cell r="A3232">
            <v>72236</v>
          </cell>
          <cell r="B3232" t="str">
            <v>RETIRADA DE FORRO DE MADEIRA EM TÁBUAS</v>
          </cell>
          <cell r="C3232" t="str">
            <v>M2</v>
          </cell>
          <cell r="D3232">
            <v>3.16</v>
          </cell>
          <cell r="E3232">
            <v>7.51</v>
          </cell>
          <cell r="F3232">
            <v>10.67</v>
          </cell>
        </row>
        <row r="3233">
          <cell r="A3233">
            <v>85375</v>
          </cell>
          <cell r="B3233" t="str">
            <v>REMOÇÃO DE BLOKRET COM EMPILHAMENTO</v>
          </cell>
          <cell r="C3233" t="str">
            <v>M2</v>
          </cell>
          <cell r="D3233">
            <v>3.47</v>
          </cell>
          <cell r="E3233">
            <v>7.71</v>
          </cell>
          <cell r="F3233">
            <v>11.18</v>
          </cell>
        </row>
        <row r="3234">
          <cell r="A3234">
            <v>72238</v>
          </cell>
          <cell r="B3234" t="str">
            <v>RETIRADA DE FORRO EM RÉGUAS DE PVC, INCLUSIVE RETIRADA DE PERFIS</v>
          </cell>
          <cell r="C3234" t="str">
            <v>M2</v>
          </cell>
          <cell r="D3234">
            <v>1.8</v>
          </cell>
          <cell r="E3234">
            <v>4.6100000000000003</v>
          </cell>
          <cell r="F3234">
            <v>6.41</v>
          </cell>
        </row>
        <row r="3235">
          <cell r="A3235">
            <v>72201</v>
          </cell>
          <cell r="B3235" t="str">
            <v>RECOLOCAÇÃO DE FORROS EM RÉGUA DE PVC E PERFIS, CONSIDERANDO REAPROVEITAMENTO DO MATERIAL</v>
          </cell>
          <cell r="C3235" t="str">
            <v>M2</v>
          </cell>
          <cell r="D3235">
            <v>2.71</v>
          </cell>
          <cell r="E3235">
            <v>8.36</v>
          </cell>
          <cell r="F3235">
            <v>11.07</v>
          </cell>
        </row>
        <row r="3236">
          <cell r="B3236" t="str">
            <v>CHAPISCO</v>
          </cell>
          <cell r="C3236">
            <v>0</v>
          </cell>
        </row>
        <row r="3237">
          <cell r="A3237">
            <v>87863</v>
          </cell>
          <cell r="B3237" t="str">
            <v>CHAPISCO APLICADO SOMENTE EM PILARES E VIGAS DAS PAREDES INTERNAS, COM ROLO PARA TEXTURA ACRÍLICA. ARGAMASSA TRAÇO 1:4 E EMULSÃO POLIMÉRICA (ADESIVO) COM PREPARO MANUAL. AF_06/2014</v>
          </cell>
          <cell r="C3237" t="str">
            <v>M2</v>
          </cell>
          <cell r="D3237">
            <v>2.8</v>
          </cell>
          <cell r="E3237">
            <v>0.9</v>
          </cell>
          <cell r="F3237">
            <v>3.7</v>
          </cell>
        </row>
        <row r="3238">
          <cell r="A3238">
            <v>87864</v>
          </cell>
          <cell r="B3238" t="str">
            <v>CHAPISCO APLICADO SOMENTE EM PILARES E VIGAS DAS PAREDES INTERNAS, COM ROLO PARA TEXTURA ACRÍLICA. ARGAMASSA TRAÇO 1:4 E EMULSÃO POLIMÉRICA (ADESIVO) COM PREPARO EM BETONEIRA 400L. AF_06/2014</v>
          </cell>
          <cell r="C3238" t="str">
            <v>M2</v>
          </cell>
          <cell r="D3238">
            <v>2.77</v>
          </cell>
          <cell r="E3238">
            <v>0.82</v>
          </cell>
          <cell r="F3238">
            <v>3.59</v>
          </cell>
        </row>
        <row r="3239">
          <cell r="A3239">
            <v>87865</v>
          </cell>
          <cell r="B3239" t="str">
            <v>CHAPISCO APLICADO SOMENTE EM PILARES E VIGAS DAS PAREDES INTERNAS, COM ROLO PARA TEXTURA ACRÍLICA. ARGAMASSA TRAÇO 1:4 E EMULSÃO POLIMÉRICA (ADESIVO) COM PREPARO EM MISTURADOR 300 KG. AF_06/2014</v>
          </cell>
          <cell r="C3239" t="str">
            <v>M2</v>
          </cell>
          <cell r="D3239">
            <v>2.73</v>
          </cell>
          <cell r="E3239">
            <v>0.84</v>
          </cell>
          <cell r="F3239">
            <v>3.57</v>
          </cell>
        </row>
        <row r="3240">
          <cell r="A3240">
            <v>87866</v>
          </cell>
          <cell r="B3240" t="str">
            <v>CHAPISCO APLICADO SOMENTE EM PILARES E VIGAS DAS PAREDES INTERNAS, COM ROLO PARA TEXTURA ACRÍLICA. ARGAMASSA INDUSTRIALIZADA COM PREPARO MANUAL. AF_06/2014</v>
          </cell>
          <cell r="C3240" t="str">
            <v>M2</v>
          </cell>
          <cell r="D3240">
            <v>5.34</v>
          </cell>
          <cell r="E3240">
            <v>1</v>
          </cell>
          <cell r="F3240">
            <v>6.34</v>
          </cell>
        </row>
        <row r="3241">
          <cell r="A3241">
            <v>87867</v>
          </cell>
          <cell r="B3241" t="str">
            <v>CHAPISCO APLICADO SOMENTE EM PILARES E VIGAS DAS PAREDES INTERNAS, COM ROLO PARA TEXTURA ACRÍLICA. ARGAMASSA INDUSTRIALIZADA COM PREPARO EM MISTURADOR 300 KG. AF_06/2014</v>
          </cell>
          <cell r="C3241" t="str">
            <v>M2</v>
          </cell>
          <cell r="D3241">
            <v>5.25</v>
          </cell>
          <cell r="E3241">
            <v>0.83</v>
          </cell>
          <cell r="F3241">
            <v>6.08</v>
          </cell>
        </row>
        <row r="3242">
          <cell r="A3242">
            <v>87868</v>
          </cell>
          <cell r="B3242" t="str">
            <v>CHAPISCO APLICADO SOMENTE EM PILARES E VIGAS DAS PAREDES INTERNAS, COM COLHER DE PEDREIRO. ARGAMASSA TRAÇO 1:3 COM PREPARO MANUAL. AF_06/2014</v>
          </cell>
          <cell r="C3242" t="str">
            <v>M2</v>
          </cell>
          <cell r="D3242">
            <v>1.75</v>
          </cell>
          <cell r="E3242">
            <v>1.75</v>
          </cell>
          <cell r="F3242">
            <v>3.5</v>
          </cell>
        </row>
        <row r="3243">
          <cell r="A3243">
            <v>87869</v>
          </cell>
          <cell r="B3243" t="str">
            <v>CHAPISCO APLICADO SOMENTE EM PILARES E VIGAS DAS PAREDES INTERNAS, COM COLHER DE PEDREIRO. ARGAMASSA TRAÇO 1:3 COM PREPARO EM BETONEIRA 400L. AF_06/2014</v>
          </cell>
          <cell r="C3243" t="str">
            <v>M2</v>
          </cell>
          <cell r="D3243">
            <v>1.63</v>
          </cell>
          <cell r="E3243">
            <v>1.5</v>
          </cell>
          <cell r="F3243">
            <v>3.13</v>
          </cell>
        </row>
        <row r="3244">
          <cell r="A3244">
            <v>87870</v>
          </cell>
          <cell r="B3244" t="str">
            <v>CHAPISCO APLICADO SOMENTE EM PILARES E VIGAS DAS PAREDES INTERNAS, COM COLHER DE PEDREIRO. ARGAMASSA TRAÇO 1:3 COM PREPARO EM MISTURADOR 300 KG. AF_06/2014</v>
          </cell>
          <cell r="C3244" t="str">
            <v>M2</v>
          </cell>
          <cell r="D3244">
            <v>1.62</v>
          </cell>
          <cell r="E3244">
            <v>1.52</v>
          </cell>
          <cell r="F3244">
            <v>3.14</v>
          </cell>
        </row>
        <row r="3245">
          <cell r="A3245">
            <v>87871</v>
          </cell>
          <cell r="B3245" t="str">
            <v>CHAPISCO APLICADO SOMENTE EM PILARES E VIGAS DAS PAREDES INTERNAS, COM DESEMPENADEIRA DENTADA. ARGAMASSA INDUSTRIALIZADA COM PREPARO MANUAL. AF_06/2014</v>
          </cell>
          <cell r="C3245" t="str">
            <v>M2</v>
          </cell>
          <cell r="D3245">
            <v>9.39</v>
          </cell>
          <cell r="E3245">
            <v>2.61</v>
          </cell>
          <cell r="F3245">
            <v>12</v>
          </cell>
        </row>
        <row r="3246">
          <cell r="A3246">
            <v>87872</v>
          </cell>
          <cell r="B3246" t="str">
            <v>CHAPISCO APLICADO SOMENTE EM PILARES E VIGAS DAS PAREDES INTERNAS, COM DESEMPENADEIRA DENTADA. ARGAMASSA INDUSTRIALIZADA COM PREPARO EM MISTURADOR 300 KG. AF_06/2014</v>
          </cell>
          <cell r="C3246" t="str">
            <v>M2</v>
          </cell>
          <cell r="D3246">
            <v>9.19</v>
          </cell>
          <cell r="E3246">
            <v>2.2400000000000002</v>
          </cell>
          <cell r="F3246">
            <v>11.43</v>
          </cell>
        </row>
        <row r="3247">
          <cell r="A3247">
            <v>87873</v>
          </cell>
          <cell r="B3247" t="str">
            <v>CHAPISCO APLICADO TANTO EM PILARES E VIGAS DE CONCRETO COMO EM ALVENARIAS DE PAREDES INTERNAS, COM ROLO PARA TEXTURA ACRÍLICA. ARGAMASSA TRAÇO 1:4 E EMULSÃO POLIMÉRICA (ADESIVO) COM PREPARO MANUAL. AF_06/2014</v>
          </cell>
          <cell r="C3247" t="str">
            <v>M2</v>
          </cell>
          <cell r="D3247">
            <v>2.76</v>
          </cell>
          <cell r="E3247">
            <v>0.76</v>
          </cell>
          <cell r="F3247">
            <v>3.52</v>
          </cell>
        </row>
        <row r="3248">
          <cell r="A3248">
            <v>87874</v>
          </cell>
          <cell r="B3248" t="str">
            <v>CHAPISCO APLICADO TANTO EM PILARES E VIGAS DE CONCRETO COMO EM ALVENARIAS DE PAREDES INTERNAS, COM ROLO PARA TEXTURA ACRÍLICA. ARGAMASSA TRAÇO 1:4 E EMULSÃO POLIMÉRICA (ADESIVO) COM PREPARO EM BETONEIRA 400L. AF_06/2014</v>
          </cell>
          <cell r="C3248" t="str">
            <v>M2</v>
          </cell>
          <cell r="D3248">
            <v>2.73</v>
          </cell>
          <cell r="E3248">
            <v>0.68</v>
          </cell>
          <cell r="F3248">
            <v>3.41</v>
          </cell>
        </row>
        <row r="3249">
          <cell r="A3249">
            <v>87875</v>
          </cell>
          <cell r="B3249" t="str">
            <v>CHAPISCO APLICADO TANTO EM PILARES E VIGAS DE CONCRETO COMO EM ALVENARIAS DE PAREDES INTERNAS, COM ROLO PARA TEXTURA ACRÍLICA. ARGAMASSA TRAÇO 1:4 E EMULSÃO POLIMÉRICA (ADESIVO) COM PREPARO EM MISTURADOR 300 KG. AF_06/2014</v>
          </cell>
          <cell r="C3249" t="str">
            <v>M2</v>
          </cell>
          <cell r="D3249">
            <v>2.69</v>
          </cell>
          <cell r="E3249">
            <v>0.7</v>
          </cell>
          <cell r="F3249">
            <v>3.39</v>
          </cell>
        </row>
        <row r="3250">
          <cell r="A3250">
            <v>87876</v>
          </cell>
          <cell r="B3250" t="str">
            <v>CHAPISCO APLICADO TANTO EM PILARES E VIGAS DE CONCRETO COMO EM ALVENARIAS DE PAREDES INTERNAS, COM ROLO PARA TEXTURA ACRÍLICA. ARGAMASSA INDUSTRIALIZADA COM PREPARO MANUAL. AF_06/2014</v>
          </cell>
          <cell r="C3250" t="str">
            <v>M2</v>
          </cell>
          <cell r="D3250">
            <v>5.3</v>
          </cell>
          <cell r="E3250">
            <v>0.87</v>
          </cell>
          <cell r="F3250">
            <v>6.17</v>
          </cell>
        </row>
        <row r="3251">
          <cell r="A3251">
            <v>87877</v>
          </cell>
          <cell r="B3251" t="str">
            <v>CHAPISCO APLICADO TANTO EM PILARES E VIGAS DE CONCRETO COMO EM ALVENARIAS DE PAREDES INTERNAS, COM ROLO PARA TEXTURA ACRÍLICA. ARGAMASSA INDUSTRIALIZADA COM PREPARO EM MISTURADOR 300 KG. AF_06/2014</v>
          </cell>
          <cell r="C3251" t="str">
            <v>M2</v>
          </cell>
          <cell r="D3251">
            <v>5.2</v>
          </cell>
          <cell r="E3251">
            <v>0.69</v>
          </cell>
          <cell r="F3251">
            <v>5.89</v>
          </cell>
        </row>
        <row r="3252">
          <cell r="A3252">
            <v>87878</v>
          </cell>
          <cell r="B3252" t="str">
            <v>CHAPISCO APLICADO TANTO EM PILARES E VIGAS DE CONCRETO COMO EM ALVENARIAS DE PAREDES INTERNAS, COM COLHER DE PEDREIRO. ARGAMASSA TRAÇO 1:3 COM PREPARO MANUAL. AF_06/2014</v>
          </cell>
          <cell r="C3252" t="str">
            <v>M2</v>
          </cell>
          <cell r="D3252">
            <v>1.65</v>
          </cell>
          <cell r="E3252">
            <v>1.46</v>
          </cell>
          <cell r="F3252">
            <v>3.11</v>
          </cell>
        </row>
        <row r="3253">
          <cell r="A3253">
            <v>87879</v>
          </cell>
          <cell r="B3253" t="str">
            <v>CHAPISCO APLICADO TANTO EM PILARES E VIGAS DE CONCRETO COMO EM ALVENARIAS DE PAREDES INTERNAS, COM COLHER DE PEDREIRO. ARGAMASSA TRAÇO 1:3 COM PREPARO EM BETONEIRA 400L. AF_06/2014</v>
          </cell>
          <cell r="C3253" t="str">
            <v>M2</v>
          </cell>
          <cell r="D3253">
            <v>1.53</v>
          </cell>
          <cell r="E3253">
            <v>1.21</v>
          </cell>
          <cell r="F3253">
            <v>2.74</v>
          </cell>
        </row>
        <row r="3254">
          <cell r="A3254">
            <v>87880</v>
          </cell>
          <cell r="B3254" t="str">
            <v>CHAPISCO APLICADO TANTO EM PILARES E VIGAS DE CONCRETO COMO EM ALVENARIAS DE PAREDES INTERNAS, COM COLHER DE PEDREIRO. ARGAMASSA TRAÇO 1:3 COM PREPARO EM MISTURADOR 300 KG. AF_06/2014</v>
          </cell>
          <cell r="C3254" t="str">
            <v>M2</v>
          </cell>
          <cell r="D3254">
            <v>1.52</v>
          </cell>
          <cell r="E3254">
            <v>1.23</v>
          </cell>
          <cell r="F3254">
            <v>2.75</v>
          </cell>
        </row>
        <row r="3255">
          <cell r="A3255">
            <v>87881</v>
          </cell>
          <cell r="B3255" t="str">
            <v>CHAPISCO APLICADO NO TETO, COM ROLO PARA TEXTURA ACRÍLICA. ARGAMASSA TRAÇO 1:4 E EMULSÃO POLIMÉRICA (ADESIVO) COM PREPARO MANUAL. AF_06/2014</v>
          </cell>
          <cell r="C3255" t="str">
            <v>M2</v>
          </cell>
          <cell r="D3255">
            <v>2.74</v>
          </cell>
          <cell r="E3255">
            <v>0.71</v>
          </cell>
          <cell r="F3255">
            <v>3.45</v>
          </cell>
        </row>
        <row r="3256">
          <cell r="A3256">
            <v>87882</v>
          </cell>
          <cell r="B3256" t="str">
            <v>CHAPISCO APLICADO NO TETO, COM ROLO PARA TEXTURA ACRÍLICA. ARGAMASSA TRAÇO 1:4 E EMULSÃO POLIMÉRICA (ADESIVO) COM PREPARO EM BETONEIRA 400L. AF_06/2014</v>
          </cell>
          <cell r="C3256" t="str">
            <v>M2</v>
          </cell>
          <cell r="D3256">
            <v>2.71</v>
          </cell>
          <cell r="E3256">
            <v>0.63</v>
          </cell>
          <cell r="F3256">
            <v>3.34</v>
          </cell>
        </row>
        <row r="3257">
          <cell r="A3257">
            <v>87883</v>
          </cell>
          <cell r="B3257" t="str">
            <v>CHAPISCO APLICADO NO TETO, COM ROLO PARA TEXTURA ACRÍLICA. ARGAMASSA TRAÇO 1:4 E EMULSÃO POLIMÉRICA (ADESIVO) COM PREPARO EM MISTURADOR 300 KG. AF_06/2014</v>
          </cell>
          <cell r="C3257" t="str">
            <v>M2</v>
          </cell>
          <cell r="D3257">
            <v>2.67</v>
          </cell>
          <cell r="E3257">
            <v>0.65</v>
          </cell>
          <cell r="F3257">
            <v>3.32</v>
          </cell>
        </row>
        <row r="3258">
          <cell r="A3258">
            <v>87884</v>
          </cell>
          <cell r="B3258" t="str">
            <v>CHAPISCO APLICADO NO TETO, COM ROLO PARA TEXTURA ACRÍLICA. ARGAMASSA INDUSTRIALIZADA COM PREPARO MANUAL. AF_06/2014</v>
          </cell>
          <cell r="C3258" t="str">
            <v>M2</v>
          </cell>
          <cell r="D3258">
            <v>5.28</v>
          </cell>
          <cell r="E3258">
            <v>0.81</v>
          </cell>
          <cell r="F3258">
            <v>6.09</v>
          </cell>
        </row>
        <row r="3259">
          <cell r="A3259">
            <v>87885</v>
          </cell>
          <cell r="B3259" t="str">
            <v>CHAPISCO APLICADO SOMENTE EM PILARES E VIGAS DAS PAREDES INTERNAS, COM ROLO PARA TEXTURA ACRÍLICA. ARGAMASSA INDUSTRIALIZADA COM PREPARO EM MISTURADOR 300 KG. AF_06/2014</v>
          </cell>
          <cell r="C3259" t="str">
            <v>M2</v>
          </cell>
          <cell r="D3259">
            <v>5.18</v>
          </cell>
          <cell r="E3259">
            <v>0.64</v>
          </cell>
          <cell r="F3259">
            <v>5.82</v>
          </cell>
        </row>
        <row r="3260">
          <cell r="A3260">
            <v>87886</v>
          </cell>
          <cell r="B3260" t="str">
            <v>CHAPISCO APLICADO NO TETO, COM DESEMPENADEIRA DENTADA. ARGAMASSA INDUSTRIALIZADA COM PREPARO MANUAL. AF_06/2014</v>
          </cell>
          <cell r="C3260" t="str">
            <v>M2</v>
          </cell>
          <cell r="D3260">
            <v>10.6</v>
          </cell>
          <cell r="E3260">
            <v>6.16</v>
          </cell>
          <cell r="F3260">
            <v>16.760000000000002</v>
          </cell>
        </row>
        <row r="3261">
          <cell r="A3261">
            <v>87887</v>
          </cell>
          <cell r="B3261" t="str">
            <v>CHAPISCO APLICADO NO TETO, COM DESEMPENADEIRA DENTADA. ARGAMASSA INDUSTRIALIZADA COM PREPARO EM MISTURADOR 300 KG. AF_06/2014</v>
          </cell>
          <cell r="C3261" t="str">
            <v>M2</v>
          </cell>
          <cell r="D3261">
            <v>10.4</v>
          </cell>
          <cell r="E3261">
            <v>5.78</v>
          </cell>
          <cell r="F3261">
            <v>16.18</v>
          </cell>
        </row>
        <row r="3262">
          <cell r="A3262">
            <v>87888</v>
          </cell>
          <cell r="B3262" t="str">
            <v>CHAPISCO APLICADO TANTO EM PILARES E VIGAS DE CONCRETO COMO EM ALVENARIA DE FACHADA SEM PRESENÇA DE VÃOS, COM ROLO PARA TEXTURA ACRÍLICA. ARGAMASSA TRAÇO 1:4 E EMULSÃO POLIMÉRICA (ADESIVO) COM PREPARO MANUAL. AF_06/2014</v>
          </cell>
          <cell r="C3262" t="str">
            <v>M2</v>
          </cell>
          <cell r="D3262">
            <v>3.04</v>
          </cell>
          <cell r="E3262">
            <v>1.49</v>
          </cell>
          <cell r="F3262">
            <v>4.53</v>
          </cell>
        </row>
        <row r="3263">
          <cell r="A3263">
            <v>87889</v>
          </cell>
          <cell r="B3263" t="str">
            <v>CHAPISCO APLICADO TANTO EM PILARES E VIGAS DE CONCRETO COMO EM ALVENARIA DE FACHADA SEM PRESENÇA DE VÃOS, COM ROLO PARA TEXTURA ACRÍLICA. ARGAMASSA TRAÇO 1:4 E EMULSÃO POLIMÉRICA (ADESIVO) COM PREPARO EM BETONEIRA 400L. AF_06/2014</v>
          </cell>
          <cell r="C3263" t="str">
            <v>M2</v>
          </cell>
          <cell r="D3263">
            <v>3.01</v>
          </cell>
          <cell r="E3263">
            <v>1.41</v>
          </cell>
          <cell r="F3263">
            <v>4.42</v>
          </cell>
        </row>
        <row r="3264">
          <cell r="A3264">
            <v>87890</v>
          </cell>
          <cell r="B3264" t="str">
            <v>CHAPISCO APLICADO TANTO EM PILARES E VIGAS DE CONCRETO COMO EM ALVENARIAS DE FACHADA SEM PRESENÇA DE VÃOS, COM ROLO PARA TEXTURA ACRÍLICA. ARGAMASSA TRAÇO 1:4 E EMULSÃO POLIMÉRICA (ADESIVO) COM PREPARO EM MISTURADOR 300 KG. AF_06/2014</v>
          </cell>
          <cell r="C3264" t="str">
            <v>M2</v>
          </cell>
          <cell r="D3264">
            <v>2.97</v>
          </cell>
          <cell r="E3264">
            <v>1.43</v>
          </cell>
          <cell r="F3264">
            <v>4.4000000000000004</v>
          </cell>
        </row>
        <row r="3265">
          <cell r="A3265">
            <v>87891</v>
          </cell>
          <cell r="B3265" t="str">
            <v>CHAPISCO APLICADO TANTO EM PILARES E VIGAS DE CONCRETO COMO EM ALVENARIA DE FACHADA SEM PRESENÇA DE VÃOS, COM ROLO PARA TEXTURA ACRÍLICA. ARGAMASSA INDUSTRIALIZADA COM PREPARO MANUAL. AF_06/2014</v>
          </cell>
          <cell r="C3265" t="str">
            <v>M2</v>
          </cell>
          <cell r="D3265">
            <v>5.58</v>
          </cell>
          <cell r="E3265">
            <v>1.6</v>
          </cell>
          <cell r="F3265">
            <v>7.18</v>
          </cell>
        </row>
        <row r="3266">
          <cell r="A3266">
            <v>87892</v>
          </cell>
          <cell r="B3266" t="str">
            <v>CHAPISCO APLICADO TANTO EM PILARES E VIGAS DE CONCRETO COMO EM ALVENARIA DE FACHADA SEM PRESENÇA DE VÃOS, COM ROLO PARA TEXTURA ACRÍLICA. ARGAMASSA INDUSTRIALIZADA COM PREPARO EM MISTURADOR 300 KG. AF_06/2014</v>
          </cell>
          <cell r="C3266" t="str">
            <v>M2</v>
          </cell>
          <cell r="D3266">
            <v>5.49</v>
          </cell>
          <cell r="E3266">
            <v>1.42</v>
          </cell>
          <cell r="F3266">
            <v>6.91</v>
          </cell>
        </row>
        <row r="3267">
          <cell r="A3267">
            <v>87893</v>
          </cell>
          <cell r="B3267" t="str">
            <v>CHAPISCO APLICADO TANTO EM PILARES E VIGAS DE CONCRETO COMO EM ALVENARIA DE FACHADA SEM PRESENÇA DE VÃOS, COM COLHER DE PEDREIRO. ARGAMASSA TRAÇO 1:3 COM PREPARO MANUAL. AF_06/2014</v>
          </cell>
          <cell r="C3267" t="str">
            <v>M2</v>
          </cell>
          <cell r="D3267">
            <v>2.14</v>
          </cell>
          <cell r="E3267">
            <v>2.73</v>
          </cell>
          <cell r="F3267">
            <v>4.87</v>
          </cell>
        </row>
        <row r="3268">
          <cell r="A3268">
            <v>87894</v>
          </cell>
          <cell r="B3268" t="str">
            <v>CHAPISCO APLICADO TANTO EM PILARES E VIGAS DE CONCRETO COMO EM ALVENARIA DE FACHADA SEM PRESENÇA DE VÃOS, COM COLHER DE PEDREIRO. ARGAMASSA TRAÇO 1:3 COM PREPARO EM BETONEIRA 400L. AF_06/2014</v>
          </cell>
          <cell r="C3268" t="str">
            <v>M2</v>
          </cell>
          <cell r="D3268">
            <v>2.02</v>
          </cell>
          <cell r="E3268">
            <v>2.48</v>
          </cell>
          <cell r="F3268">
            <v>4.5</v>
          </cell>
        </row>
        <row r="3269">
          <cell r="A3269">
            <v>87895</v>
          </cell>
          <cell r="B3269" t="str">
            <v>CHAPISCO APLICADO TANTO EM PILARES E VIGAS DE CONCRETO COMO EM ALVENARIA DE FACHADA SEM PRESENÇA DE VÃOS, COM COLHER DE PEDREIRO. ARGAMASSA TRAÇO 1:3 COM PREPARO EM MISTURADOR 300 KG. AF_06/2014</v>
          </cell>
          <cell r="C3269" t="str">
            <v>M2</v>
          </cell>
          <cell r="D3269">
            <v>2.0099999999999998</v>
          </cell>
          <cell r="E3269">
            <v>2.5</v>
          </cell>
          <cell r="F3269">
            <v>4.51</v>
          </cell>
        </row>
        <row r="3270">
          <cell r="A3270">
            <v>87896</v>
          </cell>
          <cell r="B3270" t="str">
            <v>CHAPISCO APLICADO TANTO EM PILARES E VIGAS DE CONCRETO COMO EM ALVENARIA DE FACHADA SEM PRESENÇA DE VÃOS, COM EQUIPAMENTO DE PROJEÇÃO. ARGAMASSA TRAÇO 1:3 COM PREPARO MANUAL. AF_06/2014</v>
          </cell>
          <cell r="C3270" t="str">
            <v>M2</v>
          </cell>
          <cell r="D3270">
            <v>2.2599999999999998</v>
          </cell>
          <cell r="E3270">
            <v>2.1</v>
          </cell>
          <cell r="F3270">
            <v>4.3600000000000003</v>
          </cell>
        </row>
        <row r="3271">
          <cell r="A3271">
            <v>87897</v>
          </cell>
          <cell r="B3271" t="str">
            <v>CHAPISCO APLICADO TANTO EM PILARES E VIGAS DE CONCRETO COMO EM ALVENARIA DE FACHADA SEM PRESENÇA DE VÃOS, COM EQUIPAMENTO DE PROJEÇÃO. ARGAMASSA TRAÇO 1:3 COM PREPARO EM BETONEIRA 400 L. AF_06/2014</v>
          </cell>
          <cell r="C3271" t="str">
            <v>M2</v>
          </cell>
          <cell r="D3271">
            <v>2.14</v>
          </cell>
          <cell r="E3271">
            <v>1.85</v>
          </cell>
          <cell r="F3271">
            <v>3.99</v>
          </cell>
        </row>
        <row r="3272">
          <cell r="A3272">
            <v>87899</v>
          </cell>
          <cell r="B3272" t="str">
            <v>CHAPISCO APLICADO TANTO EM PILARES E VIGAS DE CONCRETO COMO EM ALVENARIA DE FACHADA COM PRESENÇA DE VÃOS, COM ROLO PARA TEXTURA ACRÍLICA. ARGAMASSA TRAÇO 1:4 E EMULSÃO POLIMÉRICA (ADESIVO) COM PREPARO MANUAL. AF_06/2014</v>
          </cell>
          <cell r="C3272" t="str">
            <v>M2</v>
          </cell>
          <cell r="D3272">
            <v>3.28</v>
          </cell>
          <cell r="E3272">
            <v>2.14</v>
          </cell>
          <cell r="F3272">
            <v>5.42</v>
          </cell>
        </row>
        <row r="3273">
          <cell r="A3273">
            <v>87900</v>
          </cell>
          <cell r="B3273" t="str">
            <v>CHAPISCO APLICADO TANTO EM PILARES E VIGAS DE CONCRETO COMO EM ALVENARIA DE FACHADA COM PRESENÇA DE VÃOS, COM ROLO PARA TEXTURA ACRÍLICA. ARGAMASSA TRAÇO 1:4 E EMULSÃO POLIMÉRICA (ADESIVO) COM PREPARO EM BETONEIRA 400L. AF_06/2014</v>
          </cell>
          <cell r="C3273" t="str">
            <v>M2</v>
          </cell>
          <cell r="D3273">
            <v>3.25</v>
          </cell>
          <cell r="E3273">
            <v>2.06</v>
          </cell>
          <cell r="F3273">
            <v>5.31</v>
          </cell>
        </row>
        <row r="3274">
          <cell r="A3274">
            <v>87901</v>
          </cell>
          <cell r="B3274" t="str">
            <v>CHAPISCO APLICADO TANTO EM PILARES E VIGAS DE CONCRETO COMO EM ALVENARIA DE FACHADA COM PRESENÇA DE VÃOS, COM ROLO PARA TEXTURA ACRÍLICA. ARGAMASSA TRAÇO 1:4 E EMULSÃO POLIMÉRICA (ADESIVO) COM PREPARO EM MISTURADOR 300 KG. AF_06/2014</v>
          </cell>
          <cell r="C3274" t="str">
            <v>M2</v>
          </cell>
          <cell r="D3274">
            <v>3.21</v>
          </cell>
          <cell r="E3274">
            <v>2.08</v>
          </cell>
          <cell r="F3274">
            <v>5.29</v>
          </cell>
        </row>
        <row r="3275">
          <cell r="A3275">
            <v>87902</v>
          </cell>
          <cell r="B3275" t="str">
            <v>CHAPISCO APLICADO TANTO EM PILARES E VIGAS DE CONCRETO COMO EM ALVENARIA DE FACHADA COM PRESENÇA DE VÃOS, COM ROLO PARA TEXTURA ACRÍLICA. ARGAMASSA INDUSTRIALIZADA COM PREPARO MANUAL. AF_06/2014</v>
          </cell>
          <cell r="C3275" t="str">
            <v>M2</v>
          </cell>
          <cell r="D3275">
            <v>5.82</v>
          </cell>
          <cell r="E3275">
            <v>2.25</v>
          </cell>
          <cell r="F3275">
            <v>8.07</v>
          </cell>
        </row>
        <row r="3276">
          <cell r="A3276">
            <v>87903</v>
          </cell>
          <cell r="B3276" t="str">
            <v>CHAPISCO APLICADO TANTO EM PILARES E VIGAS DE CONCRETO COMO EM ALVENARIA DE FACHADA COM PRESENÇA DE VÃOS, COM ROLO PARA TEXTURA ACRÍLICA. ARGAMASSA INDUSTRIALIZADA COM PREPARO EM MISTURADOR 300 KG. AF_06/2014</v>
          </cell>
          <cell r="C3276" t="str">
            <v>M2</v>
          </cell>
          <cell r="D3276">
            <v>5.73</v>
          </cell>
          <cell r="E3276">
            <v>2.08</v>
          </cell>
          <cell r="F3276">
            <v>7.81</v>
          </cell>
        </row>
        <row r="3277">
          <cell r="A3277">
            <v>87904</v>
          </cell>
          <cell r="B3277" t="str">
            <v>CHAPISCO APLICADO TANTO EM PILARES E VIGAS DE CONCRETO COMO EM ALVENARIA DE FACHADA COM PRESENÇA DE VÃOS, COM COLHER DE PEDREIRO. ARGAMASSA TRAÇO 1:3 COM PREPARO MANUAL. AF_06/2014</v>
          </cell>
          <cell r="C3277" t="str">
            <v>M2</v>
          </cell>
          <cell r="D3277">
            <v>2.54</v>
          </cell>
          <cell r="E3277">
            <v>3.81</v>
          </cell>
          <cell r="F3277">
            <v>6.35</v>
          </cell>
        </row>
        <row r="3278">
          <cell r="A3278">
            <v>87905</v>
          </cell>
          <cell r="B3278" t="str">
            <v>CHAPISCO APLICADO TANTO EM PILARES E VIGAS DE CONCRETO COMO EM ALVENARIA DE FACHADA COM PRESENÇA DE VÃOS, COM COLHER DE PEDREIRO. ARGAMASSA TRAÇO 1:3 COM PREPARO EM BETONEIRA 400L. AF_06/2014</v>
          </cell>
          <cell r="C3278" t="str">
            <v>M2</v>
          </cell>
          <cell r="D3278">
            <v>2.42</v>
          </cell>
          <cell r="E3278">
            <v>3.56</v>
          </cell>
          <cell r="F3278">
            <v>5.98</v>
          </cell>
        </row>
        <row r="3279">
          <cell r="A3279">
            <v>87906</v>
          </cell>
          <cell r="B3279" t="str">
            <v>CHAPISCO APLICADO TANTO EM PILARES E VIGAS DE CONCRETO COMO EM ALVENARIA DE FACHADA COM PRESENÇA DE VÃOS, COM COLHER DE PEDREIRO. ARGAMASSA TRAÇO 1:3 COM PREPARO EM MISTURADOR 300 KG. AF_06/2014</v>
          </cell>
          <cell r="C3279" t="str">
            <v>M2</v>
          </cell>
          <cell r="D3279">
            <v>2.41</v>
          </cell>
          <cell r="E3279">
            <v>3.58</v>
          </cell>
          <cell r="F3279">
            <v>5.99</v>
          </cell>
        </row>
        <row r="3280">
          <cell r="A3280">
            <v>87907</v>
          </cell>
          <cell r="B3280" t="str">
            <v>CHAPISCO APLICADO TANTO EM PILARES E VIGAS DE CONCRETO COMO EM ALVENARIA DE FACHADA COM PRESENÇA DE VÃOS, COM EQUIPAMENTO DE PROJEÇÃO. ARGAMASSA TRAÇO 1:3 COM PREPARO MANUAL. AF_06/2014</v>
          </cell>
          <cell r="C3280" t="str">
            <v>M2</v>
          </cell>
          <cell r="D3280">
            <v>2.71</v>
          </cell>
          <cell r="E3280">
            <v>2.9</v>
          </cell>
          <cell r="F3280">
            <v>5.61</v>
          </cell>
        </row>
        <row r="3281">
          <cell r="A3281">
            <v>87908</v>
          </cell>
          <cell r="B3281" t="str">
            <v>CHAPISCO APLICADO TANTO EM PILARES E VIGAS DE CONCRETO COMO EM ALVENARIA DE FACHADA COM PRESENÇA DE VÃOS, COM EQUIPAMENTO DE PROJEÇÃO. ARGAMASSA TRAÇO 1:3 COM PREPARO EM BETONEIRA 400 L. AF_06/2014</v>
          </cell>
          <cell r="C3281" t="str">
            <v>M2</v>
          </cell>
          <cell r="D3281">
            <v>2.6</v>
          </cell>
          <cell r="E3281">
            <v>2.65</v>
          </cell>
          <cell r="F3281">
            <v>5.25</v>
          </cell>
        </row>
        <row r="3282">
          <cell r="A3282">
            <v>87910</v>
          </cell>
          <cell r="B3282" t="str">
            <v>CHAPISCO APLICADO SOMENTE NA ESTRUTURA DE CONCRETO DA FACHADA, COM DESEMPENADEIRA DENTADA. ARGAMASSA INDUSTRIALIZADA COM PREPARO MANUAL. AF_06/2014</v>
          </cell>
          <cell r="C3282" t="str">
            <v>M2</v>
          </cell>
          <cell r="D3282">
            <v>10.67</v>
          </cell>
          <cell r="E3282">
            <v>5.95</v>
          </cell>
          <cell r="F3282">
            <v>16.62</v>
          </cell>
        </row>
        <row r="3283">
          <cell r="A3283">
            <v>87911</v>
          </cell>
          <cell r="B3283" t="str">
            <v>CHAPISCO APLICADO SOMENTE NA ESTRUTURA DE CONCRETO DA FACHADA, COM DESEMPENADEIRA DENTADA. ARGAMASSA INDUSTRIALIZADA COM PREPARO EM MISTURADOR 300 KG. AF_06/2014</v>
          </cell>
          <cell r="C3283" t="str">
            <v>M2</v>
          </cell>
          <cell r="D3283">
            <v>10.47</v>
          </cell>
          <cell r="E3283">
            <v>5.57</v>
          </cell>
          <cell r="F3283">
            <v>16.04</v>
          </cell>
        </row>
        <row r="3284">
          <cell r="A3284" t="str">
            <v>74199/1</v>
          </cell>
          <cell r="B3284" t="str">
            <v>CHAPISCO RÚSTICO TRAÇO 1:3 (CIMENTO E AREIA GROSSA), ESPESSURA 2CM, PREPARO MANUAL DA ARGAMASSA</v>
          </cell>
          <cell r="C3284" t="str">
            <v>M2</v>
          </cell>
          <cell r="D3284">
            <v>11.64</v>
          </cell>
          <cell r="E3284">
            <v>16.07</v>
          </cell>
          <cell r="F3284">
            <v>27.71</v>
          </cell>
        </row>
        <row r="3285">
          <cell r="B3285" t="str">
            <v>EMBOCO</v>
          </cell>
          <cell r="C3285">
            <v>0</v>
          </cell>
        </row>
        <row r="3286">
          <cell r="A3286">
            <v>89173</v>
          </cell>
          <cell r="B3286" t="str">
            <v>(COMPOSIÇÃO REPRESENTATIVA) DO SERVIÇO DE EMBOÇO/MASSA ÚNICA, APLICADO MANUALMENTE, TRAÇO 1:2:8, EM BETONEIRA DE 400L, PAREDES INTERNAS, COM EXECUÇÃO DE TALISCAS, EDIFICAÇÃO HABITACIONAL UNIFAMILIAR (CASAS) E EDIFICAÇÃO PÚBLICA PADRÃO. AF_12/2014</v>
          </cell>
          <cell r="C3286" t="str">
            <v>M2</v>
          </cell>
          <cell r="D3286">
            <v>11.73</v>
          </cell>
          <cell r="E3286">
            <v>9.64</v>
          </cell>
          <cell r="F3286">
            <v>21.37</v>
          </cell>
        </row>
        <row r="3287">
          <cell r="A3287">
            <v>89048</v>
          </cell>
          <cell r="B3287" t="str">
            <v>(COMPOSIÇÃO REPRESENTATIVA) DO SERVIÇO DE EMBOÇO/MASSA ÚNICA, TRAÇO 1:2:8, PREPARO MECÂNICO, COM BETONEIRA DE 400L, EM PAREDES DE AMBIENTES INTERNOS, COM EXECUÇÃO DE TALISCAS, PARA EDIFICAÇÃO HABITACIONAL MULTIFAMILIAR (PRÉDIO). AF_11/2014</v>
          </cell>
          <cell r="C3287" t="str">
            <v>M2</v>
          </cell>
          <cell r="D3287">
            <v>11.88</v>
          </cell>
          <cell r="E3287">
            <v>10.06</v>
          </cell>
          <cell r="F3287">
            <v>21.94</v>
          </cell>
        </row>
        <row r="3288">
          <cell r="A3288">
            <v>73397</v>
          </cell>
          <cell r="B3288" t="str">
            <v>EMBOÇO CIMENTO AREIA 1:4 ESP=1,5CM INCL CHAPISCO 1:3 E=9MM</v>
          </cell>
          <cell r="C3288" t="str">
            <v>M2</v>
          </cell>
          <cell r="D3288">
            <v>12.28</v>
          </cell>
          <cell r="E3288">
            <v>13.28</v>
          </cell>
          <cell r="F3288">
            <v>25.56</v>
          </cell>
        </row>
        <row r="3289">
          <cell r="A3289">
            <v>87527</v>
          </cell>
          <cell r="B3289" t="str">
            <v>EMBOÇO, PARA RECEBIMENTO DE CERÂMICA, EM ARGAMASSA TRAÇO 1:2:8, PREPARO MECÂNICO COM BETONEIRA 400L, APLICADO MANUALMENTE EM FACES INTERNAS DE PAREDES DE AMBIENTES COM ÁREA MENOR QUE 5M2, ESPESSURA DE 20MM, COM EXECUÇÃO DE TALISCAS. AF_06/2014</v>
          </cell>
          <cell r="C3289" t="str">
            <v>M2</v>
          </cell>
          <cell r="D3289">
            <v>12.52</v>
          </cell>
          <cell r="E3289">
            <v>11.84</v>
          </cell>
          <cell r="F3289">
            <v>24.36</v>
          </cell>
        </row>
        <row r="3290">
          <cell r="A3290">
            <v>87528</v>
          </cell>
          <cell r="B3290" t="str">
            <v>EMBOÇO, PARA RECEBIMENTO DE CERÂMICA, EM ARGAMASSA TRAÇO 1:2:8, PREPARO MANUAL, APLICADO MANUALMENTE EM FACES INTERNAS DE PAREDES DE AMBIENTES COM ÁREA MENOR QUE 5M2, ESPESSURA DE 20MM, COM EXECUÇÃO DE TALISCAS. AF_06/2014</v>
          </cell>
          <cell r="C3290" t="str">
            <v>M2</v>
          </cell>
          <cell r="D3290">
            <v>13.44</v>
          </cell>
          <cell r="E3290">
            <v>14.07</v>
          </cell>
          <cell r="F3290">
            <v>27.51</v>
          </cell>
        </row>
        <row r="3291">
          <cell r="A3291">
            <v>87531</v>
          </cell>
          <cell r="B3291" t="str">
            <v>EMBOÇO, PARA RECEBIMENTO DE CERÂMICA, EM ARGAMASSA TRAÇO 1:2:8, PREPARO MECÂNICO COM BETONEIRA 400L, APLICADO MANUALMENTE EM FACES INTERNAS DE PAREDES DE AMBIENTES COM ÁREA ENTRE 5M2 E 10M2, ESPESSURA DE 20MM, COM EXECUÇÃO DE TALISCAS. AF_06/2014</v>
          </cell>
          <cell r="C3291" t="str">
            <v>M2</v>
          </cell>
          <cell r="D3291">
            <v>11.6</v>
          </cell>
          <cell r="E3291">
            <v>9.2799999999999994</v>
          </cell>
          <cell r="F3291">
            <v>20.88</v>
          </cell>
        </row>
        <row r="3292">
          <cell r="A3292">
            <v>87532</v>
          </cell>
          <cell r="B3292" t="str">
            <v>EMBOÇO, PARA RECEBIMENTO DE CERÂMICA, EM ARGAMASSA TRAÇO 1:2:8, PREPARO MANUAL, APLICADO MANUALMENTE EM FACES INTERNAS DE PAREDES DE AMBIENTES COM ÁREA ENTRE 5M2 E 10M2, ESPESSURA DE 20MM, COM EXECUÇÃO DE TALISCAS. AF_06/2014</v>
          </cell>
          <cell r="C3292" t="str">
            <v>M2</v>
          </cell>
          <cell r="D3292">
            <v>12.52</v>
          </cell>
          <cell r="E3292">
            <v>11.51</v>
          </cell>
          <cell r="F3292">
            <v>24.03</v>
          </cell>
        </row>
        <row r="3293">
          <cell r="A3293">
            <v>87535</v>
          </cell>
          <cell r="B3293" t="str">
            <v>EMBOÇO, PARA RECEBIMENTO DE CERÂMICA, EM ARGAMASSA TRAÇO 1:2:8, PREPARO MECÂNICO COM BETONEIRA 400L, APLICADO MANUALMENTE EM FACES INTERNAS DE PAREDES DE AMBIENTES COM ÁREA MAIOR QUE 10M2, ESPESSURA DE 20MM, COM EXECUÇÃO DE TALISCAS. AF_06/2014</v>
          </cell>
          <cell r="C3293" t="str">
            <v>M2</v>
          </cell>
          <cell r="D3293">
            <v>10.93</v>
          </cell>
          <cell r="E3293">
            <v>7.39</v>
          </cell>
          <cell r="F3293">
            <v>18.32</v>
          </cell>
        </row>
        <row r="3294">
          <cell r="A3294">
            <v>87536</v>
          </cell>
          <cell r="B3294" t="str">
            <v>EMBOÇO, PARA RECEBIMENTO DE CERÂMICA, EM ARGAMASSA TRAÇO 1:2:8, PREPARO MANUAL, APLICADO MANUALMENTE EM FACES INTERNAS DE PAREDES DE AMBIENTES COM ÁREA MAIOR QUE 10M2, ESPESSURA DE 20MM, COM EXECUÇÃO DE TALISCAS. AF_06/2014</v>
          </cell>
          <cell r="C3294" t="str">
            <v>M2</v>
          </cell>
          <cell r="D3294">
            <v>11.85</v>
          </cell>
          <cell r="E3294">
            <v>9.6300000000000008</v>
          </cell>
          <cell r="F3294">
            <v>21.48</v>
          </cell>
        </row>
        <row r="3295">
          <cell r="A3295">
            <v>87537</v>
          </cell>
          <cell r="B3295" t="str">
            <v>EMBOÇO, PARA RECEBIMENTO DE CERÂMICA, EM ARGAMASSA INDUSTRIALIZADA, APLICADO COM EQUIPAMENTO DE MISTURA E PROJEÇÃO DE 1,5 M3/H, EM FACES INTERNAS DE PAREDES DE AMBIENTES COM ÁREA MENOR QUE 5M2, ESPESSURA 20MM, COM TALISCAS. AF_06/2014</v>
          </cell>
          <cell r="C3295" t="str">
            <v>M2</v>
          </cell>
          <cell r="D3295">
            <v>28.6</v>
          </cell>
          <cell r="E3295">
            <v>9.6999999999999993</v>
          </cell>
          <cell r="F3295">
            <v>38.299999999999997</v>
          </cell>
        </row>
        <row r="3296">
          <cell r="A3296">
            <v>87539</v>
          </cell>
          <cell r="B3296" t="str">
            <v>EMBOÇO, PARA RECEBIMENTO DE CERÂMICA, EM ARGAMASSA INDUSTRIALIZADA, APLICADO COM EQUIPAMENTO DE MISTURA E PROJEÇÃO DE 1,5 M3/H, EM FACES INTERNAS DE PAREDES DE AMBIENTES COM ÁREA ENTRE 5M2 E 10M2, ESPESSURA 20MM, COM TALISCAS. AF_06/2014</v>
          </cell>
          <cell r="C3296" t="str">
            <v>M2</v>
          </cell>
          <cell r="D3296">
            <v>27.84</v>
          </cell>
          <cell r="E3296">
            <v>7.48</v>
          </cell>
          <cell r="F3296">
            <v>35.32</v>
          </cell>
        </row>
        <row r="3297">
          <cell r="A3297">
            <v>87541</v>
          </cell>
          <cell r="B3297" t="str">
            <v>EMBOÇO, PARA RECEBIMENTO DE CERÂMICA, EM ARGAMASSA INDUSTRIALIZADA, APLICADO COM EQUIPAMENTO DE MISTURA E PROJEÇÃO DE 1,5 M3/H, EM FACES INTERNAS DE PAREDES DE AMBIENTES COM ÁREA MAIOR QUE 10M2, ESPESSURA 20MM, COM TALISCAS. AF_06/2014</v>
          </cell>
          <cell r="C3297" t="str">
            <v>M2</v>
          </cell>
          <cell r="D3297">
            <v>27.28</v>
          </cell>
          <cell r="E3297">
            <v>5.84</v>
          </cell>
          <cell r="F3297">
            <v>33.119999999999997</v>
          </cell>
        </row>
        <row r="3298">
          <cell r="A3298">
            <v>87545</v>
          </cell>
          <cell r="B3298" t="str">
            <v>EMBOÇO, PARA RECEBIMENTO DE CERÂMICA, EM ARGAMASSA TRAÇO 1:2:8, PREPARO MECÂNICO COM BETONEIRA 400L, APLICADO MANUALMENTE EM FACES INTERNAS DE PAREDES DE AMBIENTES COM ÁREA MENOR QUE 5M2, ESPESSURA DE 10MM, COM EXECUÇÃO DE TALISCAS. AF_06/2014</v>
          </cell>
          <cell r="C3298" t="str">
            <v>M2</v>
          </cell>
          <cell r="D3298">
            <v>7.89</v>
          </cell>
          <cell r="E3298">
            <v>8.9499999999999993</v>
          </cell>
          <cell r="F3298">
            <v>16.84</v>
          </cell>
        </row>
        <row r="3299">
          <cell r="A3299">
            <v>87546</v>
          </cell>
          <cell r="B3299" t="str">
            <v>EMBOÇO, PARA RECEBIMENTO DE CERÂMICA, EM ARGAMASSA TRAÇO 1:2:8, PREPARO MANUAL, APLICADO MANUALMENTE EM FACES INTERNAS DE PAREDES DE AMBIENTES COM ÁREA MENOR QUE 5M2, ESPESSURA DE 10MM, COM EXECUÇÃO DE TALISCAS. AF_06/2014</v>
          </cell>
          <cell r="C3299" t="str">
            <v>M2</v>
          </cell>
          <cell r="D3299">
            <v>8.42</v>
          </cell>
          <cell r="E3299">
            <v>10.220000000000001</v>
          </cell>
          <cell r="F3299">
            <v>18.64</v>
          </cell>
        </row>
        <row r="3300">
          <cell r="A3300">
            <v>87549</v>
          </cell>
          <cell r="B3300" t="str">
            <v>EMBOÇO, PARA RECEBIMENTO DE CERÂMICA, EM ARGAMASSA TRAÇO 1:2:8, PREPARO MECÂNICO COM BETONEIRA 400L, APLICADO MANUALMENTE EM FACES INTERNAS DE PAREDES DE AMBIENTES COM ÁREA ENTRE 5M2 E 10M2, ESPESSURA DE 10MM, COM EXECUÇÃO DE TALISCAS. AF_06/2014</v>
          </cell>
          <cell r="C3300" t="str">
            <v>M2</v>
          </cell>
          <cell r="D3300">
            <v>6.97</v>
          </cell>
          <cell r="E3300">
            <v>6.4</v>
          </cell>
          <cell r="F3300">
            <v>13.37</v>
          </cell>
        </row>
        <row r="3301">
          <cell r="A3301">
            <v>87550</v>
          </cell>
          <cell r="B3301" t="str">
            <v>EMBOÇO, PARA RECEBIMENTO DE CERÂMICA, EM ARGAMASSA TRAÇO 1:2:8, PREPARO MANUAL, APLICADO MANUALMENTE EM FACES INTERNAS DE PAREDES DE AMBIENTES COM ÁREA ENTRE 5M2 E 10M2, ESPESSURA DE 10MM, COM EXECUÇÃO DE TALISCAS. AF_06/2014</v>
          </cell>
          <cell r="C3301" t="str">
            <v>M2</v>
          </cell>
          <cell r="D3301">
            <v>7.5</v>
          </cell>
          <cell r="E3301">
            <v>7.66</v>
          </cell>
          <cell r="F3301">
            <v>15.16</v>
          </cell>
        </row>
        <row r="3302">
          <cell r="A3302">
            <v>87553</v>
          </cell>
          <cell r="B3302" t="str">
            <v>EMBOÇO, PARA RECEBIMENTO DE CERÂMICA, EM ARGAMASSA TRAÇO 1:2:8, PREPARO MECÂNICO COM BETONEIRA 400L, APLICADO MANUALMENTE EM FACES INTERNAS DE PAREDES DE AMBIENTES COM ÁREA MAIOR QUE 10M2, ESPESSURA DE 10MM, COM EXECUÇÃO DE TALISCAS. AF_06/2014</v>
          </cell>
          <cell r="C3302" t="str">
            <v>M2</v>
          </cell>
          <cell r="D3302">
            <v>6.3</v>
          </cell>
          <cell r="E3302">
            <v>4.51</v>
          </cell>
          <cell r="F3302">
            <v>10.81</v>
          </cell>
        </row>
        <row r="3303">
          <cell r="A3303">
            <v>87554</v>
          </cell>
          <cell r="B3303" t="str">
            <v>EMBOÇO, PARA RECEBIMENTO DE CERÂMICA, EM ARGAMASSA TRAÇO 1:2:8, PREPARO MANUAL, APLICADO MANUALMENTE EM FACES INTERNAS DE PAREDES DE AMBIENTES COM ÁREA MAIOR QUE 10M2, ESPESSURA DE 10MM, COM EXECUÇÃO DE TALISCAS. AF_06/2014</v>
          </cell>
          <cell r="C3303" t="str">
            <v>M2</v>
          </cell>
          <cell r="D3303">
            <v>6.83</v>
          </cell>
          <cell r="E3303">
            <v>5.77</v>
          </cell>
          <cell r="F3303">
            <v>12.6</v>
          </cell>
        </row>
        <row r="3304">
          <cell r="A3304">
            <v>87555</v>
          </cell>
          <cell r="B3304" t="str">
            <v>EMBOÇO, PARA RECEBIMENTO DE CERÂMICA, EM ARGAMASSA INDUSTRIALIZADA, APLICADO COM EQUIPAMENTO DE MISTURA E PROJEÇÃO DE 1,5 M3/H, EM FACES INTERNAS DE PAREDES DE AMBIENTES COM ÁREA MENOR QUE 5M2, ESPESSURA 10MM, COM TALISCAS. AF_06/2014</v>
          </cell>
          <cell r="C3304" t="str">
            <v>M2</v>
          </cell>
          <cell r="D3304">
            <v>16.78</v>
          </cell>
          <cell r="E3304">
            <v>7.18</v>
          </cell>
          <cell r="F3304">
            <v>23.96</v>
          </cell>
        </row>
        <row r="3305">
          <cell r="A3305">
            <v>87557</v>
          </cell>
          <cell r="B3305" t="str">
            <v>EMBOÇO, PARA RECEBIMENTO DE CERÂMICA, EM ARGAMASSA INDUSTRIALIZADA, APLICADO COM EQUIPAMENTO DE MISTURA E PROJEÇÃO DE 1,5 M3/H, EM FACES INTERNAS DE PAREDES DE AMBIENTES COM ÁREA ENTRE 5M2 E 10M2, ESPESSURA 10MM, COM TALISCAS. AF_06/2014</v>
          </cell>
          <cell r="C3305" t="str">
            <v>M2</v>
          </cell>
          <cell r="D3305">
            <v>16.02</v>
          </cell>
          <cell r="E3305">
            <v>4.96</v>
          </cell>
          <cell r="F3305">
            <v>20.98</v>
          </cell>
        </row>
        <row r="3306">
          <cell r="A3306">
            <v>87559</v>
          </cell>
          <cell r="B3306" t="str">
            <v>EMBOÇO, PARA RECEBIMENTO DE CERÂMICA, EM ARGAMASSA INDUSTRIALIZADA, APLICADO COM EQUIPAMENTO DE MISTURA E PROJEÇÃO DE 1,5 M3/H, EM FACES INTERNAS DE PAREDES DE AMBIENTES COM ÁREA MAIOR QUE 10M2, ESPESSURA 10MM, COM TALISCAS. AF_06/2014</v>
          </cell>
          <cell r="C3306" t="str">
            <v>M2</v>
          </cell>
          <cell r="D3306">
            <v>15.46</v>
          </cell>
          <cell r="E3306">
            <v>3.33</v>
          </cell>
          <cell r="F3306">
            <v>18.79</v>
          </cell>
        </row>
        <row r="3307">
          <cell r="A3307">
            <v>87775</v>
          </cell>
          <cell r="B3307" t="str">
            <v>EMBOÇO OU MASSA ÚNICA EM ARGAMASSA TRAÇO 1:2:8, PREPARO MECÂNICO COM BETONEIRA 400 L, APLICADA MANUALMENTE EM PANOS DE FACHADA COM PRESENÇA DE VÃOS, ESPESSURA DE 25 MM. AF_06/2014</v>
          </cell>
          <cell r="C3307" t="str">
            <v>M2</v>
          </cell>
          <cell r="D3307">
            <v>15.75</v>
          </cell>
          <cell r="E3307">
            <v>19.75</v>
          </cell>
          <cell r="F3307">
            <v>35.5</v>
          </cell>
        </row>
        <row r="3308">
          <cell r="A3308">
            <v>87777</v>
          </cell>
          <cell r="B3308" t="str">
            <v>EMBOÇO OU MASSA ÚNICA EM ARGAMASSA TRAÇO 1:2:8, PREPARO MANUAL, APLICADA MANUALMENTE EM PANOS DE FACHADA COM PRESENÇA DE VÃOS, ESPESSURA DE 25 MM. AF_06/2014</v>
          </cell>
          <cell r="C3308" t="str">
            <v>M2</v>
          </cell>
          <cell r="D3308">
            <v>16.53</v>
          </cell>
          <cell r="E3308">
            <v>21.61</v>
          </cell>
          <cell r="F3308">
            <v>38.14</v>
          </cell>
        </row>
        <row r="3309">
          <cell r="A3309">
            <v>87778</v>
          </cell>
          <cell r="B3309" t="str">
            <v>EMBOÇO OU MASSA ÚNICA EM ARGAMASSA INDUSTRIALIZADA, PREPARO MECÂNICO E APLICAÇÃO COM EQUIPAMENTO DE MISTURA E PROJEÇÃO DE 1,5 M3/H DE ARGAMASSA EM PANOS DE FACHADA COM PRESENÇA DE VÃOS, ESPESSURA DE 25 MM. AF_06/2014</v>
          </cell>
          <cell r="C3309" t="str">
            <v>M2</v>
          </cell>
          <cell r="D3309">
            <v>28.7</v>
          </cell>
          <cell r="E3309">
            <v>16.55</v>
          </cell>
          <cell r="F3309">
            <v>45.25</v>
          </cell>
        </row>
        <row r="3310">
          <cell r="A3310">
            <v>87779</v>
          </cell>
          <cell r="B3310" t="str">
            <v>EMBOÇO OU MASSA ÚNICA EM ARGAMASSA TRAÇO 1:2:8, PREPARO MECÂNICO COM BETONEIRA 400 L, APLICADA MANUALMENTE EM PANOS DE FACHADA COM PRESENÇA DE VÃOS, ESPESSURA DE 35 MM. AF_06/2014</v>
          </cell>
          <cell r="C3310" t="str">
            <v>M2</v>
          </cell>
          <cell r="D3310">
            <v>19.02</v>
          </cell>
          <cell r="E3310">
            <v>22.15</v>
          </cell>
          <cell r="F3310">
            <v>41.17</v>
          </cell>
        </row>
        <row r="3311">
          <cell r="A3311">
            <v>87781</v>
          </cell>
          <cell r="B3311" t="str">
            <v>EMBOÇO OU MASSA ÚNICA EM ARGAMASSA TRAÇO 1:2:8, PREPARO MANUAL, APLICADA MANUALMENTE EM PANOS DE FACHADA COM PRESENÇA DE VÃOS, ESPESSURA DE 35 MM. AF_06/2014</v>
          </cell>
          <cell r="C3311" t="str">
            <v>M2</v>
          </cell>
          <cell r="D3311">
            <v>20.059999999999999</v>
          </cell>
          <cell r="E3311">
            <v>24.65</v>
          </cell>
          <cell r="F3311">
            <v>44.71</v>
          </cell>
        </row>
        <row r="3312">
          <cell r="A3312">
            <v>87783</v>
          </cell>
          <cell r="B3312" t="str">
            <v>EMBOÇO OU MASSA ÚNICA EM ARGAMASSA INDUSTRIALIZADA, PREPARO MECÂNICO E APLICAÇÃO COM EQUIPAMENTO DE MISTURA E PROJEÇÃO DE 1,5 M3/H DE ARGAMASSA EM PANOS DE FACHADA COM PRESENÇA DE VÃOS, ESPESSURA DE 35 MM. AF_06/2014</v>
          </cell>
          <cell r="C3312" t="str">
            <v>M2</v>
          </cell>
          <cell r="D3312">
            <v>36.799999999999997</v>
          </cell>
          <cell r="E3312">
            <v>18.89</v>
          </cell>
          <cell r="F3312">
            <v>55.69</v>
          </cell>
        </row>
        <row r="3313">
          <cell r="A3313">
            <v>87784</v>
          </cell>
          <cell r="B3313" t="str">
            <v>EMBOÇO OU MASSA ÚNICA EM ARGAMASSA TRAÇO 1:2:8, PREPARO MECÂNICO COM BETONEIRA 400 L, APLICADA MANUALMENTE EM PANOS DE FACHADA COM PRESENÇA DE VÃOS, ESPESSURA DE 45 MM. AF_06/2014</v>
          </cell>
          <cell r="C3313" t="str">
            <v>M2</v>
          </cell>
          <cell r="D3313">
            <v>22.29</v>
          </cell>
          <cell r="E3313">
            <v>24.55</v>
          </cell>
          <cell r="F3313">
            <v>46.84</v>
          </cell>
        </row>
        <row r="3314">
          <cell r="A3314">
            <v>87786</v>
          </cell>
          <cell r="B3314" t="str">
            <v>EMBOÇO OU MASSA ÚNICA EM ARGAMASSA TRAÇO 1:2:8, PREPARO MANUAL, APLICADA MANUALMENTE EM PANOS DE FACHADA COM PRESENÇA DE VÃOS, ESPESSURA DE 45 MM. AF_06/2014</v>
          </cell>
          <cell r="C3314" t="str">
            <v>M2</v>
          </cell>
          <cell r="D3314">
            <v>23.59</v>
          </cell>
          <cell r="E3314">
            <v>27.68</v>
          </cell>
          <cell r="F3314">
            <v>51.27</v>
          </cell>
        </row>
        <row r="3315">
          <cell r="A3315">
            <v>87787</v>
          </cell>
          <cell r="B3315" t="str">
            <v>EMBOÇO OU MASSA ÚNICA EM ARGAMASSA INDUSTRIALIZADA, PREPARO MECÂNICO E APLICAÇÃO COM EQUIPAMENTO DE MISTURA E PROJEÇÃO DE 1,5 M3/H DE ARGAMASSA EM PANOS DE FACHADA COM PRESENÇA DE VÃOS, ESPESSURA DE 45 MM. AF_06/2014</v>
          </cell>
          <cell r="C3315" t="str">
            <v>M2</v>
          </cell>
          <cell r="D3315">
            <v>44.87</v>
          </cell>
          <cell r="E3315">
            <v>21.24</v>
          </cell>
          <cell r="F3315">
            <v>66.11</v>
          </cell>
        </row>
        <row r="3316">
          <cell r="A3316">
            <v>87788</v>
          </cell>
          <cell r="B3316" t="str">
            <v>EMBOÇO OU MASSA ÚNICA EM ARGAMASSA TRAÇO 1:2:8, PREPARO MECÂNICO COM BETONEIRA 400 L, APLICADA MANUALMENTE EM PANOS DE FACHADA COM PRESENÇA DE VÃOS, ESPESSURA MAIOR OU IGUAL A 50 MM. AF_06/2014</v>
          </cell>
          <cell r="C3316" t="str">
            <v>M2</v>
          </cell>
          <cell r="D3316">
            <v>27.09</v>
          </cell>
          <cell r="E3316">
            <v>33.9</v>
          </cell>
          <cell r="F3316">
            <v>60.99</v>
          </cell>
        </row>
        <row r="3317">
          <cell r="A3317">
            <v>87790</v>
          </cell>
          <cell r="B3317" t="str">
            <v>EMBOÇO OU MASSA ÚNICA EM ARGAMASSA TRAÇO 1:2:8, PREPARO MANUAL, APLICADA MANUALMENTE EM PANOS DE FACHADA COM PRESENÇA DE VÃOS, ESPESSURA MAIOR OU IGUAL A 50 MM. AF_06/2014</v>
          </cell>
          <cell r="C3317" t="str">
            <v>M2</v>
          </cell>
          <cell r="D3317">
            <v>28.5</v>
          </cell>
          <cell r="E3317">
            <v>37.35</v>
          </cell>
          <cell r="F3317">
            <v>65.849999999999994</v>
          </cell>
        </row>
        <row r="3318">
          <cell r="A3318">
            <v>87791</v>
          </cell>
          <cell r="B3318" t="str">
            <v>EMBOÇO OU MASSA ÚNICA EM ARGAMASSA INDUSTRIALIZADA, PREPARO MECÂNICO E APLICAÇÃO COM EQUIPAMENTO DE MISTURA E PROJEÇÃO DE 1,5 M3/H DE ARGAMASSA EM PANOS DE FACHADA COM PRESENÇA DE VÃOS, ESPESSURA MAIOR OU IGUAL A 50 MM. AF_06/2014</v>
          </cell>
          <cell r="C3318" t="str">
            <v>M2</v>
          </cell>
          <cell r="D3318">
            <v>51.24</v>
          </cell>
          <cell r="E3318">
            <v>28.46</v>
          </cell>
          <cell r="F3318">
            <v>79.7</v>
          </cell>
        </row>
        <row r="3319">
          <cell r="A3319">
            <v>87792</v>
          </cell>
          <cell r="B3319" t="str">
            <v>EMBOÇO OU MASSA ÚNICA EM ARGAMASSA TRAÇO 1:2:8, PREPARO MECÂNICO COM BETONEIRA 400 L, APLICADA MANUALMENTE EM PANOS CEGOS DE FACHADA (SEM PRESENÇA DE VÃOS), ESPESSURA DE 25 MM. AF_06/2014</v>
          </cell>
          <cell r="C3319" t="str">
            <v>M2</v>
          </cell>
          <cell r="D3319">
            <v>11.99</v>
          </cell>
          <cell r="E3319">
            <v>10.79</v>
          </cell>
          <cell r="F3319">
            <v>22.78</v>
          </cell>
        </row>
        <row r="3320">
          <cell r="A3320">
            <v>87794</v>
          </cell>
          <cell r="B3320" t="str">
            <v>EMBOÇO OU MASSA ÚNICA EM ARGAMASSA TRAÇO 1:2:8, PREPARO MANUAL, APLICADA MANUALMENTE EM PANOS CEGOS DE FACHADA (SEM PRESENÇA DE VÃOS), ESPESSURA DE 25 MM. AF_06/2014</v>
          </cell>
          <cell r="C3320" t="str">
            <v>M2</v>
          </cell>
          <cell r="D3320">
            <v>12.71</v>
          </cell>
          <cell r="E3320">
            <v>12.53</v>
          </cell>
          <cell r="F3320">
            <v>25.24</v>
          </cell>
        </row>
        <row r="3321">
          <cell r="A3321">
            <v>87795</v>
          </cell>
          <cell r="B3321" t="str">
            <v>EMBOÇO OU MASSA ÚNICA EM ARGAMASSA INDUSTRIALIZADA, PREPARO MECÂNICO E APLICAÇÃO COM EQUIPAMENTO DE MISTURA E PROJEÇÃO DE 1,5 M3/H DE ARGAMASSA EM PANOS CEGOS DE FACHADA (SEM PRESENÇA DE VÃOS), ESPESSURA DE 25 MM. AF_06/2014</v>
          </cell>
          <cell r="C3321" t="str">
            <v>M2</v>
          </cell>
          <cell r="D3321">
            <v>24</v>
          </cell>
          <cell r="E3321">
            <v>7.6</v>
          </cell>
          <cell r="F3321">
            <v>31.6</v>
          </cell>
        </row>
        <row r="3322">
          <cell r="A3322">
            <v>87797</v>
          </cell>
          <cell r="B3322" t="str">
            <v>EMBOÇO OU MASSA ÚNICA EM ARGAMASSA TRAÇO 1:2:8, PREPARO MECÂNICO COM BETONEIRA 400 L, APLICADA MANUALMENTE EM PANOS CEGOS DE FACHADA (SEM PRESENÇA DE VÃOS), ESPESSURA DE 35 MM. AF_06/2014</v>
          </cell>
          <cell r="C3322" t="str">
            <v>M2</v>
          </cell>
          <cell r="D3322">
            <v>15.1</v>
          </cell>
          <cell r="E3322">
            <v>13.16</v>
          </cell>
          <cell r="F3322">
            <v>28.26</v>
          </cell>
        </row>
        <row r="3323">
          <cell r="A3323">
            <v>87799</v>
          </cell>
          <cell r="B3323" t="str">
            <v>EMBOÇO OU MASSA ÚNICA EM ARGAMASSA TRAÇO 1:2:8, PREPARO MANUAL, APLICADA MANUALMENTE EM PANOS CEGOS DE FACHADA (SEM PRESENÇA DE VÃOS), ESPESSURA DE 35 MM. AF_06/2014</v>
          </cell>
          <cell r="C3323" t="str">
            <v>M2</v>
          </cell>
          <cell r="D3323">
            <v>16.059999999999999</v>
          </cell>
          <cell r="E3323">
            <v>15.49</v>
          </cell>
          <cell r="F3323">
            <v>31.55</v>
          </cell>
        </row>
        <row r="3324">
          <cell r="A3324">
            <v>87800</v>
          </cell>
          <cell r="B3324" t="str">
            <v>EMBOÇO OU MASSA ÚNICA EM ARGAMASSA INDUSTRIALIZADA, PREPARO MECÂNICO E APLICAÇÃO COM EQUIPAMENTO DE MISTURA E PROJEÇÃO DE 1,5 M3/H DE ARGAMASSA EM PANOS CEGOS DE FACHADA (SEM PRESENÇA DE VÃOS), ESPESSURA DE 35 MM. AF_06/2014</v>
          </cell>
          <cell r="C3324" t="str">
            <v>M2</v>
          </cell>
          <cell r="D3324">
            <v>31.6</v>
          </cell>
          <cell r="E3324">
            <v>9.92</v>
          </cell>
          <cell r="F3324">
            <v>41.52</v>
          </cell>
        </row>
        <row r="3325">
          <cell r="A3325">
            <v>87801</v>
          </cell>
          <cell r="B3325" t="str">
            <v>EMBOÇO OU MASSA ÚNICA EM ARGAMASSA TRAÇO 1:2:8, PREPARO MECÂNICO COM BETONEIRA 400 L, APLICADA MANUALMENTE EM PANOS CEGOS DE FACHADA (SEM PRESENÇA DE VÃOS), ESPESSURA DE 45 MM. AF_06/2014</v>
          </cell>
          <cell r="C3325" t="str">
            <v>M2</v>
          </cell>
          <cell r="D3325">
            <v>18.190000000000001</v>
          </cell>
          <cell r="E3325">
            <v>15.52</v>
          </cell>
          <cell r="F3325">
            <v>33.71</v>
          </cell>
        </row>
        <row r="3326">
          <cell r="A3326">
            <v>87803</v>
          </cell>
          <cell r="B3326" t="str">
            <v>EMBOÇO OU MASSA ÚNICA EM ARGAMASSA TRAÇO 1:2:8, PREPARO MANUAL, APLICADA MANUALMENTE EM PANOS CEGOS DE FACHADA (SEM PRESENÇA DE VÃOS), ESPESSURA DE 45 MM. AF_06/2014</v>
          </cell>
          <cell r="C3326" t="str">
            <v>M2</v>
          </cell>
          <cell r="D3326">
            <v>19.41</v>
          </cell>
          <cell r="E3326">
            <v>18.45</v>
          </cell>
          <cell r="F3326">
            <v>37.86</v>
          </cell>
        </row>
        <row r="3327">
          <cell r="A3327">
            <v>87804</v>
          </cell>
          <cell r="B3327" t="str">
            <v>EMBOÇO OU MASSA ÚNICA EM ARGAMASSA INDUSTRIALIZADA, PREPARO MECÂNICO E APLICAÇÃO COM EQUIPAMENTO DE MISTURA E PROJEÇÃO DE 1,5 M3/H DE ARGAMASSA EM PANOS CEGOS DE FACHADA (SEM PRESENÇA DE VÃOS), ESPESSURA DE 45 MM. AF_06/2014</v>
          </cell>
          <cell r="C3327" t="str">
            <v>M2</v>
          </cell>
          <cell r="D3327">
            <v>39.22</v>
          </cell>
          <cell r="E3327">
            <v>12.23</v>
          </cell>
          <cell r="F3327">
            <v>51.45</v>
          </cell>
        </row>
        <row r="3328">
          <cell r="A3328">
            <v>87805</v>
          </cell>
          <cell r="B3328" t="str">
            <v>EMBOÇO OU MASSA ÚNICA EM ARGAMASSA TRAÇO 1:2:8, PREPARO MECÂNICO COM BETONEIRA 400 L, APLICADA MANUALMENTE EM PANOS CEGOS DE FACHADA (SEM PRESENÇA DE VÃOS), ESPESSURA MAIOR OU IGUAL A 50 MM. AF_06/2014</v>
          </cell>
          <cell r="C3328" t="str">
            <v>M2</v>
          </cell>
          <cell r="D3328">
            <v>20.48</v>
          </cell>
          <cell r="E3328">
            <v>18.57</v>
          </cell>
          <cell r="F3328">
            <v>39.049999999999997</v>
          </cell>
        </row>
        <row r="3329">
          <cell r="A3329">
            <v>87807</v>
          </cell>
          <cell r="B3329" t="str">
            <v>EMBOÇO OU MASSA ÚNICA EM ARGAMASSA TRAÇO 1:2:8, PREPARO MANUAL, APLICADA MANUALMENTE EM PANOS CEGOS DE FACHADA (SEM PRESENÇA DE VÃOS), ESPESSURA MAIOR OU IGUAL A 50 MM. AF_06/2014</v>
          </cell>
          <cell r="C3329" t="str">
            <v>M2</v>
          </cell>
          <cell r="D3329">
            <v>21.81</v>
          </cell>
          <cell r="E3329">
            <v>21.79</v>
          </cell>
          <cell r="F3329">
            <v>43.6</v>
          </cell>
        </row>
        <row r="3330">
          <cell r="A3330">
            <v>87808</v>
          </cell>
          <cell r="B3330" t="str">
            <v>EMBOÇO OU MASSA ÚNICA EM ARGAMASSA INDUSTRIALIZADA, PREPARO MECÂNICO E APLICAÇÃO COM EQUIPAMENTO DE MISTURA E PROJEÇÃO DE 1,5 M3/H DE ARGAMASSA EM PANOS CEGOS DE FACHADA (SEM PRESENÇA DE VÃOS), ESPESSURA MAIOR OU IGUAL A 50 MM. AF_06/2014</v>
          </cell>
          <cell r="C3330" t="str">
            <v>M2</v>
          </cell>
          <cell r="D3330">
            <v>42.92</v>
          </cell>
          <cell r="E3330">
            <v>13.15</v>
          </cell>
          <cell r="F3330">
            <v>56.07</v>
          </cell>
        </row>
        <row r="3331">
          <cell r="A3331">
            <v>87809</v>
          </cell>
          <cell r="B3331" t="str">
            <v>EMBOÇO OU MASSA ÚNICA EM ARGAMASSA TRAÇO 1:2:8, PREPARO MECÂNICO COM BETONEIRA 400 L, APLICADA MANUALMENTE EM SUPERFÍCIES EXTERNAS DA SACADA, ESPESSURA DE 25 MM, SEM USO DE TELA METÁLICA DE REFORÇO CONTRA FISSURAÇÃO. AF_06/2014</v>
          </cell>
          <cell r="C3331" t="str">
            <v>M2</v>
          </cell>
          <cell r="D3331">
            <v>20.97</v>
          </cell>
          <cell r="E3331">
            <v>37.57</v>
          </cell>
          <cell r="F3331">
            <v>58.54</v>
          </cell>
        </row>
        <row r="3332">
          <cell r="A3332">
            <v>87811</v>
          </cell>
          <cell r="B3332" t="str">
            <v>EMBOÇO OU MASSA ÚNICA EM ARGAMASSA TRAÇO 1:2:8, PREPARO MANUAL, APLICADA MANUALMENTE EM SUPERFÍCIES EXTERNAS DA SACADA, ESPESSURA DE 25 MM, SEM USO DE TELA METÁLICA DE REFORÇO CONTRA FISSURAÇÃO. AF_06/2014</v>
          </cell>
          <cell r="C3332" t="str">
            <v>M2</v>
          </cell>
          <cell r="D3332">
            <v>21.69</v>
          </cell>
          <cell r="E3332">
            <v>39.31</v>
          </cell>
          <cell r="F3332">
            <v>61</v>
          </cell>
        </row>
        <row r="3333">
          <cell r="A3333">
            <v>87812</v>
          </cell>
          <cell r="B3333" t="str">
            <v>EMBOÇO OU MASSA ÚNICA EM ARGAMASSA INDUSTRIALIZADA, PREPARO MECÂNICO E APLICAÇÃO COM EQUIPAMENTO DE MISTURA E PROJEÇÃO DE 1,5 M3/H EM SUPERFÍCIES EXTERNAS DA SACADA, ESPESSURA 25 MM, SEM USO DE TELA METÁLICA. AF_06/2014</v>
          </cell>
          <cell r="C3333" t="str">
            <v>M2</v>
          </cell>
          <cell r="D3333">
            <v>32.89</v>
          </cell>
          <cell r="E3333">
            <v>34.15</v>
          </cell>
          <cell r="F3333">
            <v>67.040000000000006</v>
          </cell>
        </row>
        <row r="3334">
          <cell r="A3334">
            <v>87813</v>
          </cell>
          <cell r="B3334" t="str">
            <v>EMBOÇO OU MASSA ÚNICA EM ARGAMASSA TRAÇO 1:2:8, PREPARO MECÂNICO COM BETONEIRA 400 L, APLICADA MANUALMENTE EM SUPERFÍCIES EXTERNAS DA SACADA, ESPESSURA DE 35 MM, SEM USO DE TELA METÁLICA DE REFORÇO CONTRA FISSURAÇÃO. AF_06/2014</v>
          </cell>
          <cell r="C3334" t="str">
            <v>M2</v>
          </cell>
          <cell r="D3334">
            <v>24.08</v>
          </cell>
          <cell r="E3334">
            <v>39.94</v>
          </cell>
          <cell r="F3334">
            <v>64.02</v>
          </cell>
        </row>
        <row r="3335">
          <cell r="A3335">
            <v>87815</v>
          </cell>
          <cell r="B3335" t="str">
            <v>EMBOÇO OU MASSA ÚNICA EM ARGAMASSA TRAÇO 1:2:8, PREPARO MANUAL, APLICADA MANUALMENTE EM SUPERFÍCIES EXTERNAS DA SACADA, ESPESSURA DE 35 MM, SEM USO DE TELA METÁLICA DE REFORÇO CONTRA FISSURAÇÃO. AF_06/2014</v>
          </cell>
          <cell r="C3335" t="str">
            <v>M2</v>
          </cell>
          <cell r="D3335">
            <v>25.04</v>
          </cell>
          <cell r="E3335">
            <v>42.27</v>
          </cell>
          <cell r="F3335">
            <v>67.31</v>
          </cell>
        </row>
        <row r="3336">
          <cell r="A3336">
            <v>87816</v>
          </cell>
          <cell r="B3336" t="str">
            <v>EMBOÇO OU MASSA ÚNICA EM ARGAMASSA INDUSTRIALIZADA, PREPARO MECÂNICO E APLICAÇÃO COM EQUIPAMENTO DE MISTURA E PROJEÇÃO DE 1,5 M3/H EM SUPERFÍCIES EXTERNAS DA SACADA, ESPESSURA 35 MM, SEM USO DE TELA METÁLICA. AF_06/2014</v>
          </cell>
          <cell r="C3336" t="str">
            <v>M2</v>
          </cell>
          <cell r="D3336">
            <v>40.479999999999997</v>
          </cell>
          <cell r="E3336">
            <v>36.47</v>
          </cell>
          <cell r="F3336">
            <v>76.95</v>
          </cell>
        </row>
        <row r="3337">
          <cell r="A3337">
            <v>87817</v>
          </cell>
          <cell r="B3337" t="str">
            <v>EMBOÇO OU MASSA ÚNICA EM ARGAMASSA TRAÇO 1:2:8, PREPARO MECÂNICO COM BETONEIRA 400 L, APLICADA MANUALMENTE EM SUPERFÍCIES EXTERNAS DA SACADA, ESPESSURA DE 45 MM, SEM USO DE TELA METÁLICA DE REFORÇO CONTRA FISSURAÇÃO. AF_06/2014</v>
          </cell>
          <cell r="C3337" t="str">
            <v>M2</v>
          </cell>
          <cell r="D3337">
            <v>27.08</v>
          </cell>
          <cell r="E3337">
            <v>42.08</v>
          </cell>
          <cell r="F3337">
            <v>69.16</v>
          </cell>
        </row>
        <row r="3338">
          <cell r="A3338">
            <v>87819</v>
          </cell>
          <cell r="B3338" t="str">
            <v>EMBOÇO OU MASSA ÚNICA EM ARGAMASSA TRAÇO 1:2:8, PREPARO MANUAL, APLICADA MANUALMENTE EM SUPERFÍCIES EXTERNAS DA SACADA, ESPESSURA DE 45 MM, SEM USO DE TELA METÁLICA DE REFORÇO CONTRA FISSURAÇÃO. AF_06/2014</v>
          </cell>
          <cell r="C3338" t="str">
            <v>M2</v>
          </cell>
          <cell r="D3338">
            <v>28.3</v>
          </cell>
          <cell r="E3338">
            <v>45</v>
          </cell>
          <cell r="F3338">
            <v>73.3</v>
          </cell>
        </row>
        <row r="3339">
          <cell r="A3339">
            <v>87820</v>
          </cell>
          <cell r="B3339" t="str">
            <v>EMBOÇO OU MASSA ÚNICA EM ARGAMASSA INDUSTRIALIZADA, PREPARO MECÂNICO E APLICAÇÃO COM EQUIPAMENTO DE MISTURA E PROJEÇÃO DE 1,5 M3/H EM SUPERFÍCIES EXTERNAS DA SACADA, ESPESSURA 45 MM, SEM USO DE TELA METÁLICA. AF_06/2014</v>
          </cell>
          <cell r="C3339" t="str">
            <v>M2</v>
          </cell>
          <cell r="D3339">
            <v>48.1</v>
          </cell>
          <cell r="E3339">
            <v>38.78</v>
          </cell>
          <cell r="F3339">
            <v>86.88</v>
          </cell>
        </row>
        <row r="3340">
          <cell r="A3340">
            <v>87821</v>
          </cell>
          <cell r="B3340" t="str">
            <v>EMBOÇO OU MASSA ÚNICA EM ARGAMASSA TRAÇO 1:2:8, PREPARO MECÂNICO COM BETONEIRA 400 L, APLICADA MANUALMENTE EM SUPERFÍCIES EXTERNAS DA SACADA, ESPESSURA MAIOR OU IGUAL A 50 MM, SEM USO DE TELA METÁLICA DE REFORÇO CONTRA FISSURAÇÃO. AF_06/2014</v>
          </cell>
          <cell r="C3340" t="str">
            <v>M2</v>
          </cell>
          <cell r="D3340">
            <v>36.68</v>
          </cell>
          <cell r="E3340">
            <v>63.99</v>
          </cell>
          <cell r="F3340">
            <v>100.67</v>
          </cell>
        </row>
        <row r="3341">
          <cell r="A3341">
            <v>87823</v>
          </cell>
          <cell r="B3341" t="str">
            <v>EMBOÇO OU MASSA ÚNICA EM ARGAMASSA TRAÇO 1:2:8, PREPARO MANUAL, APLICADA MANUALMENTE EM SUPERFÍCIES EXTERNAS DA SACADA, ESPESSURA MAIOR OU IGUAL A 50 MM, SEM USO DE TELA METÁLICA DE REFORÇO CONTRA FISSURAÇÃO. AF_06/2014</v>
          </cell>
          <cell r="C3341" t="str">
            <v>M2</v>
          </cell>
          <cell r="D3341">
            <v>38.01</v>
          </cell>
          <cell r="E3341">
            <v>67.209999999999994</v>
          </cell>
          <cell r="F3341">
            <v>105.22</v>
          </cell>
        </row>
        <row r="3342">
          <cell r="A3342">
            <v>87824</v>
          </cell>
          <cell r="B3342" t="str">
            <v>EMBOÇO OU MASSA ÚNICA EM ARGAMASSA INDUSTRIALIZADA, PREPARO MECÂNICO E APLICAÇÃO COM EQUIPAMENTO DE MISTURA E PROJEÇÃO DE 1,5 M3/H EM SUPERFÍCIES EXTERNAS DA SACADA, ESPESSURA MAIOR OU IGUAL A 50 MM, SEM USO DE TELA METÁLICA. AF_06/2014</v>
          </cell>
          <cell r="C3342" t="str">
            <v>M2</v>
          </cell>
          <cell r="D3342">
            <v>59.03</v>
          </cell>
          <cell r="E3342">
            <v>58.34</v>
          </cell>
          <cell r="F3342">
            <v>117.37</v>
          </cell>
        </row>
        <row r="3343">
          <cell r="A3343">
            <v>87825</v>
          </cell>
          <cell r="B3343" t="str">
            <v>EMBOÇO OU MASSA ÚNICA EM ARGAMASSA TRAÇO 1:2:8, PREPARO MECÂNICO COM BETONEIRA 400 L, APLICADA MANUALMENTE NAS PAREDES INTERNAS DA SACADA, ESPESSURA DE 25 MM, SEM USO DE TELA METÁLICA DE REFORÇO CONTRA FISSURAÇÃO. AF_06/2014</v>
          </cell>
          <cell r="C3343" t="str">
            <v>M2</v>
          </cell>
          <cell r="D3343">
            <v>18.38</v>
          </cell>
          <cell r="E3343">
            <v>27.19</v>
          </cell>
          <cell r="F3343">
            <v>45.57</v>
          </cell>
        </row>
        <row r="3344">
          <cell r="A3344">
            <v>87827</v>
          </cell>
          <cell r="B3344" t="str">
            <v>EMBOÇO OU MASSA ÚNICA EM ARGAMASSA TRAÇO 1:2:8, PREPARO MANUAL, APLICADA MANUALMENTE NAS PAREDES INTERNAS DA SACADA, ESPESSURA DE 25 MM, SEM USO DE TELA METÁLICA DE REFORÇO CONTRA FISSURAÇÃO. AF_06/2014</v>
          </cell>
          <cell r="C3344" t="str">
            <v>M2</v>
          </cell>
          <cell r="D3344">
            <v>19.27</v>
          </cell>
          <cell r="E3344">
            <v>29.32</v>
          </cell>
          <cell r="F3344">
            <v>48.59</v>
          </cell>
        </row>
        <row r="3345">
          <cell r="A3345">
            <v>87828</v>
          </cell>
          <cell r="B3345" t="str">
            <v>EMBOÇO OU MASSA ÚNICA EM ARGAMASSA INDUSTRIALIZADA, PREPARO MECÂNICO E APLICAÇÃO COM EQUIPAMENTO DE MISTURA E PROJEÇÃO DE 1,5 M3/H NAS PAREDES INTERNAS DA SACADA, ESPESSURA 25 MM, SEM USO DE TELA METÁLICA. AF_06/2014</v>
          </cell>
          <cell r="C3345" t="str">
            <v>M2</v>
          </cell>
          <cell r="D3345">
            <v>33.369999999999997</v>
          </cell>
          <cell r="E3345">
            <v>23.97</v>
          </cell>
          <cell r="F3345">
            <v>57.34</v>
          </cell>
        </row>
        <row r="3346">
          <cell r="A3346">
            <v>87829</v>
          </cell>
          <cell r="B3346" t="str">
            <v>EMBOÇO OU MASSA ÚNICA EM ARGAMASSA TRAÇO 1:2:8, PREPARO MECÂNICO COM BETONEIRA 400 L, APLICADA MANUALMENTE NAS PAREDES INTERNAS DA SACADA, ESPESSURA DE 35 MM, SEM USO DE TELA METÁLICA DE REFORÇO CONTRA FISSURAÇÃO. AF_06/2014</v>
          </cell>
          <cell r="C3346" t="str">
            <v>M2</v>
          </cell>
          <cell r="D3346">
            <v>22.01</v>
          </cell>
          <cell r="E3346">
            <v>29.67</v>
          </cell>
          <cell r="F3346">
            <v>51.68</v>
          </cell>
        </row>
        <row r="3347">
          <cell r="A3347">
            <v>87831</v>
          </cell>
          <cell r="B3347" t="str">
            <v>EMBOÇO OU MASSA ÚNICA EM ARGAMASSA TRAÇO 1:2:8, PREPARO MANUAL, APLICADA MANUALMENTE NAS PAREDES INTERNAS DA SACADA, ESPESSURA DE 35 MM, SEM USO DE TELA METÁLICA DE REFORÇO CONTRA FISSURAÇÃO. AF_06/2014</v>
          </cell>
          <cell r="C3347" t="str">
            <v>M2</v>
          </cell>
          <cell r="D3347">
            <v>23.19</v>
          </cell>
          <cell r="E3347">
            <v>32.53</v>
          </cell>
          <cell r="F3347">
            <v>55.72</v>
          </cell>
        </row>
        <row r="3348">
          <cell r="A3348">
            <v>87832</v>
          </cell>
          <cell r="B3348" t="str">
            <v>EMBOÇO OU MASSA ÚNICA EM ARGAMASSA INDUSTRIALIZADA, PREPARO MECÂNICO E APLICAÇÃO COM EQUIPAMENTO DE MISTURA E PROJEÇÃO DE 1,5 M3/H DE ARGAMASSA NAS PAREDES INTERNAS DA SACADA, ESPESSURA 35 MM, SEM USO DE TELA METÁLICA. AF_06/2014</v>
          </cell>
          <cell r="C3348" t="str">
            <v>M2</v>
          </cell>
          <cell r="D3348">
            <v>42.48</v>
          </cell>
          <cell r="E3348">
            <v>26.38</v>
          </cell>
          <cell r="F3348">
            <v>68.86</v>
          </cell>
        </row>
        <row r="3349">
          <cell r="B3349" t="str">
            <v>REBOCO</v>
          </cell>
          <cell r="C3349">
            <v>0</v>
          </cell>
        </row>
        <row r="3350">
          <cell r="A3350">
            <v>75481</v>
          </cell>
          <cell r="B3350" t="str">
            <v>REBOCO ARGAMASSA TRAÇO 1:2 (CAL E AREIA FINA PENEIRADA), ESPESSURA 0,5CM, PREPARO MANUAL DA ARGAMASSA</v>
          </cell>
          <cell r="C3350" t="str">
            <v>M2</v>
          </cell>
          <cell r="D3350">
            <v>4.91</v>
          </cell>
          <cell r="E3350">
            <v>11.03</v>
          </cell>
          <cell r="F3350">
            <v>15.94</v>
          </cell>
        </row>
        <row r="3351">
          <cell r="A3351">
            <v>84074</v>
          </cell>
          <cell r="B3351" t="str">
            <v>REBOCO COM ARGAMASSA PRÉ-FABRICADA, ACABAMENTO CAMURCADO, ESPESSURA 0,3CM, PREPARO MANUAL</v>
          </cell>
          <cell r="C3351" t="str">
            <v>M2</v>
          </cell>
          <cell r="D3351">
            <v>7.89</v>
          </cell>
          <cell r="E3351">
            <v>16.3</v>
          </cell>
          <cell r="F3351">
            <v>24.19</v>
          </cell>
        </row>
        <row r="3352">
          <cell r="A3352" t="str">
            <v>74001/1</v>
          </cell>
          <cell r="B3352" t="str">
            <v>REBOCO COM ARGAMASSA PRÉ-FABRICADA, ESPESSURA 0,5CM, PREPARO MECÂNICO DA ARGAMASSA</v>
          </cell>
          <cell r="C3352" t="str">
            <v>M2</v>
          </cell>
          <cell r="D3352">
            <v>6.98</v>
          </cell>
          <cell r="E3352">
            <v>11.68</v>
          </cell>
          <cell r="F3352">
            <v>18.66</v>
          </cell>
        </row>
        <row r="3353">
          <cell r="A3353">
            <v>84075</v>
          </cell>
          <cell r="B3353" t="str">
            <v>REBOCO COM ARGAMASSA PRÉ-FABRICADA, ACABAMENTO FRISADO, ESPESSURA 0,7CM, PREPARO MECÂNICO</v>
          </cell>
          <cell r="C3353" t="str">
            <v>M2</v>
          </cell>
          <cell r="D3353">
            <v>24.81</v>
          </cell>
          <cell r="E3353">
            <v>47.54</v>
          </cell>
          <cell r="F3353">
            <v>72.349999999999994</v>
          </cell>
        </row>
        <row r="3354">
          <cell r="A3354">
            <v>84076</v>
          </cell>
          <cell r="B3354" t="str">
            <v>REBOCO TRAÇO 1:3 (CIMENTO E AREIA MÉDIA NÃO PENEIRADA), BASE PARA TINTA EPÓXI, PREPARO MANUAL DA ARGAMASSA</v>
          </cell>
          <cell r="C3354" t="str">
            <v>M2</v>
          </cell>
          <cell r="D3354">
            <v>11.17</v>
          </cell>
          <cell r="E3354">
            <v>12.74</v>
          </cell>
          <cell r="F3354">
            <v>23.91</v>
          </cell>
        </row>
        <row r="3355">
          <cell r="A3355">
            <v>5998</v>
          </cell>
          <cell r="B3355" t="str">
            <v>PASTA DE CIMENTO PORTLAND, ESPESSURA 1MM</v>
          </cell>
          <cell r="C3355" t="str">
            <v>M2</v>
          </cell>
          <cell r="D3355">
            <v>0.7</v>
          </cell>
          <cell r="E3355">
            <v>0.09</v>
          </cell>
          <cell r="F3355">
            <v>0.79</v>
          </cell>
        </row>
        <row r="3356">
          <cell r="B3356" t="str">
            <v>BARRA LISA</v>
          </cell>
          <cell r="C3356">
            <v>0</v>
          </cell>
        </row>
        <row r="3357">
          <cell r="A3357">
            <v>84027</v>
          </cell>
          <cell r="B3357" t="str">
            <v>BARRA LISA TRAÇO 1:3 (CIMENTO E AREIA MÉDIA), ESPESSURA 0,5CM, PREPARO MANUAL DA ARGAMASSA</v>
          </cell>
          <cell r="C3357" t="str">
            <v>M2</v>
          </cell>
          <cell r="D3357">
            <v>9.34</v>
          </cell>
          <cell r="E3357">
            <v>19.09</v>
          </cell>
          <cell r="F3357">
            <v>28.43</v>
          </cell>
        </row>
        <row r="3358">
          <cell r="A3358">
            <v>84072</v>
          </cell>
          <cell r="B3358" t="str">
            <v>BARRA LISA TRAÇO 1:3 (CIMENTO E AREIA MÉDIA NÃO PENEIRADA), INCLUSO ADITIVO IMPERMEABILIZANTE, ESPESSURA 0,5CM, PREPARO MANUAL DA ARGAMASSA</v>
          </cell>
          <cell r="C3358" t="str">
            <v>M2</v>
          </cell>
          <cell r="D3358">
            <v>9.69</v>
          </cell>
          <cell r="E3358">
            <v>19.09</v>
          </cell>
          <cell r="F3358">
            <v>28.78</v>
          </cell>
        </row>
        <row r="3359">
          <cell r="A3359">
            <v>84024</v>
          </cell>
          <cell r="B3359" t="str">
            <v>BARRA LISA TRAÇO 1:3 (CIMENTO E AREIA MÉDIA), ESPESSURA 1,0CM, PREPARO MANUAL DA ARGAMASSA</v>
          </cell>
          <cell r="C3359" t="str">
            <v>M2</v>
          </cell>
          <cell r="D3359">
            <v>11.86</v>
          </cell>
          <cell r="E3359">
            <v>21.88</v>
          </cell>
          <cell r="F3359">
            <v>33.74</v>
          </cell>
        </row>
        <row r="3360">
          <cell r="A3360">
            <v>84023</v>
          </cell>
          <cell r="B3360" t="str">
            <v>BARRA LISA TRAÇO 1:3 (CIMENTO E AREIA MÉDIA), ESPESSURA 1,5CM, PREPARO MANUAL DA ARGAMASSA</v>
          </cell>
          <cell r="C3360" t="str">
            <v>M2</v>
          </cell>
          <cell r="D3360">
            <v>13.47</v>
          </cell>
          <cell r="E3360">
            <v>22.34</v>
          </cell>
          <cell r="F3360">
            <v>35.81</v>
          </cell>
        </row>
        <row r="3361">
          <cell r="A3361">
            <v>84026</v>
          </cell>
          <cell r="B3361" t="str">
            <v>BARRA LISA TRAÇO 1:4 (CIMENTO E AREIA MÉDIA), ESPESSURA 2,0CM, PREPARO MANUAL DA ARGAMASSA</v>
          </cell>
          <cell r="C3361" t="str">
            <v>M2</v>
          </cell>
          <cell r="D3361">
            <v>16.64</v>
          </cell>
          <cell r="E3361">
            <v>25.5</v>
          </cell>
          <cell r="F3361">
            <v>42.14</v>
          </cell>
        </row>
        <row r="3362">
          <cell r="A3362">
            <v>84028</v>
          </cell>
          <cell r="B3362" t="str">
            <v>BARRA LISA TRAÇO 1:4 (CIMENTO E AREIA MÉDIA), COM CORANTE AMARELO, ESPESSURA 2,0CM, PREPARO MANUAL DA ARGAMASSA</v>
          </cell>
          <cell r="C3362" t="str">
            <v>M2</v>
          </cell>
          <cell r="D3362">
            <v>21.45</v>
          </cell>
          <cell r="E3362">
            <v>25.5</v>
          </cell>
          <cell r="F3362">
            <v>46.95</v>
          </cell>
        </row>
        <row r="3363">
          <cell r="A3363">
            <v>5991</v>
          </cell>
          <cell r="B3363" t="str">
            <v>BARRA LISA COM ARGAMASSA TRAÇO 1:4 (CIMENTO E AREIA GROSSA), ESPESSURA 2,0CM, INCLUSO ADITIVO IMPERMEABILIZANTE, PREPARO MECÂNICO DA ARGAMASSA</v>
          </cell>
          <cell r="C3363" t="str">
            <v>M2</v>
          </cell>
          <cell r="D3363">
            <v>15.11</v>
          </cell>
          <cell r="E3363">
            <v>22.33</v>
          </cell>
          <cell r="F3363">
            <v>37.44</v>
          </cell>
        </row>
        <row r="3364">
          <cell r="A3364">
            <v>5997</v>
          </cell>
          <cell r="B3364" t="str">
            <v>BARRA LISA COM ARGAMASSA TRAÇO 1:4 (CIMENTO E AREIA GROSSA), ESPESSURA 2,0CM, PREPARO MECÂNICO DA ARGAMASSA</v>
          </cell>
          <cell r="C3364" t="str">
            <v>M2</v>
          </cell>
          <cell r="D3364">
            <v>13.5</v>
          </cell>
          <cell r="E3364">
            <v>22.33</v>
          </cell>
          <cell r="F3364">
            <v>35.83</v>
          </cell>
        </row>
        <row r="3365">
          <cell r="B3365" t="str">
            <v>PASTILHAS</v>
          </cell>
          <cell r="C3365">
            <v>0</v>
          </cell>
        </row>
        <row r="3366">
          <cell r="A3366">
            <v>87242</v>
          </cell>
          <cell r="B3366" t="str">
            <v>REVESTIMENTO CERÂMICO PARA PAREDES EXTERNAS EM PASTILHAS DE PORCELANA 5 X 5 CM (PLACAS DE 30 X 30 CM), ALINHADAS A PRUMO, APLICADO EM PANOS COM VÃOS. AF_06/2014</v>
          </cell>
          <cell r="C3366" t="str">
            <v>M2</v>
          </cell>
          <cell r="D3366">
            <v>134.09</v>
          </cell>
          <cell r="E3366">
            <v>22.27</v>
          </cell>
          <cell r="F3366">
            <v>156.36000000000001</v>
          </cell>
        </row>
        <row r="3367">
          <cell r="A3367">
            <v>87243</v>
          </cell>
          <cell r="B3367" t="str">
            <v>REVESTIMENTO CERÂMICO PARA PAREDES EXTERNAS EM PASTILHAS DE PORCELANA 5 X 5 CM (PLACAS DE 30 X 30 CM), ALINHADAS A PRUMO, APLICADO EM PANOS SEM VÃOS. AF_06/2014</v>
          </cell>
          <cell r="C3367" t="str">
            <v>M2</v>
          </cell>
          <cell r="D3367">
            <v>125.27</v>
          </cell>
          <cell r="E3367">
            <v>17.690000000000001</v>
          </cell>
          <cell r="F3367">
            <v>142.96</v>
          </cell>
        </row>
        <row r="3368">
          <cell r="A3368">
            <v>87244</v>
          </cell>
          <cell r="B3368" t="str">
            <v>REVESTIMENTO CERÂMICO PARA PAREDES EXTERNAS EM PASTILHAS DE PORCELANA 5 X 5 CM (PLACAS DE 30 X 30 CM), ALINHADAS A PRUMO, APLICADO EM SUPERFÍCIES EXTERNAS DA SACADA. AF_06/2014</v>
          </cell>
          <cell r="C3368" t="str">
            <v>M2</v>
          </cell>
          <cell r="D3368">
            <v>127.66</v>
          </cell>
          <cell r="E3368">
            <v>23.77</v>
          </cell>
          <cell r="F3368">
            <v>151.43</v>
          </cell>
        </row>
        <row r="3369">
          <cell r="A3369">
            <v>87245</v>
          </cell>
          <cell r="B3369" t="str">
            <v>REVESTIMENTO CERÂMICO PARA PAREDES EXTERNAS EM PASTILHAS DE PORCELANA 5 X 5 CM (PLACAS DE 30 X 30 CM), ALINHADAS A PRUMO, APLICADO EM SUPERFÍCIES INTERNAS DA SACADA. AF_06/2014</v>
          </cell>
          <cell r="C3369" t="str">
            <v>M2</v>
          </cell>
          <cell r="D3369">
            <v>153.88999999999999</v>
          </cell>
          <cell r="E3369">
            <v>29.28</v>
          </cell>
          <cell r="F3369">
            <v>183.17</v>
          </cell>
        </row>
        <row r="3370">
          <cell r="A3370">
            <v>88786</v>
          </cell>
          <cell r="B3370" t="str">
            <v>REVESTIMENTO CERÂMICO PARA PAREDES EXTERNAS EM PASTILHAS DE PORCELANA 2,5 X 2,5 CM (PLACAS DE 30 X 30 CM), ALINHADAS A PRUMO, APLICADO EM PANOS COM VÃOS. AF_10/2014</v>
          </cell>
          <cell r="C3370" t="str">
            <v>M2</v>
          </cell>
          <cell r="D3370">
            <v>130.55000000000001</v>
          </cell>
          <cell r="E3370">
            <v>22.27</v>
          </cell>
          <cell r="F3370">
            <v>152.82</v>
          </cell>
        </row>
        <row r="3371">
          <cell r="A3371">
            <v>88787</v>
          </cell>
          <cell r="B3371" t="str">
            <v>REVESTIMENTO CERÂMICO PARA PAREDES EXTERNAS EM PASTILHAS DE PORCELANA 2,5 X 2,5 CM (PLACAS DE 30 X 30 CM), ALINHADAS A PRUMO, APLICADO EM PANOS SEM VÃOS. AF_10/2014</v>
          </cell>
          <cell r="C3371" t="str">
            <v>M2</v>
          </cell>
          <cell r="D3371">
            <v>122.09</v>
          </cell>
          <cell r="E3371">
            <v>17.690000000000001</v>
          </cell>
          <cell r="F3371">
            <v>139.78</v>
          </cell>
        </row>
        <row r="3372">
          <cell r="A3372">
            <v>88788</v>
          </cell>
          <cell r="B3372" t="str">
            <v>REVESTIMENTO CERÂMICO PARA PAREDES EXTERNAS EM PASTILHAS DE PORCELANA 2,5 X 2,5 CM (PLACAS DE 30 X 30 CM), ALINHADAS A PRUMO, APLICADO EM SUPERFÍCIES EXTERNAS DA SACADA. AF_10/2014</v>
          </cell>
          <cell r="C3372" t="str">
            <v>M2</v>
          </cell>
          <cell r="D3372">
            <v>124.48</v>
          </cell>
          <cell r="E3372">
            <v>23.77</v>
          </cell>
          <cell r="F3372">
            <v>148.25</v>
          </cell>
        </row>
        <row r="3373">
          <cell r="A3373">
            <v>88789</v>
          </cell>
          <cell r="B3373" t="str">
            <v>REVESTIMENTO CERÂMICO PARA PAREDES EXTERNAS EM PASTILHAS DE PORCELANA 2,5 X 2,5 CM (PLACAS DE 30 X 30 CM), ALINHADAS A PRUMO, APLICADO EM SUPERFÍCIES INTERNAS DA SACADA. AF_10/2014</v>
          </cell>
          <cell r="C3373" t="str">
            <v>M2</v>
          </cell>
          <cell r="D3373">
            <v>149.44999999999999</v>
          </cell>
          <cell r="E3373">
            <v>29.28</v>
          </cell>
          <cell r="F3373">
            <v>178.73</v>
          </cell>
        </row>
        <row r="3374">
          <cell r="B3374" t="str">
            <v>CERAMICAS</v>
          </cell>
          <cell r="C3374">
            <v>0</v>
          </cell>
        </row>
        <row r="3375">
          <cell r="A3375">
            <v>89170</v>
          </cell>
          <cell r="B3375" t="str">
            <v>(COMPOSIÇÃO REPRESENTATIVA) DO SERVIÇO DE REVESTIMENTO CERÂMICO PARA PAREDES INTERNAS, MEIA PAREDE, OU PAREDE INTEIRA, PLACAS GRÊS OU SEMI-GRÊS DE 20X20 CM, PARA EDIFICAÇÕES HABITACIONAIS UNIFAMILIAR (CASAS) E EDIFICAÇÕES PÚBLICAS PADRÃO. AF_11/2014</v>
          </cell>
          <cell r="C3375" t="str">
            <v>M2</v>
          </cell>
          <cell r="D3375">
            <v>27.27</v>
          </cell>
          <cell r="E3375">
            <v>11.57</v>
          </cell>
          <cell r="F3375">
            <v>38.840000000000003</v>
          </cell>
        </row>
        <row r="3376">
          <cell r="A3376">
            <v>89045</v>
          </cell>
          <cell r="B3376" t="str">
            <v>(COMPOSIÇÃO REPRESENTATIVA) DO SERVIÇO DE REVESTIMENTO CERÂMICO PARA AMBIENTES DE ÁREAS MOLHADAS, MEIA PAREDE OU PAREDE INTEIRA, COM PLACAS TIPO GRÊS OU SEMI-GRÊS, DIMENSÕES 20X20 CM, PARA EDIFICAÇÃO HABITACIONAL MULTIFAMILIAR (PRÉDIO). AF_11/2014</v>
          </cell>
          <cell r="C3376" t="str">
            <v>M2</v>
          </cell>
          <cell r="D3376">
            <v>27.67</v>
          </cell>
          <cell r="E3376">
            <v>12.52</v>
          </cell>
          <cell r="F3376">
            <v>40.19</v>
          </cell>
        </row>
        <row r="3377">
          <cell r="A3377">
            <v>87267</v>
          </cell>
          <cell r="B3377" t="str">
            <v>REVESTIMENTO CERÂMICO PARA PAREDES INTERNAS COM PLACAS TIPO GRÊS OU SEMI-GRÊS DE DIMENSÕES 20X20 CM APLICADAS EM AMBIENTES DE ÁREA MAIOR QUE 5 M² A MEIA ALTURA DAS PAREDES. AF_06/2014</v>
          </cell>
          <cell r="C3377" t="str">
            <v>M2</v>
          </cell>
          <cell r="D3377">
            <v>27.58</v>
          </cell>
          <cell r="E3377">
            <v>12.25</v>
          </cell>
          <cell r="F3377">
            <v>39.83</v>
          </cell>
        </row>
        <row r="3378">
          <cell r="A3378">
            <v>87265</v>
          </cell>
          <cell r="B3378" t="str">
            <v>REVESTIMENTO CERÂMICO PARA PAREDES INTERNAS COM PLACAS TIPO GRÊS OU SEMI-GRÊS DE DIMENSÕES 20X20 CM APLICADAS EM AMBIENTES DE ÁREA MAIOR QUE 5 M² NA ALTURA INTEIRA DAS PAREDES. AF_06/2014</v>
          </cell>
          <cell r="C3378" t="str">
            <v>M2</v>
          </cell>
          <cell r="D3378">
            <v>26.08</v>
          </cell>
          <cell r="E3378">
            <v>8.8699999999999992</v>
          </cell>
          <cell r="F3378">
            <v>34.950000000000003</v>
          </cell>
        </row>
        <row r="3379">
          <cell r="A3379">
            <v>87266</v>
          </cell>
          <cell r="B3379" t="str">
            <v>REVESTIMENTO CERÂMICO PARA PAREDES INTERNAS COM PLACAS TIPO GRÊS OU SEMI-GRÊS DE DIMENSÕES 20X20 CM APLICADAS EM AMBIENTES DE ÁREA MENOR QUE 5 M² A MEIA ALTURA DAS PAREDES. AF_06/2014</v>
          </cell>
          <cell r="C3379" t="str">
            <v>M2</v>
          </cell>
          <cell r="D3379">
            <v>28.26</v>
          </cell>
          <cell r="E3379">
            <v>13.97</v>
          </cell>
          <cell r="F3379">
            <v>42.23</v>
          </cell>
        </row>
        <row r="3380">
          <cell r="A3380">
            <v>87264</v>
          </cell>
          <cell r="B3380" t="str">
            <v>REVESTIMENTO CERÂMICO PARA PAREDES INTERNAS COM PLACAS TIPO GRÊS OU SEMI-GRÊS DE DIMENSÕES 20X20 CM APLICADAS EM AMBIENTES DE ÁREA MENOR QUE 5 M² NA ALTURA INTEIRA DAS PAREDES. AF_06/2014</v>
          </cell>
          <cell r="C3380" t="str">
            <v>M2</v>
          </cell>
          <cell r="D3380">
            <v>27.72</v>
          </cell>
          <cell r="E3380">
            <v>12.59</v>
          </cell>
          <cell r="F3380">
            <v>40.31</v>
          </cell>
        </row>
        <row r="3381">
          <cell r="A3381">
            <v>87271</v>
          </cell>
          <cell r="B3381" t="str">
            <v>REVESTIMENTO CERÂMICO PARA PAREDES INTERNAS COM PLACAS TIPO GRÊS OU SEMI-GRÊS DE DIMENSÕES 25X35 CM APLICADAS EM AMBIENTES DE ÁREA MAIOR QUE 5 M² A MEIA ALTURA DAS PAREDES. AF_06/2014</v>
          </cell>
          <cell r="C3381" t="str">
            <v>M2</v>
          </cell>
          <cell r="D3381">
            <v>28.21</v>
          </cell>
          <cell r="E3381">
            <v>14.22</v>
          </cell>
          <cell r="F3381">
            <v>42.43</v>
          </cell>
        </row>
        <row r="3382">
          <cell r="A3382">
            <v>87269</v>
          </cell>
          <cell r="B3382" t="str">
            <v>REVESTIMENTO CERÂMICO PARA PAREDES INTERNAS COM PLACAS TIPO GRÊS OU SEMI-GRÊS DE DIMENSÕES 25X35 CM APLICADAS EM AMBIENTES DE ÁREA MAIOR QUE 5 M² NA ALTURA INTEIRA DAS PAREDES. AF_06/2014</v>
          </cell>
          <cell r="C3382" t="str">
            <v>M2</v>
          </cell>
          <cell r="D3382">
            <v>26.9</v>
          </cell>
          <cell r="E3382">
            <v>10.84</v>
          </cell>
          <cell r="F3382">
            <v>37.74</v>
          </cell>
        </row>
        <row r="3383">
          <cell r="A3383">
            <v>87270</v>
          </cell>
          <cell r="B3383" t="str">
            <v>REVESTIMENTO CERÂMICO PARA PAREDES INTERNAS COM PLACAS TIPO GRÊS OU SEMI-GRÊS DE DIMENSÕES 25X35 CM APLICADAS EM AMBIENTES DE ÁREA MENOR QUE 5 M² A MEIA ALTURA DAS PAREDES. AF_06/2014</v>
          </cell>
          <cell r="C3383" t="str">
            <v>M2</v>
          </cell>
          <cell r="D3383">
            <v>29.12</v>
          </cell>
          <cell r="E3383">
            <v>16.059999999999999</v>
          </cell>
          <cell r="F3383">
            <v>45.18</v>
          </cell>
        </row>
        <row r="3384">
          <cell r="A3384">
            <v>87268</v>
          </cell>
          <cell r="B3384" t="str">
            <v>REVESTIMENTO CERÂMICO PARA PAREDES INTERNAS COM PLACAS TIPO GRÊS OU SEMI-GRÊS DE DIMENSÕES 25X35 CM APLICADAS EM AMBIENTES DE ÁREA MENOR QUE 5 M² NA ALTURA INTEIRA DAS PAREDES. AF_06/2014</v>
          </cell>
          <cell r="C3384" t="str">
            <v>M2</v>
          </cell>
          <cell r="D3384">
            <v>28.67</v>
          </cell>
          <cell r="E3384">
            <v>14.91</v>
          </cell>
          <cell r="F3384">
            <v>43.58</v>
          </cell>
        </row>
        <row r="3385">
          <cell r="A3385">
            <v>87273</v>
          </cell>
          <cell r="B3385" t="str">
            <v>REVESTIMENTO CERÂMICO PARA PAREDES INTERNAS COM PLACAS TIPO GRÊS OU SEMI-GRÊS DE DIMENSÕES 33X45 CM APLICADAS EM AMBIENTES DE ÁREA MAIOR QUE 5 M² NA ALTURA INTEIRA DAS PAREDES. AF_06/2014</v>
          </cell>
          <cell r="C3385" t="str">
            <v>M2</v>
          </cell>
          <cell r="D3385">
            <v>27.73</v>
          </cell>
          <cell r="E3385">
            <v>11.65</v>
          </cell>
          <cell r="F3385">
            <v>39.380000000000003</v>
          </cell>
        </row>
        <row r="3386">
          <cell r="A3386">
            <v>87274</v>
          </cell>
          <cell r="B3386" t="str">
            <v>REVESTIMENTO CERÂMICO PARA PAREDES INTERNAS COM PLACAS TIPO GRÊS OU SEMI-GRÊS DE DIMENSÕES 33X45 CM APLICADAS EM AMBIENTES DE ÁREA MENOR QUE 5 M² A MEIA ALTURA DAS PAREDES. AF_06/2014</v>
          </cell>
          <cell r="C3386" t="str">
            <v>M2</v>
          </cell>
          <cell r="D3386">
            <v>30.18</v>
          </cell>
          <cell r="E3386">
            <v>17.47</v>
          </cell>
          <cell r="F3386">
            <v>47.65</v>
          </cell>
        </row>
        <row r="3387">
          <cell r="A3387">
            <v>87272</v>
          </cell>
          <cell r="B3387" t="str">
            <v>REVESTIMENTO CERÂMICO PARA PAREDES INTERNAS COM PLACAS TIPO GRÊS OU SEMI-GRÊS DE DIMENSÕES 33X45 CM APLICADAS EM AMBIENTES DE ÁREA MENOR QUE 5 M² NA ALTURA INTEIRA DAS PAREDES. AF_06/2014</v>
          </cell>
          <cell r="C3387" t="str">
            <v>M2</v>
          </cell>
          <cell r="D3387">
            <v>29.86</v>
          </cell>
          <cell r="E3387">
            <v>16.66</v>
          </cell>
          <cell r="F3387">
            <v>46.52</v>
          </cell>
        </row>
        <row r="3388">
          <cell r="A3388">
            <v>87275</v>
          </cell>
          <cell r="B3388" t="str">
            <v>REVESTIMENTO CERÂMICO PARA PAREDES INTERNAS COM PLACAS TIPO GRÊS OU SEMI-GRÊS DE DIMENSÕES 33X45 CM APLICADAS EM AMBIENTES DEÁREA MAIOR QUE 5 M² A MEIA ALTURA DAS PAREDES. AF_06/2014</v>
          </cell>
          <cell r="C3388" t="str">
            <v>M2</v>
          </cell>
          <cell r="D3388">
            <v>29.5</v>
          </cell>
          <cell r="E3388">
            <v>15.72</v>
          </cell>
          <cell r="F3388">
            <v>45.22</v>
          </cell>
        </row>
        <row r="3389">
          <cell r="B3389" t="str">
            <v>REVESTIMENTO COM PEDRA</v>
          </cell>
          <cell r="C3389">
            <v>0</v>
          </cell>
        </row>
        <row r="3390">
          <cell r="A3390">
            <v>84078</v>
          </cell>
          <cell r="B3390" t="str">
            <v>REVESTIMENTO DE PAREDE COM PEDRA SÃO TOME 20X40CM, ASSENTAMENTO COM ARGAMASSA TRAÇO 1:2:2 (CIMENTO, SAIBRO E AREIA MÉDIA NÃO PENEIRADA), PREPARO MANUAL DA ARGAMASSA</v>
          </cell>
          <cell r="C3390" t="str">
            <v>M2</v>
          </cell>
          <cell r="D3390">
            <v>108.04</v>
          </cell>
          <cell r="E3390">
            <v>37.270000000000003</v>
          </cell>
          <cell r="F3390">
            <v>145.31</v>
          </cell>
        </row>
        <row r="3391">
          <cell r="A3391">
            <v>84079</v>
          </cell>
          <cell r="B3391" t="str">
            <v>REVESTIMENTO DE PAREDE COM PEDRA ARDÓSIA CINZA 30X30X1CM, ASSENTADO COM ARGAMASSA TRAÇO 1:2:2 (CIMENTO, SAIBRO E AREIA MÉDIA NÃO PENEIRADA) PREPARO MANUAL DA ARGAMASSA</v>
          </cell>
          <cell r="C3391" t="str">
            <v>M2</v>
          </cell>
          <cell r="D3391">
            <v>34.97</v>
          </cell>
          <cell r="E3391">
            <v>37.270000000000003</v>
          </cell>
          <cell r="F3391">
            <v>72.239999999999995</v>
          </cell>
        </row>
        <row r="3392">
          <cell r="A3392">
            <v>84080</v>
          </cell>
          <cell r="B3392" t="str">
            <v>REVESTIMENTO DE PAREDE COM PEDRA ARDÓSIA CINZA 40X40X1CM, ASSENTAMENTO COM ARGAMASSA TRAÇO 1:2:2 (CIMENTO, SAIBRO E AREIA MÉDIA NÃO PENEIRADA) PREPARO MANUAL DA ARGAMASSA</v>
          </cell>
          <cell r="C3392" t="str">
            <v>M2</v>
          </cell>
          <cell r="D3392">
            <v>35.43</v>
          </cell>
          <cell r="E3392">
            <v>37.270000000000003</v>
          </cell>
          <cell r="F3392">
            <v>72.7</v>
          </cell>
        </row>
        <row r="3393">
          <cell r="A3393">
            <v>84081</v>
          </cell>
          <cell r="B3393" t="str">
            <v>REVESTIMENTO DE PAREDE COM PEDRA BASALTO CINZA 20X40CM IRREGULAR, ASSENTAMENTO COM ARGAMASSA TRAÇO 1:4 (CIMENTO E AREIA MÉDIA NÃO PENEIRADA), PREPARO MANUAL DA ARGAMASSA</v>
          </cell>
          <cell r="C3393" t="str">
            <v>M2</v>
          </cell>
          <cell r="D3393">
            <v>59.17</v>
          </cell>
          <cell r="E3393">
            <v>37.17</v>
          </cell>
          <cell r="F3393">
            <v>96.34</v>
          </cell>
        </row>
        <row r="3394">
          <cell r="A3394">
            <v>84097</v>
          </cell>
          <cell r="B3394" t="str">
            <v>REVESTIMENTO COM MÁRMORE ACINZENTADO POLIDO 20X30CM, ESPESSURA DE 2CM, ASSENTADO COM ARGAMASSA PRÉ-FABRICADA DE CIMENTO COLANTE E REJUNTAMENTO COM ARGAMASSA PRÉ-FABRICADA PARA REJUNTAMENTO</v>
          </cell>
          <cell r="C3394" t="str">
            <v>M2</v>
          </cell>
          <cell r="D3394">
            <v>283.91000000000003</v>
          </cell>
          <cell r="E3394">
            <v>15.1</v>
          </cell>
          <cell r="F3394">
            <v>299.01</v>
          </cell>
        </row>
        <row r="3395">
          <cell r="A3395">
            <v>87261</v>
          </cell>
          <cell r="B3395" t="str">
            <v>REVESTIMENTO CERÂMICO PARA PISO COM PLACAS TIPO PORCELANATO DE DIMENSÕES 60X60 CM APLICADA EM AMBIENTES DE ÁREA MENOR QUE 5 M². AF_06/2014</v>
          </cell>
          <cell r="C3395" t="str">
            <v>M2</v>
          </cell>
          <cell r="D3395">
            <v>70.97</v>
          </cell>
          <cell r="E3395">
            <v>16.71</v>
          </cell>
          <cell r="F3395">
            <v>87.68</v>
          </cell>
        </row>
        <row r="3396">
          <cell r="A3396">
            <v>87262</v>
          </cell>
          <cell r="B3396" t="str">
            <v>REVESTIMENTO CERÂMICO PARA PISO COM PLACAS TIPO PORCELANATO DE DIMENSÕES 60X60 CM APLICADA EM AMBIENTES DE ÁREA ENTRE 5 M² E 10 M². AF_06/2014</v>
          </cell>
          <cell r="C3396" t="str">
            <v>M2</v>
          </cell>
          <cell r="D3396">
            <v>66.959999999999994</v>
          </cell>
          <cell r="E3396">
            <v>11.28</v>
          </cell>
          <cell r="F3396">
            <v>78.239999999999995</v>
          </cell>
        </row>
        <row r="3397">
          <cell r="A3397">
            <v>87263</v>
          </cell>
          <cell r="B3397" t="str">
            <v>REVESTIMENTO CERÂMICO PARA PISO COM PLACAS TIPO PORCELANATO DE DIMENSÕES 60X60 CM APLICADA EM AMBIENTES DE ÁREA MAIOR QUE 10 M². AF_06/2014</v>
          </cell>
          <cell r="C3397" t="str">
            <v>M2</v>
          </cell>
          <cell r="D3397">
            <v>64.989999999999995</v>
          </cell>
          <cell r="E3397">
            <v>7.38</v>
          </cell>
          <cell r="F3397">
            <v>72.37</v>
          </cell>
        </row>
        <row r="3398">
          <cell r="B3398" t="str">
            <v>REVESTIMENTOS EM PEDRA</v>
          </cell>
          <cell r="C3398">
            <v>0</v>
          </cell>
        </row>
        <row r="3399">
          <cell r="A3399" t="str">
            <v>73807/1</v>
          </cell>
          <cell r="B3399" t="str">
            <v>CORRIMÃO EM MARMORITE, LARGURA 15CM</v>
          </cell>
          <cell r="C3399" t="str">
            <v>M</v>
          </cell>
          <cell r="D3399">
            <v>30.42</v>
          </cell>
          <cell r="E3399">
            <v>53.34</v>
          </cell>
          <cell r="F3399">
            <v>83.76</v>
          </cell>
        </row>
        <row r="3400">
          <cell r="B3400" t="str">
            <v>REVESTIMENTOS DIVERSOS</v>
          </cell>
          <cell r="C3400">
            <v>0</v>
          </cell>
        </row>
        <row r="3401">
          <cell r="A3401">
            <v>40780</v>
          </cell>
          <cell r="B3401" t="str">
            <v>REGULARIZAÇÃO DE SUPERFÍCIE DE CONC. APARENTE</v>
          </cell>
          <cell r="C3401" t="str">
            <v>M2</v>
          </cell>
          <cell r="D3401">
            <v>2.52</v>
          </cell>
          <cell r="E3401">
            <v>6.02</v>
          </cell>
          <cell r="F3401">
            <v>8.5399999999999991</v>
          </cell>
        </row>
        <row r="3402">
          <cell r="B3402" t="str">
            <v>FORRO DE MADEIRA</v>
          </cell>
          <cell r="C3402">
            <v>0</v>
          </cell>
        </row>
        <row r="3403">
          <cell r="A3403">
            <v>9536</v>
          </cell>
          <cell r="B3403" t="str">
            <v>FORRO DE MADEIRA PARA BEIRAL, TÁBUAS DE 10X1CM COM FRISO MACHO/FÊMEA, INCLUSA MEIA-CANA E TESTEIRA COM ALTURA DE 15CM</v>
          </cell>
          <cell r="C3403" t="str">
            <v>M2</v>
          </cell>
          <cell r="D3403">
            <v>79.17</v>
          </cell>
          <cell r="E3403">
            <v>27.93</v>
          </cell>
          <cell r="F3403">
            <v>107.1</v>
          </cell>
        </row>
        <row r="3404">
          <cell r="A3404" t="str">
            <v>74250/1</v>
          </cell>
          <cell r="B3404" t="str">
            <v>FORRO DE MADEIRA, TÁBUAS 10X1CM COM FRISO MACHO/FÊMEA, EXCLUSIVE ENTARUGAMENTO</v>
          </cell>
          <cell r="C3404" t="str">
            <v>M2</v>
          </cell>
          <cell r="D3404">
            <v>49.73</v>
          </cell>
          <cell r="E3404">
            <v>14.3</v>
          </cell>
          <cell r="F3404">
            <v>64.03</v>
          </cell>
        </row>
        <row r="3405">
          <cell r="A3405" t="str">
            <v>74250/2</v>
          </cell>
          <cell r="B3405" t="str">
            <v>FORRO DE MADEIRA, TÁBUAS 10X1CM COM FRISO MACHO/FÊMEA, INCLUSIVE MEIA-CANA E ENTARUGAMENTO</v>
          </cell>
          <cell r="C3405" t="str">
            <v>M2</v>
          </cell>
          <cell r="D3405">
            <v>62.2</v>
          </cell>
          <cell r="E3405">
            <v>14.3</v>
          </cell>
          <cell r="F3405">
            <v>76.5</v>
          </cell>
        </row>
        <row r="3406">
          <cell r="A3406">
            <v>84090</v>
          </cell>
          <cell r="B3406" t="str">
            <v>FORRO DE MADEIRA COM TÁBUAS 10X1CM FIXADAS EM SARRAFOS DE 2X10CM COM ESPAÇAMENTO DE 50CM</v>
          </cell>
          <cell r="C3406" t="str">
            <v>M2</v>
          </cell>
          <cell r="D3406">
            <v>62.22</v>
          </cell>
          <cell r="E3406">
            <v>26.23</v>
          </cell>
          <cell r="F3406">
            <v>88.45</v>
          </cell>
        </row>
        <row r="3407">
          <cell r="A3407">
            <v>84091</v>
          </cell>
          <cell r="B3407" t="str">
            <v>BARROTEAMENTO PARA FORRO, COM PEÇAS DE MADEIRA 2,5X10CM, ESPACADAS DE 50CM</v>
          </cell>
          <cell r="C3407" t="str">
            <v>M2</v>
          </cell>
          <cell r="D3407">
            <v>25.08</v>
          </cell>
          <cell r="E3407">
            <v>19.07</v>
          </cell>
          <cell r="F3407">
            <v>44.15</v>
          </cell>
        </row>
        <row r="3408">
          <cell r="A3408">
            <v>84093</v>
          </cell>
          <cell r="B3408" t="str">
            <v>TABEIRA DE MADEIRA LEI, 1A QUALIDADE, 2,5X30,0CM PARA BEIRAL DE TELHADO</v>
          </cell>
          <cell r="C3408" t="str">
            <v>M</v>
          </cell>
          <cell r="D3408">
            <v>22.74</v>
          </cell>
          <cell r="E3408">
            <v>6.13</v>
          </cell>
          <cell r="F3408">
            <v>28.87</v>
          </cell>
        </row>
        <row r="3409">
          <cell r="A3409">
            <v>84094</v>
          </cell>
          <cell r="B3409" t="str">
            <v>MEIA CANA 2,5X2,5CM COM ACABAMENTO PARA FORRO DE MADEIRA</v>
          </cell>
          <cell r="C3409" t="str">
            <v>M</v>
          </cell>
          <cell r="D3409">
            <v>4.2699999999999996</v>
          </cell>
          <cell r="E3409">
            <v>2.86</v>
          </cell>
          <cell r="F3409">
            <v>7.13</v>
          </cell>
        </row>
        <row r="3410">
          <cell r="A3410">
            <v>84095</v>
          </cell>
          <cell r="B3410" t="str">
            <v>RODATETO EM MADEIRA DE LEI 7,0X2,5CM</v>
          </cell>
          <cell r="C3410" t="str">
            <v>M</v>
          </cell>
          <cell r="D3410">
            <v>10.7</v>
          </cell>
          <cell r="E3410">
            <v>8.51</v>
          </cell>
          <cell r="F3410">
            <v>19.21</v>
          </cell>
        </row>
        <row r="3411">
          <cell r="A3411">
            <v>84096</v>
          </cell>
          <cell r="B3411" t="str">
            <v>RODATETO EM MADEIRA DE LEI 4,0X1,5CM</v>
          </cell>
          <cell r="C3411" t="str">
            <v>M</v>
          </cell>
          <cell r="D3411">
            <v>7.06</v>
          </cell>
          <cell r="E3411">
            <v>8.51</v>
          </cell>
          <cell r="F3411">
            <v>15.57</v>
          </cell>
        </row>
        <row r="3412">
          <cell r="B3412" t="str">
            <v>FORRO DE GESSO</v>
          </cell>
          <cell r="C3412">
            <v>0</v>
          </cell>
        </row>
        <row r="3413">
          <cell r="A3413">
            <v>72197</v>
          </cell>
          <cell r="B3413" t="str">
            <v>SANCA DE GESSO, ALTURA 15CM, MOLDADA NA OBRA</v>
          </cell>
          <cell r="C3413" t="str">
            <v>M</v>
          </cell>
          <cell r="D3413">
            <v>9.75</v>
          </cell>
          <cell r="E3413">
            <v>15.17</v>
          </cell>
          <cell r="F3413">
            <v>24.92</v>
          </cell>
        </row>
        <row r="3414">
          <cell r="A3414" t="str">
            <v>73792/1</v>
          </cell>
          <cell r="B3414" t="str">
            <v>FORRO EM PLACAS PRÉ-MOLDADAS DE GESSO LISO, BISOTADO, 60X60CM COM ESPESSURA CENTRAL 1,2CM E NAS BORDAS 3,0CM, INCLUSO FIXAÇÃO COM ARAME E ESTRUTURA DE MADEIRA</v>
          </cell>
          <cell r="C3414" t="str">
            <v>M2</v>
          </cell>
          <cell r="D3414">
            <v>36.5</v>
          </cell>
          <cell r="E3414">
            <v>27.5</v>
          </cell>
          <cell r="F3414">
            <v>64</v>
          </cell>
        </row>
        <row r="3415">
          <cell r="A3415" t="str">
            <v>73986/1</v>
          </cell>
          <cell r="B3415" t="str">
            <v>FORRO DE GESSO EM PLACAS 60X60CM, ESPESSURA 1,2CM, INCLUSIVE FIXAÇÃO COM ARAME</v>
          </cell>
          <cell r="C3415" t="str">
            <v>M2</v>
          </cell>
          <cell r="D3415">
            <v>17.22</v>
          </cell>
          <cell r="E3415">
            <v>10.84</v>
          </cell>
          <cell r="F3415">
            <v>28.06</v>
          </cell>
        </row>
        <row r="3416">
          <cell r="B3416" t="str">
            <v>FORRO DE PVC</v>
          </cell>
          <cell r="C3416">
            <v>0</v>
          </cell>
        </row>
        <row r="3417">
          <cell r="B3417" t="str">
            <v>FORROS ESPECIAIS</v>
          </cell>
          <cell r="C3417">
            <v>0</v>
          </cell>
        </row>
        <row r="3418">
          <cell r="B3418" t="str">
            <v>ISOLAMENTO ACÚSTICO</v>
          </cell>
          <cell r="C3418">
            <v>0</v>
          </cell>
        </row>
        <row r="3419">
          <cell r="A3419" t="str">
            <v>73747/1</v>
          </cell>
          <cell r="B3419" t="str">
            <v>ISOLAMENTO ACÚSTICO EM ESPUMA DE POLIURETANO ESPESSURA 20 MM, DENSIDADE 29KG/M3</v>
          </cell>
          <cell r="C3419" t="str">
            <v>M2</v>
          </cell>
          <cell r="D3419">
            <v>38.909999999999997</v>
          </cell>
          <cell r="E3419">
            <v>4.3</v>
          </cell>
          <cell r="F3419">
            <v>43.21</v>
          </cell>
        </row>
        <row r="3420">
          <cell r="A3420">
            <v>84098</v>
          </cell>
          <cell r="B3420" t="str">
            <v>ISOLAMENTO ACÚSTICO COM ESPUMA POLIURETANO E=25MM, FLEXÍVEL 100X100X2CM, DENSIDADE 29 A 35 KG/M3</v>
          </cell>
          <cell r="C3420" t="str">
            <v>M2</v>
          </cell>
          <cell r="D3420">
            <v>38.909999999999997</v>
          </cell>
          <cell r="E3420">
            <v>3.72</v>
          </cell>
          <cell r="F3420">
            <v>42.63</v>
          </cell>
        </row>
        <row r="3421">
          <cell r="B3421" t="str">
            <v>ISOLAMENTO TERMICO</v>
          </cell>
          <cell r="C3421">
            <v>0</v>
          </cell>
        </row>
        <row r="3422">
          <cell r="A3422">
            <v>72198</v>
          </cell>
          <cell r="B3422" t="str">
            <v>ISOLAMENTO TÉRMICO COM ARGAMASSA TRAÇO 1:3 (CIMENTO E AREIA GROSSA NÃO PENEIRADA), COM ADIÇÃO DE PÉROLAS DE ISOPOR, ESPESSURA 6CM, PREPARO MANUAL DA ARGAMASSA</v>
          </cell>
          <cell r="C3422" t="str">
            <v>M2</v>
          </cell>
          <cell r="D3422">
            <v>48.22</v>
          </cell>
          <cell r="E3422">
            <v>37.659999999999997</v>
          </cell>
          <cell r="F3422">
            <v>85.88</v>
          </cell>
        </row>
        <row r="3423">
          <cell r="A3423" t="str">
            <v>73833/1</v>
          </cell>
          <cell r="B3423" t="str">
            <v>ISOLAMENTO TÉRMICO COM MANTA DE LÃ DE VIDRO, ESPESSURA 2,5CM</v>
          </cell>
          <cell r="C3423" t="str">
            <v>M2</v>
          </cell>
          <cell r="D3423">
            <v>50.38</v>
          </cell>
          <cell r="E3423">
            <v>14.39</v>
          </cell>
          <cell r="F3423">
            <v>64.77</v>
          </cell>
        </row>
        <row r="3424">
          <cell r="B3424" t="str">
            <v>REVESTIMENTO DE PISOS</v>
          </cell>
          <cell r="C3424">
            <v>0</v>
          </cell>
        </row>
        <row r="3425">
          <cell r="B3425" t="str">
            <v>MANUTENCAO / REPAROS - REVESTIMENTO DE PISOS</v>
          </cell>
          <cell r="C3425">
            <v>0</v>
          </cell>
        </row>
        <row r="3426">
          <cell r="A3426">
            <v>84084</v>
          </cell>
          <cell r="B3426" t="str">
            <v>APICOAMENTO MANUAL DE SUPERFÍCIE DE CONCRETO</v>
          </cell>
          <cell r="C3426" t="str">
            <v>M2</v>
          </cell>
          <cell r="D3426">
            <v>1.8</v>
          </cell>
          <cell r="E3426">
            <v>3.86</v>
          </cell>
          <cell r="F3426">
            <v>5.66</v>
          </cell>
        </row>
        <row r="3427">
          <cell r="A3427" t="str">
            <v>73801/2</v>
          </cell>
          <cell r="B3427" t="str">
            <v>DEMOLIÇÃO DE CAMADA DE ASSENTAMENTO/CONTRAPISO COM USO DE PONTEIRO, ESPESSURA ATÉ 4CM</v>
          </cell>
          <cell r="C3427" t="str">
            <v>M2</v>
          </cell>
          <cell r="D3427">
            <v>6.77</v>
          </cell>
          <cell r="E3427">
            <v>14.48</v>
          </cell>
          <cell r="F3427">
            <v>21.25</v>
          </cell>
        </row>
        <row r="3428">
          <cell r="A3428" t="str">
            <v>73895/1</v>
          </cell>
          <cell r="B3428" t="str">
            <v>DEMOLIÇÃO DE PISO DE MÁRMORE E ARGAMASSA DE ASSENTAMENTO</v>
          </cell>
          <cell r="C3428" t="str">
            <v>M2</v>
          </cell>
          <cell r="D3428">
            <v>2.61</v>
          </cell>
          <cell r="E3428">
            <v>5.91</v>
          </cell>
          <cell r="F3428">
            <v>8.52</v>
          </cell>
        </row>
        <row r="3429">
          <cell r="A3429" t="str">
            <v>73801/1</v>
          </cell>
          <cell r="B3429" t="str">
            <v>DEMOLIÇÃO DE PISO DE ALTA RESISTÊNCIA</v>
          </cell>
          <cell r="C3429" t="str">
            <v>M2</v>
          </cell>
          <cell r="D3429">
            <v>6.77</v>
          </cell>
          <cell r="E3429">
            <v>14.48</v>
          </cell>
          <cell r="F3429">
            <v>21.25</v>
          </cell>
        </row>
        <row r="3430">
          <cell r="A3430">
            <v>85367</v>
          </cell>
          <cell r="B3430" t="str">
            <v>DEMOLIÇÃO DE PISO EM LADRILHO COM ARGAMASSA</v>
          </cell>
          <cell r="C3430" t="str">
            <v>M2</v>
          </cell>
          <cell r="D3430">
            <v>4.0599999999999996</v>
          </cell>
          <cell r="E3430">
            <v>9.48</v>
          </cell>
          <cell r="F3430">
            <v>13.54</v>
          </cell>
        </row>
        <row r="3431">
          <cell r="A3431">
            <v>85376</v>
          </cell>
          <cell r="B3431" t="str">
            <v>DEMOLIÇÃO DE PISO VINÍLICO</v>
          </cell>
          <cell r="C3431" t="str">
            <v>M2</v>
          </cell>
          <cell r="D3431">
            <v>1.49</v>
          </cell>
          <cell r="E3431">
            <v>3.3</v>
          </cell>
          <cell r="F3431">
            <v>4.79</v>
          </cell>
        </row>
        <row r="3432">
          <cell r="A3432">
            <v>72239</v>
          </cell>
          <cell r="B3432" t="str">
            <v>RETIRADA DE TACOS DE MADEIRA</v>
          </cell>
          <cell r="C3432" t="str">
            <v>M2</v>
          </cell>
          <cell r="D3432">
            <v>1.35</v>
          </cell>
          <cell r="E3432">
            <v>3.49</v>
          </cell>
          <cell r="F3432">
            <v>4.84</v>
          </cell>
        </row>
        <row r="3433">
          <cell r="A3433">
            <v>72240</v>
          </cell>
          <cell r="B3433" t="str">
            <v>RETIRADA DE ASSOALHO DE MADEIRA, EXCLUSIVE RETIRADA DE VIGAMENTO</v>
          </cell>
          <cell r="C3433" t="str">
            <v>M2</v>
          </cell>
          <cell r="D3433">
            <v>6.77</v>
          </cell>
          <cell r="E3433">
            <v>16.36</v>
          </cell>
          <cell r="F3433">
            <v>23.13</v>
          </cell>
        </row>
        <row r="3434">
          <cell r="A3434">
            <v>72241</v>
          </cell>
          <cell r="B3434" t="str">
            <v>RETIRADA DE ASSOALHO DE MADEIRA, INCLUSIVE RETIRADA DE VIGAMENTO</v>
          </cell>
          <cell r="C3434" t="str">
            <v>M2</v>
          </cell>
          <cell r="D3434">
            <v>8.1300000000000008</v>
          </cell>
          <cell r="E3434">
            <v>19.63</v>
          </cell>
          <cell r="F3434">
            <v>27.76</v>
          </cell>
        </row>
        <row r="3435">
          <cell r="A3435">
            <v>72242</v>
          </cell>
          <cell r="B3435" t="str">
            <v>RETIRADA DE RODAPÉS DE MADEIRA, INCLUSIVE RETIRADA DE CORDÃO</v>
          </cell>
          <cell r="C3435" t="str">
            <v>M2</v>
          </cell>
          <cell r="D3435">
            <v>1.24</v>
          </cell>
          <cell r="E3435">
            <v>3.59</v>
          </cell>
          <cell r="F3435">
            <v>4.83</v>
          </cell>
        </row>
        <row r="3436">
          <cell r="A3436">
            <v>85371</v>
          </cell>
          <cell r="B3436" t="str">
            <v>REMOÇÃO DE PISO EM CARPETE</v>
          </cell>
          <cell r="C3436" t="str">
            <v>M2</v>
          </cell>
          <cell r="D3436">
            <v>0.81</v>
          </cell>
          <cell r="E3436">
            <v>1.81</v>
          </cell>
          <cell r="F3436">
            <v>2.62</v>
          </cell>
        </row>
        <row r="3437">
          <cell r="A3437">
            <v>85409</v>
          </cell>
          <cell r="B3437" t="str">
            <v>REMOÇÃO DE PISO EM PLACAS DE BORRACHA COLADA</v>
          </cell>
          <cell r="C3437" t="str">
            <v>M2</v>
          </cell>
          <cell r="D3437">
            <v>1.8</v>
          </cell>
          <cell r="E3437">
            <v>4.0599999999999996</v>
          </cell>
          <cell r="F3437">
            <v>5.86</v>
          </cell>
        </row>
        <row r="3438">
          <cell r="A3438">
            <v>85411</v>
          </cell>
          <cell r="B3438" t="str">
            <v>REMOÇÃO DE RODAPÉ CERÂMICO</v>
          </cell>
          <cell r="C3438" t="str">
            <v>M</v>
          </cell>
          <cell r="D3438">
            <v>0.92</v>
          </cell>
          <cell r="E3438">
            <v>2.0699999999999998</v>
          </cell>
          <cell r="F3438">
            <v>2.99</v>
          </cell>
        </row>
        <row r="3439">
          <cell r="A3439">
            <v>85412</v>
          </cell>
          <cell r="B3439" t="str">
            <v>REMOÇÃO DE RODAPÉ DE MÁRMORE OU GRANITO</v>
          </cell>
          <cell r="C3439" t="str">
            <v>M</v>
          </cell>
          <cell r="D3439">
            <v>1.34</v>
          </cell>
          <cell r="E3439">
            <v>2.97</v>
          </cell>
          <cell r="F3439">
            <v>4.3099999999999996</v>
          </cell>
        </row>
        <row r="3440">
          <cell r="A3440">
            <v>85413</v>
          </cell>
          <cell r="B3440" t="str">
            <v>REMOÇÃO DE RODAPÉ VINÍLICO OU DE BORRACHA COLADA</v>
          </cell>
          <cell r="C3440" t="str">
            <v>M</v>
          </cell>
          <cell r="D3440">
            <v>0.67</v>
          </cell>
          <cell r="E3440">
            <v>1.64</v>
          </cell>
          <cell r="F3440">
            <v>2.31</v>
          </cell>
        </row>
        <row r="3441">
          <cell r="A3441">
            <v>85382</v>
          </cell>
          <cell r="B3441" t="str">
            <v>REMOÇÃO DE PROTEÇÃO MECÂNICA DE IMPERMEABILIZAÇÃO</v>
          </cell>
          <cell r="C3441" t="str">
            <v>M2</v>
          </cell>
          <cell r="D3441">
            <v>5.64</v>
          </cell>
          <cell r="E3441">
            <v>12.06</v>
          </cell>
          <cell r="F3441">
            <v>17.7</v>
          </cell>
        </row>
        <row r="3442">
          <cell r="A3442">
            <v>72191</v>
          </cell>
          <cell r="B3442" t="str">
            <v>RECOLOCAÇÃO DE TACOS DE MADEIRA COM REAPROVEITAMENTO DE MATERIAL E ASSENTAMENTO COM ARGAMASSA 1:4 (CIMENTO E AREIA)</v>
          </cell>
          <cell r="C3442" t="str">
            <v>M2</v>
          </cell>
          <cell r="D3442">
            <v>27.08</v>
          </cell>
          <cell r="E3442">
            <v>42.45</v>
          </cell>
          <cell r="F3442">
            <v>69.53</v>
          </cell>
        </row>
        <row r="3443">
          <cell r="A3443">
            <v>72192</v>
          </cell>
          <cell r="B3443" t="str">
            <v>RECOLOCAÇÃO DE PISO DE TÁBUAS DE MADEIRA, CONSIDERANDO REAPROVEITAMENTO DO MATERIAL</v>
          </cell>
          <cell r="C3443" t="str">
            <v>M2</v>
          </cell>
          <cell r="D3443">
            <v>6.41</v>
          </cell>
          <cell r="E3443">
            <v>11.53</v>
          </cell>
          <cell r="F3443">
            <v>17.940000000000001</v>
          </cell>
        </row>
        <row r="3444">
          <cell r="A3444">
            <v>72193</v>
          </cell>
          <cell r="B3444" t="str">
            <v>RECOLOCAÇÃO DE PISO DE TÁBUAS DE MADEIRA, CONSIDERANDO REAPROVEITAMENTO DO MATERIAL</v>
          </cell>
          <cell r="C3444" t="str">
            <v>M2</v>
          </cell>
          <cell r="D3444">
            <v>15.44</v>
          </cell>
          <cell r="E3444">
            <v>34.6</v>
          </cell>
          <cell r="F3444">
            <v>50.04</v>
          </cell>
        </row>
        <row r="3445">
          <cell r="A3445">
            <v>72194</v>
          </cell>
          <cell r="B3445" t="str">
            <v>RECOLOCAÇÃO DE RODAPÉ DE MADEIRA E CORDÃO, CONSIDERANDO REAPROVEITAMENTO DO MATERIAL</v>
          </cell>
          <cell r="C3445" t="str">
            <v>M</v>
          </cell>
          <cell r="D3445">
            <v>1.43</v>
          </cell>
          <cell r="E3445">
            <v>3.46</v>
          </cell>
          <cell r="F3445">
            <v>4.8899999999999997</v>
          </cell>
        </row>
        <row r="3446">
          <cell r="A3446" t="str">
            <v>73957/1</v>
          </cell>
          <cell r="B3446" t="str">
            <v>RECOMPOSIÇÃO DE PISO EM PEDRA PORTUGUESA, ASSENTADA SOBRE ARGAMASSA TRAÇO 1:5 (CIMENTO E SAIBRO), REJUNTADO COM CIMENTO COMUM, COM APROVEITAMENTO DA PEDRA</v>
          </cell>
          <cell r="C3446" t="str">
            <v>M2</v>
          </cell>
          <cell r="D3446">
            <v>18.8</v>
          </cell>
          <cell r="E3446">
            <v>29.93</v>
          </cell>
          <cell r="F3446">
            <v>48.73</v>
          </cell>
        </row>
        <row r="3447">
          <cell r="A3447">
            <v>84184</v>
          </cell>
          <cell r="B3447" t="str">
            <v>REPOSIÇÃO DE BLOCOS DE CONCRETO HEXAGONAL, TIPO BLOKRET, SOBRE COXIM AREIA</v>
          </cell>
          <cell r="C3447" t="str">
            <v>M2</v>
          </cell>
          <cell r="D3447">
            <v>8.8800000000000008</v>
          </cell>
          <cell r="E3447">
            <v>5.38</v>
          </cell>
          <cell r="F3447">
            <v>14.26</v>
          </cell>
        </row>
        <row r="3448">
          <cell r="A3448">
            <v>84117</v>
          </cell>
          <cell r="B3448" t="str">
            <v>RASPAGEM / CALAFETAÇÃO TACOS MADEIRA 1 DEMÃO CERA</v>
          </cell>
          <cell r="C3448" t="str">
            <v>M2</v>
          </cell>
          <cell r="D3448">
            <v>6.66</v>
          </cell>
          <cell r="E3448">
            <v>11.06</v>
          </cell>
          <cell r="F3448">
            <v>17.72</v>
          </cell>
        </row>
        <row r="3449">
          <cell r="A3449">
            <v>84119</v>
          </cell>
          <cell r="B3449" t="str">
            <v>ENCERAMENTO MANUAL PISO DE QUALQUER NATUREZA - 2 DEMÃOS</v>
          </cell>
          <cell r="C3449" t="str">
            <v>M2</v>
          </cell>
          <cell r="D3449">
            <v>5.81</v>
          </cell>
          <cell r="E3449">
            <v>1.93</v>
          </cell>
          <cell r="F3449">
            <v>7.74</v>
          </cell>
        </row>
        <row r="3450">
          <cell r="A3450">
            <v>84120</v>
          </cell>
          <cell r="B3450" t="str">
            <v>ENCERAMENTO MANUAL EM MADEIRA - 3 DEMÃOS</v>
          </cell>
          <cell r="C3450" t="str">
            <v>M2</v>
          </cell>
          <cell r="D3450">
            <v>8.7100000000000009</v>
          </cell>
          <cell r="E3450">
            <v>3.15</v>
          </cell>
          <cell r="F3450">
            <v>11.86</v>
          </cell>
        </row>
        <row r="3451">
          <cell r="A3451">
            <v>84663</v>
          </cell>
          <cell r="B3451" t="str">
            <v>APLICAÇÃO DE VERNIZ POLIURETANO FOSCO SOBRE PISO DE PEDRAS DECORATIVAS, 3 DEMÃOS</v>
          </cell>
          <cell r="C3451" t="str">
            <v>M2</v>
          </cell>
          <cell r="D3451">
            <v>9.27</v>
          </cell>
          <cell r="E3451">
            <v>9.1300000000000008</v>
          </cell>
          <cell r="F3451">
            <v>18.399999999999999</v>
          </cell>
        </row>
        <row r="3452">
          <cell r="B3452" t="str">
            <v>CONTRAPISO</v>
          </cell>
          <cell r="C3452">
            <v>0</v>
          </cell>
        </row>
        <row r="3453">
          <cell r="A3453">
            <v>89172</v>
          </cell>
          <cell r="B3453" t="str">
            <v>(COMPOSIÇÃO REPRESENTATIVA) DO SERVIÇO DE CONTRAPISO EM ARGAMASSA TRAÇO 1:4 (CIM E AREIA), EM BETONEIRA 400 L, ESPESSURA 4 CM ÁREAS SECAS E 3 CM ÁREAS MOLHADAS, PARA EDIFICAÇÃO HABITACIONAL UNIFAMILIAR (CASA) E EDIFICAÇÃO PÚBLICA PADRÃO. AF_11/2014</v>
          </cell>
          <cell r="C3453" t="str">
            <v>M2</v>
          </cell>
          <cell r="D3453">
            <v>22.53</v>
          </cell>
          <cell r="E3453">
            <v>10.24</v>
          </cell>
          <cell r="F3453">
            <v>32.770000000000003</v>
          </cell>
        </row>
        <row r="3454">
          <cell r="A3454">
            <v>89047</v>
          </cell>
          <cell r="B3454" t="str">
            <v>(COMPOSIÇÃO REPRESENTATIVA) DO SERVIÇO DE CONTRAPISO EM ARGAMASSA TRAÇO 1:4 (CIMENTO E AREIA), PREPARO COM BETONEIRA 400 L, ESPESSURA 4 CM PARA ÁREAS SECAS E 3 CM PARA ÁREAS MOLHADAS, PARA EDIFICAÇÃO HABITACIONAL MULTIFAMILIAR (PRÉDIO). AF_11/2014</v>
          </cell>
          <cell r="C3454" t="str">
            <v>M2</v>
          </cell>
          <cell r="D3454">
            <v>23.19</v>
          </cell>
          <cell r="E3454">
            <v>9.48</v>
          </cell>
          <cell r="F3454">
            <v>32.67</v>
          </cell>
        </row>
        <row r="3455">
          <cell r="A3455">
            <v>87071</v>
          </cell>
          <cell r="B3455" t="str">
            <v>CONTRAPISO EM ARGAMASSA TRAÇO 1:4 (CIMENTO E AREIA), PREPARO MECÂNICO COM BETONEIRA 400 L, APLICADO EM ÁREAS SECAS MENORES QUE 10M2 SOBRE LAJE, ADERIDO, ESPESSURA 2CM, ACABAMENTO REFORÇADO. AF_06/2014</v>
          </cell>
          <cell r="C3455" t="str">
            <v>M2</v>
          </cell>
          <cell r="D3455">
            <v>16.420000000000002</v>
          </cell>
          <cell r="E3455">
            <v>7.56</v>
          </cell>
          <cell r="F3455">
            <v>23.98</v>
          </cell>
        </row>
        <row r="3456">
          <cell r="A3456">
            <v>87073</v>
          </cell>
          <cell r="B3456" t="str">
            <v>CONTRAPISO EM ARGAMASSA TRAÇO 1:4 (CIMENTO E AREIA), PREPARO MANUAL, APLICADO EM ÁREAS SECAS MENORES QUE 10M2 SOBRE LAJE, ADERIDO, ESPESSURA 2CM, ACABAMENTO REFORÇADO. AF_06/2014</v>
          </cell>
          <cell r="C3456" t="str">
            <v>M2</v>
          </cell>
          <cell r="D3456">
            <v>17.16</v>
          </cell>
          <cell r="E3456">
            <v>9.34</v>
          </cell>
          <cell r="F3456">
            <v>26.5</v>
          </cell>
        </row>
        <row r="3457">
          <cell r="A3457">
            <v>87620</v>
          </cell>
          <cell r="B3457" t="str">
            <v>CONTRAPISO EM ARGAMASSA TRAÇO 1:4 (CIMENTO E AREIA), PREPARO MECÂNICO COM BETONEIRA 400 L, APLICADO EM ÁREAS SECAS MENORES QUE 10M2 SOBRE LAJE, ADERIDO, ESPESSURA 2CM, ACABAMENTO NÃO REFORÇADO. AF_06/2014</v>
          </cell>
          <cell r="C3457" t="str">
            <v>M2</v>
          </cell>
          <cell r="D3457">
            <v>15.96</v>
          </cell>
          <cell r="E3457">
            <v>7</v>
          </cell>
          <cell r="F3457">
            <v>22.96</v>
          </cell>
        </row>
        <row r="3458">
          <cell r="A3458">
            <v>87622</v>
          </cell>
          <cell r="B3458" t="str">
            <v>CONTRAPISO EM ARGAMASSA TRAÇO 1:4 (CIMENTO E AREIA), PREPARO MANUAL, APLICADO EM ÁREAS SECAS MENORES QUE 10M2 SOBRE LAJE, ADERIDO, ESPESSURA 2CM, ACABAMENTO NÃO REFORÇADO. AF_06/2014</v>
          </cell>
          <cell r="C3458" t="str">
            <v>M2</v>
          </cell>
          <cell r="D3458">
            <v>16.7</v>
          </cell>
          <cell r="E3458">
            <v>8.7899999999999991</v>
          </cell>
          <cell r="F3458">
            <v>25.49</v>
          </cell>
        </row>
        <row r="3459">
          <cell r="A3459">
            <v>87625</v>
          </cell>
          <cell r="B3459" t="str">
            <v>CONTRAPISO EM ARGAMASSA TRAÇO 1:4 (CIMENTO E AREIA), PREPARO MECÂNICO COM BETONEIRA 400 L, APLICADO EM ÁREAS SECAS MENORES QUE 10M2 SOBRE LAJE, ADERIDO, ESPESSURA 3CM, ACABAMENTO REFORÇADO. AF_06/2014</v>
          </cell>
          <cell r="C3459" t="str">
            <v>M2</v>
          </cell>
          <cell r="D3459">
            <v>20.63</v>
          </cell>
          <cell r="E3459">
            <v>8.76</v>
          </cell>
          <cell r="F3459">
            <v>29.39</v>
          </cell>
        </row>
        <row r="3460">
          <cell r="A3460">
            <v>87627</v>
          </cell>
          <cell r="B3460" t="str">
            <v>CONTRAPISO EM ARGAMASSA TRAÇO 1:4 (CIMENTO E AREIA), PREPARO MANUAL, APLICADO EM ÁREAS SECAS MENORES QUE 10M2 SOBRE LAJE, ADERIDO, ESPESSURA 3CM, ACABAMENTO REFORÇADO. AF_06/2014</v>
          </cell>
          <cell r="C3460" t="str">
            <v>M2</v>
          </cell>
          <cell r="D3460">
            <v>21.66</v>
          </cell>
          <cell r="E3460">
            <v>11.24</v>
          </cell>
          <cell r="F3460">
            <v>32.9</v>
          </cell>
        </row>
        <row r="3461">
          <cell r="A3461">
            <v>87630</v>
          </cell>
          <cell r="B3461" t="str">
            <v>CONTRAPISO EM ARGAMASSA TRAÇO 1:4 (CIMENTO E AREIA), PREPARO MECÂNICO COM BETONEIRA 400 L, APLICADO EM ÁREAS SECAS MENORES QUE 10M2 SOBRE LAJE, ADERIDO, ESPESSURA 3CM, ACABAMENTO NÃO REFORÇADO. AF_06/2014</v>
          </cell>
          <cell r="C3461" t="str">
            <v>M2</v>
          </cell>
          <cell r="D3461">
            <v>20.239999999999998</v>
          </cell>
          <cell r="E3461">
            <v>8.39</v>
          </cell>
          <cell r="F3461">
            <v>28.63</v>
          </cell>
        </row>
        <row r="3462">
          <cell r="A3462">
            <v>87632</v>
          </cell>
          <cell r="B3462" t="str">
            <v>CONTRAPISO EM ARGAMASSA TRAÇO 1:4 (CIMENTO E AREIA), PREPARO MANUAL, APLICADO EM ÁREAS SECAS MENORES QUE 10M2 SOBRE LAJE, ADERIDO, ESPESSURA 3CM, ACABAMENTO NÃO REFORÇADO. AF_06/2014</v>
          </cell>
          <cell r="C3462" t="str">
            <v>M2</v>
          </cell>
          <cell r="D3462">
            <v>21.27</v>
          </cell>
          <cell r="E3462">
            <v>10.87</v>
          </cell>
          <cell r="F3462">
            <v>32.14</v>
          </cell>
        </row>
        <row r="3463">
          <cell r="A3463">
            <v>87635</v>
          </cell>
          <cell r="B3463" t="str">
            <v>CONTRAPISO EM ARGAMASSA TRAÇO 1:4 (CIMENTO E AREIA), PREPARO MECÂNICO COM BETONEIRA 400 L, APLICADO EM ÁREAS SECAS MENORES QUE 10M2 SOBRE LAJE, ADERIDO, ESPESSURA 4CM, ACABAMENTO REFORÇADO. AF_06/2014</v>
          </cell>
          <cell r="C3463" t="str">
            <v>M2</v>
          </cell>
          <cell r="D3463">
            <v>24.11</v>
          </cell>
          <cell r="E3463">
            <v>9.84</v>
          </cell>
          <cell r="F3463">
            <v>33.950000000000003</v>
          </cell>
        </row>
        <row r="3464">
          <cell r="A3464">
            <v>87637</v>
          </cell>
          <cell r="B3464" t="str">
            <v>CONTRAPISO EM ARGAMASSA TRAÇO 1:4 (CIMENTO E AREIA), PREPARO MANUAL, APLICADO EM ÁREAS SECAS MENORES QUE 10M2 SOBRE LAJE, ADERIDO, ESPESSURA 4CM, ACABAMENTO REFORÇADO. AF_06/2014</v>
          </cell>
          <cell r="C3464" t="str">
            <v>M2</v>
          </cell>
          <cell r="D3464">
            <v>25.38</v>
          </cell>
          <cell r="E3464">
            <v>12.89</v>
          </cell>
          <cell r="F3464">
            <v>38.270000000000003</v>
          </cell>
        </row>
        <row r="3465">
          <cell r="A3465">
            <v>87640</v>
          </cell>
          <cell r="B3465" t="str">
            <v>CONTRAPISO EM ARGAMASSA TRAÇO 1:4 (CIMENTO E AREIA), PREPARO MECÂNICO COM BETONEIRA 400 L, APLICADO EM ÁREAS SECAS MENORES QUE 10M2 SOBRE LAJE, ADERIDO, ESPESSURA 4CM, ACABAMENTO NÃO REFORÇADO. AF_06/2014</v>
          </cell>
          <cell r="C3465" t="str">
            <v>M2</v>
          </cell>
          <cell r="D3465">
            <v>23.72</v>
          </cell>
          <cell r="E3465">
            <v>9.4700000000000006</v>
          </cell>
          <cell r="F3465">
            <v>33.19</v>
          </cell>
        </row>
        <row r="3466">
          <cell r="A3466">
            <v>87642</v>
          </cell>
          <cell r="B3466" t="str">
            <v>CONTRAPISO EM ARGAMASSA TRAÇO 1:4 (CIMENTO E AREIA), PREPARO MANUAL, APLICADO EM ÁREAS SECAS MENORES QUE 10M2 SOBRE LAJE, ADERIDO, ESPESSURA 4CM, ACABAMENTO NÃO REFORÇADO. AF_06/2014</v>
          </cell>
          <cell r="C3466" t="str">
            <v>M2</v>
          </cell>
          <cell r="D3466">
            <v>24.99</v>
          </cell>
          <cell r="E3466">
            <v>12.52</v>
          </cell>
          <cell r="F3466">
            <v>37.51</v>
          </cell>
        </row>
        <row r="3467">
          <cell r="A3467">
            <v>87645</v>
          </cell>
          <cell r="B3467" t="str">
            <v>CONTRAPISO EM ARGAMASSA TRAÇO 1:4 (CIMENTO E AREIA), PREPARO MECÂNICO COM BETONEIRA 400 L, APLICADO EM ÁREAS SECAS MAIORES QUE 10M2 SOBRE LAJE, ADERIDO, ESPESSURA 2CM, ACABAMENTO REFORÇADO. AF_06/2014</v>
          </cell>
          <cell r="C3467" t="str">
            <v>M2</v>
          </cell>
          <cell r="D3467">
            <v>16.079999999999998</v>
          </cell>
          <cell r="E3467">
            <v>6.63</v>
          </cell>
          <cell r="F3467">
            <v>22.71</v>
          </cell>
        </row>
        <row r="3468">
          <cell r="A3468">
            <v>87647</v>
          </cell>
          <cell r="B3468" t="str">
            <v>CONTRAPISO EM ARGAMASSA TRAÇO 1:4 (CIMENTO E AREIA), PREPARO MANUAL, APLICADO EM ÁREAS SECAS MAIORES QUE 10M2 SOBRE LAJE, ADERIDO, ESPESSURA 2CM, ACABAMENTO REFORÇADO. AF_06/2014</v>
          </cell>
          <cell r="C3468" t="str">
            <v>M2</v>
          </cell>
          <cell r="D3468">
            <v>16.82</v>
          </cell>
          <cell r="E3468">
            <v>8.42</v>
          </cell>
          <cell r="F3468">
            <v>25.24</v>
          </cell>
        </row>
        <row r="3469">
          <cell r="A3469">
            <v>87650</v>
          </cell>
          <cell r="B3469" t="str">
            <v>CONTRAPISO EM ARGAMASSA TRAÇO 1:4 (CIMENTO E AREIA), PREPARO MECÂNICO COM BETONEIRA 400 L, APLICADO EM ÁREAS SECAS MAIORES QUE 10M2 SOBRE LAJE, ADERIDO, ESPESSURA 2CM, ACABAMENTO NÃO REFORÇADO. AF_06/2014</v>
          </cell>
          <cell r="C3469" t="str">
            <v>M2</v>
          </cell>
          <cell r="D3469">
            <v>15.62</v>
          </cell>
          <cell r="E3469">
            <v>6.08</v>
          </cell>
          <cell r="F3469">
            <v>21.7</v>
          </cell>
        </row>
        <row r="3470">
          <cell r="A3470">
            <v>87652</v>
          </cell>
          <cell r="B3470" t="str">
            <v>CONTRAPISO EM ARGAMASSA TRAÇO 1:4 (CIMENTO E AREIA), PREPARO MANUAL, APLICADO EM ÁREAS SECAS MAIORES QUE 10M2 SOBRE LAJE, ADERIDO, ESPESSURA 2CM, ACABAMENTO NÃO REFORÇADO. AF_06/2014</v>
          </cell>
          <cell r="C3470" t="str">
            <v>M2</v>
          </cell>
          <cell r="D3470">
            <v>16.37</v>
          </cell>
          <cell r="E3470">
            <v>7.87</v>
          </cell>
          <cell r="F3470">
            <v>24.24</v>
          </cell>
        </row>
        <row r="3471">
          <cell r="A3471">
            <v>87655</v>
          </cell>
          <cell r="B3471" t="str">
            <v>CONTRAPISO EM ARGAMASSA TRAÇO 1:4 (CIMENTO E AREIA), PREPARO MECÂNICO COM BETONEIRA 400 L, APLICADO EM ÁREAS SECAS MAIORES QUE 10M2 SOBRE LAJE, ADERIDO, ESPESSURA 3CM, ACABAMENTO REFORÇADO. AF_06/2014</v>
          </cell>
          <cell r="C3471" t="str">
            <v>M2</v>
          </cell>
          <cell r="D3471">
            <v>20.29</v>
          </cell>
          <cell r="E3471">
            <v>7.83</v>
          </cell>
          <cell r="F3471">
            <v>28.12</v>
          </cell>
        </row>
        <row r="3472">
          <cell r="A3472">
            <v>87657</v>
          </cell>
          <cell r="B3472" t="str">
            <v>CONTRAPISO EM ARGAMASSA TRAÇO 1:4 (CIMENTO E AREIA), PREPARO MANUAL, APLICADO EM ÁREAS SECAS MAIORES QUE 10M2 SOBRE LAJE, ADERIDO, ESPESSURA 3CM, ACABAMENTO REFORÇADO. AF_06/2014</v>
          </cell>
          <cell r="C3472" t="str">
            <v>M2</v>
          </cell>
          <cell r="D3472">
            <v>21.32</v>
          </cell>
          <cell r="E3472">
            <v>10.32</v>
          </cell>
          <cell r="F3472">
            <v>31.64</v>
          </cell>
        </row>
        <row r="3473">
          <cell r="A3473">
            <v>87660</v>
          </cell>
          <cell r="B3473" t="str">
            <v>CONTRAPISO EM ARGAMASSA TRAÇO 1:4 (CIMENTO E AREIA), PREPARO MECÂNICO COM BETONEIRA 400 L, APLICADO EM ÁREAS SECAS MAIORES QUE 10M2 SOBRE LAJE, ADERIDO, ESPESSURA 3CM, ACABAMENTO NÃO REFORÇADO. AF_06/2014</v>
          </cell>
          <cell r="C3473" t="str">
            <v>M2</v>
          </cell>
          <cell r="D3473">
            <v>19.84</v>
          </cell>
          <cell r="E3473">
            <v>7.28</v>
          </cell>
          <cell r="F3473">
            <v>27.12</v>
          </cell>
        </row>
        <row r="3474">
          <cell r="A3474">
            <v>87662</v>
          </cell>
          <cell r="B3474" t="str">
            <v>CONTRAPISO EM ARGAMASSA TRAÇO 1:4 (CIMENTO E AREIA), PREPARO MANUAL, APLICADO EM ÁREAS SECAS MAIORES QUE 10M2 SOBRE LAJE, ADERIDO, ESPESSURA 3CM, ACABAMENTO NÃO REFORÇADO. AF_06/2014</v>
          </cell>
          <cell r="C3474" t="str">
            <v>M2</v>
          </cell>
          <cell r="D3474">
            <v>20.86</v>
          </cell>
          <cell r="E3474">
            <v>9.76</v>
          </cell>
          <cell r="F3474">
            <v>30.62</v>
          </cell>
        </row>
        <row r="3475">
          <cell r="A3475">
            <v>87665</v>
          </cell>
          <cell r="B3475" t="str">
            <v>CONTRAPISO EM ARGAMASSA TRAÇO 1:4 (CIMENTO E AREIA), PREPARO MECÂNICO COM BETONEIRA 400 L, APLICADO EM ÁREAS SECAS MAIORES QUE 10M2 SOBRE LAJE, ADERIDO, ESPESSURA 4CM, ACABAMENTO REFORÇADO. AF_06/2014</v>
          </cell>
          <cell r="C3475" t="str">
            <v>M2</v>
          </cell>
          <cell r="D3475">
            <v>23.64</v>
          </cell>
          <cell r="E3475">
            <v>8.6199999999999992</v>
          </cell>
          <cell r="F3475">
            <v>32.26</v>
          </cell>
        </row>
        <row r="3476">
          <cell r="A3476">
            <v>87667</v>
          </cell>
          <cell r="B3476" t="str">
            <v>CONTRAPISO EM ARGAMASSA TRAÇO 1:4 (CIMENTO E AREIA), PREPARO MANUAL, APLICADO EM ÁREAS SECAS MAIORES QUE 10M2 SOBRE LAJE, ADERIDO, ESPESSURA 4CM, ACABAMENTO REFORÇADO. AF_06/2014</v>
          </cell>
          <cell r="C3476" t="str">
            <v>M2</v>
          </cell>
          <cell r="D3476">
            <v>25.04</v>
          </cell>
          <cell r="E3476">
            <v>11.97</v>
          </cell>
          <cell r="F3476">
            <v>37.01</v>
          </cell>
        </row>
        <row r="3477">
          <cell r="A3477">
            <v>87670</v>
          </cell>
          <cell r="B3477" t="str">
            <v>CONTRAPISO EM ARGAMASSA TRAÇO 1:4 (CIMENTO E AREIA), PREPARO MECÂNICO COM BETONEIRA 400 L, APLICADO EM ÁREAS SECAS MAIORES QUE 10M2 SOBRE LAJE, ADERIDO, ESPESSURA 4CM, ACABAMENTO NÃO REFORÇADO. AF_06/2014</v>
          </cell>
          <cell r="C3477" t="str">
            <v>M2</v>
          </cell>
          <cell r="D3477">
            <v>23.32</v>
          </cell>
          <cell r="E3477">
            <v>8.36</v>
          </cell>
          <cell r="F3477">
            <v>31.68</v>
          </cell>
        </row>
        <row r="3478">
          <cell r="A3478">
            <v>87672</v>
          </cell>
          <cell r="B3478" t="str">
            <v>CONTRAPISO EM ARGAMASSA TRAÇO 1:4 (CIMENTO E AREIA), PREPARO MANUAL, APLICADO EM ÁREAS SECAS MAIORES QUE 10M2 SOBRE LAJE, ADERIDO, ESPESSURA 4CM, ACABAMENTO NÃO REFORÇADO. AF_06/2014</v>
          </cell>
          <cell r="C3478" t="str">
            <v>M2</v>
          </cell>
          <cell r="D3478">
            <v>24.58</v>
          </cell>
          <cell r="E3478">
            <v>11.41</v>
          </cell>
          <cell r="F3478">
            <v>35.99</v>
          </cell>
        </row>
        <row r="3479">
          <cell r="A3479">
            <v>87675</v>
          </cell>
          <cell r="B3479" t="str">
            <v>CONTRAPISO EM ARGAMASSA TRAÇO 1:4 (CIMENTO E AREIA), PREPARO MECÂNICO COM BETONEIRA 400 L, APLICADO EM ÁREAS SECAS MENORES QUE 10M2 SOBRE LAJE, NÃO ADERIDO, ESPESSURA 4CM, ACABAMENTO REFORÇADO. AF_06/2014</v>
          </cell>
          <cell r="C3479" t="str">
            <v>M2</v>
          </cell>
          <cell r="D3479">
            <v>19.97</v>
          </cell>
          <cell r="E3479">
            <v>8.73</v>
          </cell>
          <cell r="F3479">
            <v>28.7</v>
          </cell>
        </row>
        <row r="3480">
          <cell r="A3480">
            <v>87677</v>
          </cell>
          <cell r="B3480" t="str">
            <v>CONTRAPISO EM ARGAMASSA TRAÇO 1:4 (CIMENTO E AREIA), PREPARO MANUAL, APLICADO EM ÁREAS SECAS MENORES QUE 10M2 SOBRE LAJE, NÃO ADERIDO, ESPESSURA 4CM, ACABAMENTO REFORÇADO. AF_06/2014</v>
          </cell>
          <cell r="C3480" t="str">
            <v>M2</v>
          </cell>
          <cell r="D3480">
            <v>21.23</v>
          </cell>
          <cell r="E3480">
            <v>11.78</v>
          </cell>
          <cell r="F3480">
            <v>33.01</v>
          </cell>
        </row>
        <row r="3481">
          <cell r="A3481">
            <v>87680</v>
          </cell>
          <cell r="B3481" t="str">
            <v>CONTRAPISO EM ARGAMASSA TRAÇO 1:4 (CIMENTO E AREIA), PREPARO MECÂNICO COM BETONEIRA 400 L, APLICADO EM ÁREAS SECAS MENORES QUE 10M2 SOBRE LAJE, NÃO ADERIDO, ESPESSURA 4CM, ACABAMENTO NÃO REFORÇADO. AF_06/2014</v>
          </cell>
          <cell r="C3481" t="str">
            <v>M2</v>
          </cell>
          <cell r="D3481">
            <v>19.510000000000002</v>
          </cell>
          <cell r="E3481">
            <v>8.18</v>
          </cell>
          <cell r="F3481">
            <v>27.69</v>
          </cell>
        </row>
        <row r="3482">
          <cell r="A3482">
            <v>87682</v>
          </cell>
          <cell r="B3482" t="str">
            <v>CONTRAPISO EM ARGAMASSA TRAÇO 1:4 (CIMENTO E AREIA), PREPARO MANUAL, APLICADO EM ÁREAS SECAS MENORES QUE 10M2 SOBRE LAJE, NÃO ADERIDO, ESPESSURA 4CM, ACABAMENTO NÃO REFORÇADO. AF_06/2014</v>
          </cell>
          <cell r="C3482" t="str">
            <v>M2</v>
          </cell>
          <cell r="D3482">
            <v>20.77</v>
          </cell>
          <cell r="E3482">
            <v>11.23</v>
          </cell>
          <cell r="F3482">
            <v>32</v>
          </cell>
        </row>
        <row r="3483">
          <cell r="A3483">
            <v>87685</v>
          </cell>
          <cell r="B3483" t="str">
            <v>CONTRAPISO EM ARGAMASSA TRAÇO 1:4 (CIMENTO E AREIA), PREPARO MECÂNICO COM BETONEIRA 400 L, APLICADO EM ÁREAS SECAS MENORES QUE 10M2 SOBRE LAJE, NÃO ADERIDO, ESPESSURA 5CM, ACABAMENTO REFORÇADO. AF_06/2014</v>
          </cell>
          <cell r="C3483" t="str">
            <v>M2</v>
          </cell>
          <cell r="D3483">
            <v>22.92</v>
          </cell>
          <cell r="E3483">
            <v>10.25</v>
          </cell>
          <cell r="F3483">
            <v>33.17</v>
          </cell>
        </row>
        <row r="3484">
          <cell r="A3484">
            <v>87687</v>
          </cell>
          <cell r="B3484" t="str">
            <v>CONTRAPISO EM ARGAMASSA TRAÇO 1:4 (CIMENTO E AREIA), PREPARO MANUAL, APLICADO EM ÁREAS SECAS MENORES QUE 10M2 SOBRE LAJE, NÃO ADERIDO, ESPESSURA 5CM, ACABAMENTO REFORÇADO. AF_06/2014</v>
          </cell>
          <cell r="C3484" t="str">
            <v>M2</v>
          </cell>
          <cell r="D3484">
            <v>24.36</v>
          </cell>
          <cell r="E3484">
            <v>13.74</v>
          </cell>
          <cell r="F3484">
            <v>38.1</v>
          </cell>
        </row>
        <row r="3485">
          <cell r="A3485">
            <v>87690</v>
          </cell>
          <cell r="B3485" t="str">
            <v>CONTRAPISO EM ARGAMASSA TRAÇO 1:4 (CIMENTO E AREIA), PREPARO MECÂNICO COM BETONEIRA 400 L, APLICADO EM ÁREAS SECAS MENORES QUE 10M2 SOBRE LAJE, NÃO ADERIDO, ESPESSURA 5CM, ACABAMENTO NÃO REFORÇADO. AF_06/2014</v>
          </cell>
          <cell r="C3485" t="str">
            <v>M2</v>
          </cell>
          <cell r="D3485">
            <v>22.46</v>
          </cell>
          <cell r="E3485">
            <v>9.69</v>
          </cell>
          <cell r="F3485">
            <v>32.15</v>
          </cell>
        </row>
        <row r="3486">
          <cell r="A3486">
            <v>87692</v>
          </cell>
          <cell r="B3486" t="str">
            <v>CONTRAPISO EM ARGAMASSA TRAÇO 1:4 (CIMENTO E AREIA), PREPARO MANUAL, APLICADO EM ÁREAS SECAS MENORES QUE 10M2 SOBRE LAJE, NÃO ADERIDO, ESPESSURA 5CM, ACABAMENTO NÃO REFORÇADO. AF_06/2014</v>
          </cell>
          <cell r="C3486" t="str">
            <v>M2</v>
          </cell>
          <cell r="D3486">
            <v>23.91</v>
          </cell>
          <cell r="E3486">
            <v>13.19</v>
          </cell>
          <cell r="F3486">
            <v>37.1</v>
          </cell>
        </row>
        <row r="3487">
          <cell r="A3487">
            <v>87695</v>
          </cell>
          <cell r="B3487" t="str">
            <v>CONTRAPISO EM ARGAMASSA TRAÇO 1:4 (CIMENTO E AREIA), PREPARO MECÂNICO COM BETONEIRA 400 L, APLICADO EM ÁREAS SECAS MENORES QUE 10M2 SOBRE LAJE, NÃO ADERIDO, ESPESSURA 6CM, ACABAMENTO REFORÇADO. AF_06/2014</v>
          </cell>
          <cell r="C3487" t="str">
            <v>M2</v>
          </cell>
          <cell r="D3487">
            <v>24.77</v>
          </cell>
          <cell r="E3487">
            <v>10.72</v>
          </cell>
          <cell r="F3487">
            <v>35.49</v>
          </cell>
        </row>
        <row r="3488">
          <cell r="A3488">
            <v>87697</v>
          </cell>
          <cell r="B3488" t="str">
            <v>CONTRAPISO EM ARGAMASSA TRAÇO 1:4 (CIMENTO E AREIA), PREPARO MANUAL, APLICADO EM ÁREAS SECAS MENORES QUE 10M2 SOBRE LAJE, NÃO ADERIDO, ESPESSURA 6CM, ACABAMENTO REFORÇADO. AF_06/2014</v>
          </cell>
          <cell r="C3488" t="str">
            <v>M2</v>
          </cell>
          <cell r="D3488">
            <v>26.35</v>
          </cell>
          <cell r="E3488">
            <v>14.53</v>
          </cell>
          <cell r="F3488">
            <v>40.880000000000003</v>
          </cell>
        </row>
        <row r="3489">
          <cell r="A3489">
            <v>87700</v>
          </cell>
          <cell r="B3489" t="str">
            <v>CONTRAPISO EM ARGAMASSA TRAÇO 1:4 (CIMENTO E AREIA), PREPARO MECÂNICO COM BETONEIRA 400 L, APLICADO EM ÁREAS SECAS MENORES QUE 10M2 SOBRE LAJE, NÃO ADERIDO, ESPESSURA 6CM, ACABAMENTO NÃO REFORÇADO. AF_06/2014</v>
          </cell>
          <cell r="C3489" t="str">
            <v>M2</v>
          </cell>
          <cell r="D3489">
            <v>24.38</v>
          </cell>
          <cell r="E3489">
            <v>10.35</v>
          </cell>
          <cell r="F3489">
            <v>34.729999999999997</v>
          </cell>
        </row>
        <row r="3490">
          <cell r="A3490">
            <v>87702</v>
          </cell>
          <cell r="B3490" t="str">
            <v>CONTRAPISO EM ARGAMASSA TRAÇO 1:4 (CIMENTO E AREIA), PREPARO MANUAL, APLICADO EM ÁREAS SECAS MENORES QUE 10M2 SOBRE LAJE, NÃO ADERIDO, ESPESSURA 6CM, ACABAMENTO NÃO REFORÇADO. AF_06/2014</v>
          </cell>
          <cell r="C3490" t="str">
            <v>M2</v>
          </cell>
          <cell r="D3490">
            <v>25.96</v>
          </cell>
          <cell r="E3490">
            <v>14.16</v>
          </cell>
          <cell r="F3490">
            <v>40.119999999999997</v>
          </cell>
        </row>
        <row r="3491">
          <cell r="A3491">
            <v>87705</v>
          </cell>
          <cell r="B3491" t="str">
            <v>CONTRAPISO EM ARGAMASSA TRAÇO 1:4 (CIMENTO E AREIA), PREPARO MECÂNICO COM BETONEIRA 400 L, APLICADO EM ÁREAS SECAS MAIORES QUE 10M2 SOBRE LAJE, NÃO ADERIDO, ESPESSURA 4CM, ACABAMENTO REFORÇADO. AF_06/2014</v>
          </cell>
          <cell r="C3491" t="str">
            <v>M2</v>
          </cell>
          <cell r="D3491">
            <v>19.690000000000001</v>
          </cell>
          <cell r="E3491">
            <v>7.99</v>
          </cell>
          <cell r="F3491">
            <v>27.68</v>
          </cell>
        </row>
        <row r="3492">
          <cell r="A3492">
            <v>87707</v>
          </cell>
          <cell r="B3492" t="str">
            <v>CONTRAPISO EM ARGAMASSA TRAÇO 1:4 (CIMENTO E AREIA), PREPARO MANUAL, APLICADO EM ÁREAS SECAS MAIORES QUE 10M2 SOBRE LAJE, NÃO ADERIDO, ESPESSURA 4CM, ACABAMENTO REFORÇADO. AF_06/2014</v>
          </cell>
          <cell r="C3492" t="str">
            <v>M2</v>
          </cell>
          <cell r="D3492">
            <v>20.95</v>
          </cell>
          <cell r="E3492">
            <v>11.04</v>
          </cell>
          <cell r="F3492">
            <v>31.99</v>
          </cell>
        </row>
        <row r="3493">
          <cell r="A3493">
            <v>87710</v>
          </cell>
          <cell r="B3493" t="str">
            <v>CONTRAPISO EM ARGAMASSA TRAÇO 1:4 (CIMENTO E AREIA), PREPARO MECÂNICO COM BETONEIRA 400 L, APLICADO EM ÁREAS SECAS MAIORES QUE 10M2 SOBRE LAJE, NÃO ADERIDO, ESPESSURA 4CM, ACABAMENTO NÃO REFORÇADO. AF_06/2014</v>
          </cell>
          <cell r="C3493" t="str">
            <v>M2</v>
          </cell>
          <cell r="D3493">
            <v>19.239999999999998</v>
          </cell>
          <cell r="E3493">
            <v>7.44</v>
          </cell>
          <cell r="F3493">
            <v>26.68</v>
          </cell>
        </row>
        <row r="3494">
          <cell r="A3494">
            <v>87712</v>
          </cell>
          <cell r="B3494" t="str">
            <v>CONTRAPISO EM ARGAMASSA TRAÇO 1:4 (CIMENTO E AREIA), PREPARO MANUAL, APLICADO EM ÁREAS SECAS MAIORES QUE 10M2 SOBRE LAJE, NÃO ADERIDO, ESPESSURA 4CM, ACABAMENTO NÃO REFORÇADO. AF_06/2014</v>
          </cell>
          <cell r="C3494" t="str">
            <v>M2</v>
          </cell>
          <cell r="D3494">
            <v>20.5</v>
          </cell>
          <cell r="E3494">
            <v>10.49</v>
          </cell>
          <cell r="F3494">
            <v>30.99</v>
          </cell>
        </row>
        <row r="3495">
          <cell r="A3495">
            <v>87715</v>
          </cell>
          <cell r="B3495" t="str">
            <v>CONTRAPISO EM ARGAMASSA TRAÇO 1:4 (CIMENTO E AREIA), PREPARO MECÂNICO COM BETONEIRA 400 L, APLICADO EM ÁREAS SECAS MAIORES QUE 10M2 SOBRE LAJE, NÃO ADERIDO, ESPESSURA 5CM, ACABAMENTO REFORÇADO. AF_06/2014</v>
          </cell>
          <cell r="C3495" t="str">
            <v>M2</v>
          </cell>
          <cell r="D3495">
            <v>22.58</v>
          </cell>
          <cell r="E3495">
            <v>9.32</v>
          </cell>
          <cell r="F3495">
            <v>31.9</v>
          </cell>
        </row>
        <row r="3496">
          <cell r="A3496">
            <v>87717</v>
          </cell>
          <cell r="B3496" t="str">
            <v>CONTRAPISO EM ARGAMASSA TRAÇO 1:4 (CIMENTO E AREIA), PREPARO MANUAL, APLICADO EM ÁREAS SECAS MAIORES QUE 10M2 SOBRE LAJE, NÃO ADERIDO, ESPESSURA 5CM, ACABAMENTO REFORÇADO. AF_06/2014</v>
          </cell>
          <cell r="C3496" t="str">
            <v>M2</v>
          </cell>
          <cell r="D3496">
            <v>24.03</v>
          </cell>
          <cell r="E3496">
            <v>12.82</v>
          </cell>
          <cell r="F3496">
            <v>36.85</v>
          </cell>
        </row>
        <row r="3497">
          <cell r="A3497">
            <v>87720</v>
          </cell>
          <cell r="B3497" t="str">
            <v>CONTRAPISO EM ARGAMASSA TRAÇO 1:4 (CIMENTO E AREIA), PREPARO MECÂNICO COM BETONEIRA 400 L, APLICADO EM ÁREAS SECAS MAIORES QUE 10M2 SOBRE LAJE, NÃO ADERIDO, ESPESSURA 5CM, ACABAMENTO NÃO REFORÇADO. AF_06/2014</v>
          </cell>
          <cell r="C3497" t="str">
            <v>M2</v>
          </cell>
          <cell r="D3497">
            <v>22.12</v>
          </cell>
          <cell r="E3497">
            <v>8.77</v>
          </cell>
          <cell r="F3497">
            <v>30.89</v>
          </cell>
        </row>
        <row r="3498">
          <cell r="A3498">
            <v>87722</v>
          </cell>
          <cell r="B3498" t="str">
            <v>CONTRAPISO EM ARGAMASSA TRAÇO 1:4 (CIMENTO E AREIA), PREPARO MANUAL, APLICADO EM ÁREAS SECAS MAIORES QUE 10M2 SOBRE LAJE, NÃO ADERIDO, ESPESSURA 5CM, ACABAMENTO NÃO REFORÇADO. AF_06/2014</v>
          </cell>
          <cell r="C3498" t="str">
            <v>M2</v>
          </cell>
          <cell r="D3498">
            <v>23.57</v>
          </cell>
          <cell r="E3498">
            <v>12.27</v>
          </cell>
          <cell r="F3498">
            <v>35.840000000000003</v>
          </cell>
        </row>
        <row r="3499">
          <cell r="A3499">
            <v>87725</v>
          </cell>
          <cell r="B3499" t="str">
            <v>CONTRAPISO EM ARGAMASSA TRAÇO 1:4 (CIMENTO E AREIA), PREPARO MECÂNICO COM BETONEIRA 400 L, APLICADO EM ÁREAS SECAS MAIORES QUE 10M2 SOBRE LAJE, NÃO ADERIDO, ESPESSURA 6CM, ACABAMENTO REFORÇADO. AF_06/2014</v>
          </cell>
          <cell r="C3499" t="str">
            <v>M2</v>
          </cell>
          <cell r="D3499">
            <v>24.43</v>
          </cell>
          <cell r="E3499">
            <v>9.8000000000000007</v>
          </cell>
          <cell r="F3499">
            <v>34.229999999999997</v>
          </cell>
        </row>
        <row r="3500">
          <cell r="A3500">
            <v>87727</v>
          </cell>
          <cell r="B3500" t="str">
            <v>CONTRAPISO EM ARGAMASSA TRAÇO 1:4 (CIMENTO E AREIA), PREPARO MANUAL, APLICADO EM ÁREAS SECAS MAIORES QUE 10M2 SOBRE LAJE, NÃO ADERIDO, ESPESSURA 6CM, ACABAMENTO REFORÇADO. AF_06/2014</v>
          </cell>
          <cell r="C3500" t="str">
            <v>M2</v>
          </cell>
          <cell r="D3500">
            <v>26.01</v>
          </cell>
          <cell r="E3500">
            <v>13.61</v>
          </cell>
          <cell r="F3500">
            <v>39.619999999999997</v>
          </cell>
        </row>
        <row r="3501">
          <cell r="A3501">
            <v>87730</v>
          </cell>
          <cell r="B3501" t="str">
            <v>CONTRAPISO EM ARGAMASSA TRAÇO 1:4 (CIMENTO E AREIA), PREPARO MECÂNICO COM BETONEIRA 400 L, APLICADO EM ÁREAS SECAS MAIORES QUE 10M2 SOBRE LAJE, NÃO ADERIDO, ESPESSURA 6CM, ACABAMENTO NÃO REFORÇADO. AF_06/2014</v>
          </cell>
          <cell r="C3501" t="str">
            <v>M2</v>
          </cell>
          <cell r="D3501">
            <v>24.04</v>
          </cell>
          <cell r="E3501">
            <v>9.43</v>
          </cell>
          <cell r="F3501">
            <v>33.47</v>
          </cell>
        </row>
        <row r="3502">
          <cell r="A3502">
            <v>87735</v>
          </cell>
          <cell r="B3502" t="str">
            <v>CONTRAPISO EM ARGAMASSA TRAÇO 1:4 (CIMENTO E AREIA), PREPARO MECÂNICO COM BETONEIRA 400 L, APLICADO EM ÁREAS MOLHADAS SOBRE LAJE, ADERIDO, ESPESSURA 2CM, ACABAMENTO NÃO REFORÇADO. AF_06/2014</v>
          </cell>
          <cell r="C3502" t="str">
            <v>M2</v>
          </cell>
          <cell r="D3502">
            <v>17.989999999999998</v>
          </cell>
          <cell r="E3502">
            <v>12.54</v>
          </cell>
          <cell r="F3502">
            <v>30.53</v>
          </cell>
        </row>
        <row r="3503">
          <cell r="A3503">
            <v>87737</v>
          </cell>
          <cell r="B3503" t="str">
            <v>CONTRAPISO EM ARGAMASSA TRAÇO 1:4 (CIMENTO E AREIA), PREPARO MANUAL, APLICADO EM ÁREAS MOLHADAS SOBRE LAJE, ADERIDO, ESPESSURA 2CM, ACABAMENTO NÃO REFORÇADO. AF_06/2014</v>
          </cell>
          <cell r="C3503" t="str">
            <v>M2</v>
          </cell>
          <cell r="D3503">
            <v>18.739999999999998</v>
          </cell>
          <cell r="E3503">
            <v>14.33</v>
          </cell>
          <cell r="F3503">
            <v>33.07</v>
          </cell>
        </row>
        <row r="3504">
          <cell r="A3504">
            <v>87740</v>
          </cell>
          <cell r="B3504" t="str">
            <v>CONTRAPISO EM ARGAMASSA TRAÇO 1:4 (CIMENTO E AREIA), PREPARO MECÂNICO COM BETONEIRA 400 L, APLICADO EM ÁREAS MOLHADAS SOBRE LAJE, ADERIDO, ESPESSURA 2CM, ACABAMENTO REFORÇADO. AF_06/2014</v>
          </cell>
          <cell r="C3504" t="str">
            <v>M2</v>
          </cell>
          <cell r="D3504">
            <v>18.45</v>
          </cell>
          <cell r="E3504">
            <v>13.1</v>
          </cell>
          <cell r="F3504">
            <v>31.55</v>
          </cell>
        </row>
        <row r="3505">
          <cell r="A3505">
            <v>87742</v>
          </cell>
          <cell r="B3505" t="str">
            <v>CONTRAPISO EM ARGAMASSA TRAÇO 1:4 (CIMENTO E AREIA), PREPARO MANUAL, APLICADO EM ÁREAS MOLHADAS SOBRE LAJE, ADERIDO, ESPESSURA 2CM, ACABAMENTO REFORÇADO. AF_06/2014</v>
          </cell>
          <cell r="C3505" t="str">
            <v>M2</v>
          </cell>
          <cell r="D3505">
            <v>19.190000000000001</v>
          </cell>
          <cell r="E3505">
            <v>14.88</v>
          </cell>
          <cell r="F3505">
            <v>34.07</v>
          </cell>
        </row>
        <row r="3506">
          <cell r="A3506">
            <v>87745</v>
          </cell>
          <cell r="B3506" t="str">
            <v>CONTRAPISO EM ARGAMASSA TRAÇO 1:4 (CIMENTO E AREIA), PREPARO MECÂNICO COM BETONEIRA 400 L, APLICADO EM ÁREAS MOLHADAS SOBRE LAJE, ADERIDO, ESPESSURA 3CM, ACABAMENTO NÃO REFORÇADO. AF_06/2014</v>
          </cell>
          <cell r="C3506" t="str">
            <v>M2</v>
          </cell>
          <cell r="D3506">
            <v>22.28</v>
          </cell>
          <cell r="E3506">
            <v>13.92</v>
          </cell>
          <cell r="F3506">
            <v>36.200000000000003</v>
          </cell>
        </row>
        <row r="3507">
          <cell r="A3507">
            <v>87747</v>
          </cell>
          <cell r="B3507" t="str">
            <v>CONTRAPISO EM ARGAMASSA TRAÇO 1:4 (CIMENTO E AREIA), PREPARO MANUAL, APLICADO EM ÁREAS MOLHADAS SOBRE LAJE, ADERIDO, ESPESSURA 3CM, ACABAMENTO NÃO REFORÇADO. AF_06/2014</v>
          </cell>
          <cell r="C3507" t="str">
            <v>M2</v>
          </cell>
          <cell r="D3507">
            <v>23.3</v>
          </cell>
          <cell r="E3507">
            <v>16.41</v>
          </cell>
          <cell r="F3507">
            <v>39.71</v>
          </cell>
        </row>
        <row r="3508">
          <cell r="A3508">
            <v>87750</v>
          </cell>
          <cell r="B3508" t="str">
            <v>CONTRAPISO EM ARGAMASSA TRAÇO 1:4 (CIMENTO E AREIA), PREPARO MECÂNICO COM BETONEIRA 400 L, APLICADO EM ÁREAS MOLHADAS SOBRE LAJE, ADERIDO, ESPESSURA 3CM, ACABAMENTO REFORÇADO. AF_06/2014</v>
          </cell>
          <cell r="C3508" t="str">
            <v>M2</v>
          </cell>
          <cell r="D3508">
            <v>22.67</v>
          </cell>
          <cell r="E3508">
            <v>14.29</v>
          </cell>
          <cell r="F3508">
            <v>36.96</v>
          </cell>
        </row>
        <row r="3509">
          <cell r="A3509">
            <v>87752</v>
          </cell>
          <cell r="B3509" t="str">
            <v>CONTRAPISO EM ARGAMASSA TRAÇO 1:4 (CIMENTO E AREIA), PREPARO MANUAL, APLICADO EM ÁREAS MOLHADAS SOBRE LAJE, ADERIDO, ESPESSURA 3CM, ACABAMENTO REFORÇADO. AF_06/2014</v>
          </cell>
          <cell r="C3509" t="str">
            <v>M2</v>
          </cell>
          <cell r="D3509">
            <v>23.69</v>
          </cell>
          <cell r="E3509">
            <v>16.78</v>
          </cell>
          <cell r="F3509">
            <v>40.47</v>
          </cell>
        </row>
        <row r="3510">
          <cell r="A3510">
            <v>87755</v>
          </cell>
          <cell r="B3510" t="str">
            <v>CONTRAPISO EM ARGAMASSA TRAÇO 1:4 (CIMENTO E AREIA), PREPARO MECÂNICO COM BETONEIRA 400 L, APLICADO EM ÁREAS MOLHADAS SOBRE IMPERMEABILIZAÇÃO, ESPESSURA 3CM, ACABAMENTO NÃO REFORÇADO. AF_06/2014</v>
          </cell>
          <cell r="C3510" t="str">
            <v>M2</v>
          </cell>
          <cell r="D3510">
            <v>18.989999999999998</v>
          </cell>
          <cell r="E3510">
            <v>14.48</v>
          </cell>
          <cell r="F3510">
            <v>33.47</v>
          </cell>
        </row>
        <row r="3511">
          <cell r="A3511">
            <v>87757</v>
          </cell>
          <cell r="B3511" t="str">
            <v>CONTRAPISO EM ARGAMASSA TRAÇO 1:4 (CIMENTO E AREIA), PREPARO MANUAL, APLICADO EM ÁREAS MOLHADAS SOBRE IMPERMEABILIZAÇÃO, ESPESSURA 3CM, ACABAMENTO NÃO REFORÇADO. AF_06/2014</v>
          </cell>
          <cell r="C3511" t="str">
            <v>M2</v>
          </cell>
          <cell r="D3511">
            <v>20.02</v>
          </cell>
          <cell r="E3511">
            <v>16.96</v>
          </cell>
          <cell r="F3511">
            <v>36.979999999999997</v>
          </cell>
        </row>
        <row r="3512">
          <cell r="A3512">
            <v>87760</v>
          </cell>
          <cell r="B3512" t="str">
            <v>CONTRAPISO EM ARGAMASSA TRAÇO 1:4 (CIMENTO E AREIA), PREPARO MECÂNICO COM BETONEIRA 400 L, APLICADO EM ÁREAS MOLHADAS SOBRE IMPERMEABILIZAÇÃO, ESPESSURA 3CM, ACABAMENTO REFORÇADO. AF_06/2014</v>
          </cell>
          <cell r="C3512" t="str">
            <v>M2</v>
          </cell>
          <cell r="D3512">
            <v>19.38</v>
          </cell>
          <cell r="E3512">
            <v>14.85</v>
          </cell>
          <cell r="F3512">
            <v>34.229999999999997</v>
          </cell>
        </row>
        <row r="3513">
          <cell r="A3513">
            <v>87762</v>
          </cell>
          <cell r="B3513" t="str">
            <v>CONTRAPISO EM ARGAMASSA TRAÇO 1:4 (CIMENTO E AREIA), PREPARO MANUAL, APLICADO EM ÁREAS MOLHADAS SOBRE IMPERMEABILIZAÇÃO, ESPESSURA 3CM, ACABAMENTO REFORÇADO. AF_06/2014</v>
          </cell>
          <cell r="C3513" t="str">
            <v>M2</v>
          </cell>
          <cell r="D3513">
            <v>20.41</v>
          </cell>
          <cell r="E3513">
            <v>17.329999999999998</v>
          </cell>
          <cell r="F3513">
            <v>37.74</v>
          </cell>
        </row>
        <row r="3514">
          <cell r="A3514">
            <v>87765</v>
          </cell>
          <cell r="B3514" t="str">
            <v>CONTRAPISO EM ARGAMASSA TRAÇO 1:4 (CIMENTO E AREIA), PREPARO MECÂNICO COM BETONEIRA 400 L, APLICADO EM ÁREAS MOLHADAS SOBRE IMPERMEABILIZAÇÃO, ESPESSURA 4CM, ACABAMENTO NÃO REFORÇADO. AF_06/2014</v>
          </cell>
          <cell r="C3514" t="str">
            <v>M2</v>
          </cell>
          <cell r="D3514">
            <v>22.47</v>
          </cell>
          <cell r="E3514">
            <v>15.56</v>
          </cell>
          <cell r="F3514">
            <v>38.03</v>
          </cell>
        </row>
        <row r="3515">
          <cell r="A3515">
            <v>87767</v>
          </cell>
          <cell r="B3515" t="str">
            <v>CONTRAPISO EM ARGAMASSA TRAÇO 1:4 (CIMENTO E AREIA), PREPARO MANUAL, APLICADO EM ÁREAS MOLHADAS SOBRE IMPERMEABILIZAÇÃO, ESPESSURA 4CM, ACABAMENTO NÃO REFORÇADO. AF_06/2014</v>
          </cell>
          <cell r="C3515" t="str">
            <v>M2</v>
          </cell>
          <cell r="D3515">
            <v>23.73</v>
          </cell>
          <cell r="E3515">
            <v>18.61</v>
          </cell>
          <cell r="F3515">
            <v>42.34</v>
          </cell>
        </row>
        <row r="3516">
          <cell r="A3516">
            <v>87770</v>
          </cell>
          <cell r="B3516" t="str">
            <v>CONTRAPISO EM ARGAMASSA TRAÇO 1:4 (CIMENTO E AREIA), PREPARO MECÂNICO COM BETONEIRA 400 L, APLICADO EM ÁREAS MOLHADAS SOBRE IMPERMEABILIZAÇÃO, ESPESSURA 4CM, ACABAMENTO REFORÇADO. AF_06/2014</v>
          </cell>
          <cell r="C3516" t="str">
            <v>M2</v>
          </cell>
          <cell r="D3516">
            <v>22.86</v>
          </cell>
          <cell r="E3516">
            <v>15.93</v>
          </cell>
          <cell r="F3516">
            <v>38.79</v>
          </cell>
        </row>
        <row r="3517">
          <cell r="A3517">
            <v>87772</v>
          </cell>
          <cell r="B3517" t="str">
            <v>CONTRAPISO EM ARGAMASSA TRAÇO 1:4 (CIMENTO E AREIA), PREPARO MANUAL, APLICADO EM ÁREAS MOLHADAS SOBRE IMPERMEABILIZAÇÃO, ESPESSURA 4CM, ACABAMENTO REFORÇADO. AF_06/2014</v>
          </cell>
          <cell r="C3517" t="str">
            <v>M2</v>
          </cell>
          <cell r="D3517">
            <v>24.12</v>
          </cell>
          <cell r="E3517">
            <v>18.98</v>
          </cell>
          <cell r="F3517">
            <v>43.1</v>
          </cell>
        </row>
        <row r="3518">
          <cell r="A3518">
            <v>88469</v>
          </cell>
          <cell r="B3518" t="str">
            <v>CONTRAPISO EM ARGAMASSA TRAÇO 1:4 (CIMENTO E AREIA), PREPARO MANUAL, APLICADO EM ÁREAS SECAS MAIORES QUE 10M2 SOBRE LAJE, NÃO ADERIDO, ESPESSURA 6CM, ACABAMENTO NÃO REFORÇADO. AF_06/2014</v>
          </cell>
          <cell r="C3518" t="str">
            <v>M2</v>
          </cell>
          <cell r="D3518">
            <v>25.62</v>
          </cell>
          <cell r="E3518">
            <v>13.24</v>
          </cell>
          <cell r="F3518">
            <v>38.86</v>
          </cell>
        </row>
        <row r="3519">
          <cell r="A3519" t="str">
            <v>73907/3</v>
          </cell>
          <cell r="B3519" t="str">
            <v>CONTRAPISO/LASTRO DE CONCRETO NAO-ESTRUTURAL, E=5CM, PREPARO COM BETONEIRA</v>
          </cell>
          <cell r="C3519" t="str">
            <v>M2</v>
          </cell>
          <cell r="D3519">
            <v>12.99</v>
          </cell>
          <cell r="E3519">
            <v>14.42</v>
          </cell>
          <cell r="F3519">
            <v>27.41</v>
          </cell>
        </row>
        <row r="3520">
          <cell r="A3520">
            <v>87074</v>
          </cell>
          <cell r="B3520" t="str">
            <v>CONTRAPISO EM ARGAMASSA PRONTA, PREPARO MECÂNICO COM MISTURADOR 300 KG, APLICADO EM ÁREAS SECAS MENORES QUE 10M2 SOBRE LAJE, ADERIDO, ESPESSURA 2CM, ACABAMENTO REFORÇADO. AF_06/2014</v>
          </cell>
          <cell r="C3520" t="str">
            <v>M2</v>
          </cell>
          <cell r="D3520">
            <v>33.369999999999997</v>
          </cell>
          <cell r="E3520">
            <v>7.33</v>
          </cell>
          <cell r="F3520">
            <v>40.700000000000003</v>
          </cell>
        </row>
        <row r="3521">
          <cell r="A3521">
            <v>87075</v>
          </cell>
          <cell r="B3521" t="str">
            <v>CONTRAPISO EM ARGAMASSA PRONTA, PREPARO MANUAL, APLICADO EM ÁREAS SECAS MENORES QUE 10M2 SOBRE LAJE, ADERIDO, ESPESSURA 2CM, ACABAMENTO REFORÇADO. AF_06/2014</v>
          </cell>
          <cell r="C3521" t="str">
            <v>M2</v>
          </cell>
          <cell r="D3521">
            <v>35.090000000000003</v>
          </cell>
          <cell r="E3521">
            <v>10.34</v>
          </cell>
          <cell r="F3521">
            <v>45.43</v>
          </cell>
        </row>
        <row r="3522">
          <cell r="A3522">
            <v>87623</v>
          </cell>
          <cell r="B3522" t="str">
            <v>CONTRAPISO EM ARGAMASSA PRONTA, PREPARO MECÂNICO COM MISTURADOR 300 KG, APLICADO EM ÁREAS SECAS MENORES QUE 10M2 SOBRE LAJE, ADERIDO, ESPESSURA 2CM, ACABAMENTO NÃO REFORÇADO. AF_06/2014</v>
          </cell>
          <cell r="C3522" t="str">
            <v>M2</v>
          </cell>
          <cell r="D3522">
            <v>32.909999999999997</v>
          </cell>
          <cell r="E3522">
            <v>6.77</v>
          </cell>
          <cell r="F3522">
            <v>39.68</v>
          </cell>
        </row>
        <row r="3523">
          <cell r="A3523">
            <v>87624</v>
          </cell>
          <cell r="B3523" t="str">
            <v>CONTRAPISO EM ARGAMASSA PRONTA, PREPARO MANUAL, APLICADO EM ÁREAS SECAS MENORES QUE 10M2 SOBRE LAJE, ADERIDO, ESPESSURA 2CM, ACABAMENTO NÃO REFORÇADO. AF_06/2014</v>
          </cell>
          <cell r="C3523" t="str">
            <v>M2</v>
          </cell>
          <cell r="D3523">
            <v>34.630000000000003</v>
          </cell>
          <cell r="E3523">
            <v>9.7799999999999994</v>
          </cell>
          <cell r="F3523">
            <v>44.41</v>
          </cell>
        </row>
        <row r="3524">
          <cell r="A3524">
            <v>87628</v>
          </cell>
          <cell r="B3524" t="str">
            <v>CONTRAPISO EM ARGAMASSA PRONTA, PREPARO MECÂNICO COM MISTURADOR 300 KG, APLICADO EM ÁREAS SECAS MENORES QUE 10M2 SOBRE LAJE, ADERIDO, ESPESSURA 3CM, ACABAMENTO REFORÇADO. AF_06/2014</v>
          </cell>
          <cell r="C3524" t="str">
            <v>M2</v>
          </cell>
          <cell r="D3524">
            <v>44.21</v>
          </cell>
          <cell r="E3524">
            <v>8.44</v>
          </cell>
          <cell r="F3524">
            <v>52.65</v>
          </cell>
        </row>
        <row r="3525">
          <cell r="A3525">
            <v>87629</v>
          </cell>
          <cell r="B3525" t="str">
            <v>CONTRAPISO EM ARGAMASSA PRONTA, PREPARO MANUAL, APLICADO EM ÁREAS SECAS MENORES QUE 10M2 SOBRE LAJE, ADERIDO, ESPESSURA 3CM, ACABAMENTO REFORÇADO. AF_06/2014</v>
          </cell>
          <cell r="C3525" t="str">
            <v>M2</v>
          </cell>
          <cell r="D3525">
            <v>46.58</v>
          </cell>
          <cell r="E3525">
            <v>12.62</v>
          </cell>
          <cell r="F3525">
            <v>59.2</v>
          </cell>
        </row>
        <row r="3526">
          <cell r="A3526">
            <v>87633</v>
          </cell>
          <cell r="B3526" t="str">
            <v>CONTRAPISO EM ARGAMASSA PRONTA, PREPARO MECÂNICO COM MISTURADOR 300 KG, APLICADO EM ÁREAS SECAS MENORES QUE 10M2 SOBRE LAJE, ADERIDO, ESPESSURA 3CM, ACABAMENTO NÃO REFORÇADO. AF_06/2014</v>
          </cell>
          <cell r="C3526" t="str">
            <v>M2</v>
          </cell>
          <cell r="D3526">
            <v>43.82</v>
          </cell>
          <cell r="E3526">
            <v>8.07</v>
          </cell>
          <cell r="F3526">
            <v>51.89</v>
          </cell>
        </row>
        <row r="3527">
          <cell r="A3527">
            <v>87634</v>
          </cell>
          <cell r="B3527" t="str">
            <v>CONTRAPISO EM ARGAMASSA PRONTA, PREPARO MANUAL, APLICADO EM ÁREAS SECAS MENORES QUE 10M2 SOBRE LAJE, ADERIDO, ESPESSURA 3CM, ACABAMENTO NÃO REFORÇADO. AF_06/2014</v>
          </cell>
          <cell r="C3527" t="str">
            <v>M2</v>
          </cell>
          <cell r="D3527">
            <v>46.19</v>
          </cell>
          <cell r="E3527">
            <v>12.25</v>
          </cell>
          <cell r="F3527">
            <v>58.44</v>
          </cell>
        </row>
        <row r="3528">
          <cell r="A3528">
            <v>87638</v>
          </cell>
          <cell r="B3528" t="str">
            <v>CONTRAPISO EM ARGAMASSA PRONTA, PREPARO MECÂNICO COM MISTURADOR 300 KG, APLICADO EM ÁREAS SECAS MENORES QUE 10M2 SOBRE LAJE, ADERIDO, ESPESSURA 4CM, ACABAMENTO REFORÇADO. AF_06/2014</v>
          </cell>
          <cell r="C3528" t="str">
            <v>M2</v>
          </cell>
          <cell r="D3528">
            <v>53.1</v>
          </cell>
          <cell r="E3528">
            <v>9.4499999999999993</v>
          </cell>
          <cell r="F3528">
            <v>62.55</v>
          </cell>
        </row>
        <row r="3529">
          <cell r="A3529">
            <v>87639</v>
          </cell>
          <cell r="B3529" t="str">
            <v>CONTRAPISO EM ARGAMASSA PRONTA, PREPARO MANUAL, APLICADO EM ÁREAS SECAS MENORES QUE 10M2 SOBRE LAJE, ADERIDO, ESPESSURA 4CM, ACABAMENTO REFORÇADO. AF_06/2014</v>
          </cell>
          <cell r="C3529" t="str">
            <v>M2</v>
          </cell>
          <cell r="D3529">
            <v>56.02</v>
          </cell>
          <cell r="E3529">
            <v>14.59</v>
          </cell>
          <cell r="F3529">
            <v>70.61</v>
          </cell>
        </row>
        <row r="3530">
          <cell r="A3530">
            <v>87643</v>
          </cell>
          <cell r="B3530" t="str">
            <v>CONTRAPISO EM ARGAMASSA PRONTA, PREPARO MECÂNICO COM MISTURADOR 300 KG, APLICADO EM ÁREAS SECAS MENORES QUE 10M2 SOBRE LAJE, ADERIDO, ESPESSURA 4CM, ACABAMENTO NÃO REFORÇADO. AF_06/2014</v>
          </cell>
          <cell r="C3530" t="str">
            <v>M2</v>
          </cell>
          <cell r="D3530">
            <v>52.71</v>
          </cell>
          <cell r="E3530">
            <v>9.08</v>
          </cell>
          <cell r="F3530">
            <v>61.79</v>
          </cell>
        </row>
        <row r="3531">
          <cell r="A3531">
            <v>87644</v>
          </cell>
          <cell r="B3531" t="str">
            <v>CONTRAPISO EM ARGAMASSA PRONTA, PREPARO MANUAL, APLICADO EM ÁREAS SECAS MENORES QUE 10M2 SOBRE LAJE, ADERIDO, ESPESSURA 4CM, ACABAMENTO NÃO REFORÇADO. AF_06/2014</v>
          </cell>
          <cell r="C3531" t="str">
            <v>M2</v>
          </cell>
          <cell r="D3531">
            <v>55.63</v>
          </cell>
          <cell r="E3531">
            <v>14.22</v>
          </cell>
          <cell r="F3531">
            <v>69.849999999999994</v>
          </cell>
        </row>
        <row r="3532">
          <cell r="A3532">
            <v>87648</v>
          </cell>
          <cell r="B3532" t="str">
            <v>CONTRAPISO EM ARGAMASSA PRONTA, PREPARO MECÂNICO COM MISTURADOR 300 KG, APLICADO EM ÁREAS SECAS MAIORES QUE 10M2 SOBRE LAJE, ADERIDO, ESPESSURA 2CM, ACABAMENTO REFORÇADO. AF_06/2014</v>
          </cell>
          <cell r="C3532" t="str">
            <v>M2</v>
          </cell>
          <cell r="D3532">
            <v>33.03</v>
          </cell>
          <cell r="E3532">
            <v>6.41</v>
          </cell>
          <cell r="F3532">
            <v>39.44</v>
          </cell>
        </row>
        <row r="3533">
          <cell r="A3533">
            <v>87649</v>
          </cell>
          <cell r="B3533" t="str">
            <v>CONTRAPISO EM ARGAMASSA PRONTA, PREPARO MANUAL, APLICADO EM ÁREAS SECAS MAIORES QUE 10M2 SOBRE LAJE, ADERIDO, ESPESSURA 2CM, ACABAMENTO REFORÇADO. AF_06/2014</v>
          </cell>
          <cell r="C3533" t="str">
            <v>M2</v>
          </cell>
          <cell r="D3533">
            <v>34.75</v>
          </cell>
          <cell r="E3533">
            <v>9.41</v>
          </cell>
          <cell r="F3533">
            <v>44.16</v>
          </cell>
        </row>
        <row r="3534">
          <cell r="A3534">
            <v>87653</v>
          </cell>
          <cell r="B3534" t="str">
            <v>CONTRAPISO EM ARGAMASSA PRONTA, PREPARO MECÂNICO COM MISTURADOR 300 KG, APLICADO EM ÁREAS SECAS MAIORES QUE 10M2 SOBRE LAJE, ADERIDO, ESPESSURA 2CM, ACABAMENTO NÃO REFORÇADO. AF_06/2014</v>
          </cell>
          <cell r="C3534" t="str">
            <v>M2</v>
          </cell>
          <cell r="D3534">
            <v>32.58</v>
          </cell>
          <cell r="E3534">
            <v>5.85</v>
          </cell>
          <cell r="F3534">
            <v>38.43</v>
          </cell>
        </row>
        <row r="3535">
          <cell r="A3535">
            <v>87654</v>
          </cell>
          <cell r="B3535" t="str">
            <v>CONTRAPISO EM ARGAMASSA PRONTA, PREPARO MANUAL, APLICADO EM ÁREAS SECAS MAIORES QUE 10M2 SOBRE LAJE, ADERIDO, ESPESSURA 2CM, ACABAMENTO NÃO REFORÇADO. AF_06/2014</v>
          </cell>
          <cell r="C3535" t="str">
            <v>M2</v>
          </cell>
          <cell r="D3535">
            <v>34.29</v>
          </cell>
          <cell r="E3535">
            <v>8.86</v>
          </cell>
          <cell r="F3535">
            <v>43.15</v>
          </cell>
        </row>
        <row r="3536">
          <cell r="A3536">
            <v>87658</v>
          </cell>
          <cell r="B3536" t="str">
            <v>CONTRAPISO EM ARGAMASSA PRONTA, PREPARO MECÂNICO COM MISTURADOR 300 KG, APLICADO EM ÁREAS SECAS MAIORES QUE 10M2 SOBRE LAJE, ADERIDO, ESPESSURA 3CM, ACABAMENTO REFORÇADO. AF_06/2014</v>
          </cell>
          <cell r="C3536" t="str">
            <v>M2</v>
          </cell>
          <cell r="D3536">
            <v>43.87</v>
          </cell>
          <cell r="E3536">
            <v>7.52</v>
          </cell>
          <cell r="F3536">
            <v>51.39</v>
          </cell>
        </row>
        <row r="3537">
          <cell r="A3537">
            <v>87659</v>
          </cell>
          <cell r="B3537" t="str">
            <v>CONTRAPISO EM ARGAMASSA PRONTA, PREPARO MANUAL, APLICADO EM ÁREAS SECAS MAIORES QUE 10M2 SOBRE LAJE, ADERIDO, ESPESSURA 3CM, ACABAMENTO REFORÇADO. AF_06/2014</v>
          </cell>
          <cell r="C3537" t="str">
            <v>M2</v>
          </cell>
          <cell r="D3537">
            <v>46.24</v>
          </cell>
          <cell r="E3537">
            <v>11.7</v>
          </cell>
          <cell r="F3537">
            <v>57.94</v>
          </cell>
        </row>
        <row r="3538">
          <cell r="A3538">
            <v>87663</v>
          </cell>
          <cell r="B3538" t="str">
            <v>CONTRAPISO EM ARGAMASSA PRONTA, PREPARO MECÂNICO COM MISTURADOR 300 KG, APLICADO EM ÁREAS SECAS MAIORES QUE 10M2 SOBRE LAJE, ADERIDO, ESPESSURA 3CM, ACABAMENTO NÃO REFORÇADO. AF_06/2014</v>
          </cell>
          <cell r="C3538" t="str">
            <v>M2</v>
          </cell>
          <cell r="D3538">
            <v>43.41</v>
          </cell>
          <cell r="E3538">
            <v>6.96</v>
          </cell>
          <cell r="F3538">
            <v>50.37</v>
          </cell>
        </row>
        <row r="3539">
          <cell r="A3539">
            <v>87664</v>
          </cell>
          <cell r="B3539" t="str">
            <v>CONTRAPISO EM ARGAMASSA PRONTA, PREPARO MANUAL, APLICADO EM ÁREAS SECAS MAIORES QUE 10M2 SOBRE LAJE, ADERIDO, ESPESSURA 3CM, ACABAMENTO NÃO REFORÇADO. AF_06/2014</v>
          </cell>
          <cell r="C3539" t="str">
            <v>M2</v>
          </cell>
          <cell r="D3539">
            <v>45.78</v>
          </cell>
          <cell r="E3539">
            <v>11.14</v>
          </cell>
          <cell r="F3539">
            <v>56.92</v>
          </cell>
        </row>
        <row r="3540">
          <cell r="A3540">
            <v>87668</v>
          </cell>
          <cell r="B3540" t="str">
            <v>CONTRAPISO EM ARGAMASSA PRONTA, PREPARO MECÂNICO COM MISTURADOR 300 KG, APLICADO EM ÁREAS SECAS MAIORES QUE 10M2 SOBRE LAJE, ADERIDO, ESPESSURA 4CM, ACABAMENTO REFORÇADO. AF_06/2014</v>
          </cell>
          <cell r="C3540" t="str">
            <v>M2</v>
          </cell>
          <cell r="D3540">
            <v>52.76</v>
          </cell>
          <cell r="E3540">
            <v>8.5299999999999994</v>
          </cell>
          <cell r="F3540">
            <v>61.29</v>
          </cell>
        </row>
        <row r="3541">
          <cell r="A3541">
            <v>87669</v>
          </cell>
          <cell r="B3541" t="str">
            <v>CONTRAPISO EM ARGAMASSA PRONTA, PREPARO MANUAL, APLICADO EM ÁREAS SECAS MAIORES QUE 10M2 SOBRE LAJE, ADERIDO, ESPESSURA 4CM, ACABAMENTO REFORÇADO. AF_06/2014</v>
          </cell>
          <cell r="C3541" t="str">
            <v>M2</v>
          </cell>
          <cell r="D3541">
            <v>55.68</v>
          </cell>
          <cell r="E3541">
            <v>13.67</v>
          </cell>
          <cell r="F3541">
            <v>69.349999999999994</v>
          </cell>
        </row>
        <row r="3542">
          <cell r="A3542">
            <v>87673</v>
          </cell>
          <cell r="B3542" t="str">
            <v>CONTRAPISO EM ARGAMASSA PRONTA, PREPARO MECÂNICO COM MISTURADOR 300 KG, APLICADO EM ÁREAS SECAS MAIORES QUE 10M2 SOBRE LAJE, ADERIDO, ESPESSURA 4CM, ACABAMENTO NÃO REFORÇADO. AF_06/2014</v>
          </cell>
          <cell r="C3542" t="str">
            <v>M2</v>
          </cell>
          <cell r="D3542">
            <v>52.3</v>
          </cell>
          <cell r="E3542">
            <v>7.97</v>
          </cell>
          <cell r="F3542">
            <v>60.27</v>
          </cell>
        </row>
        <row r="3543">
          <cell r="A3543">
            <v>87674</v>
          </cell>
          <cell r="B3543" t="str">
            <v>CONTRAPISO EM ARGAMASSA PRONTA, PREPARO MANUAL, APLICADO EM ÁREAS SECAS MAIORES QUE 10M2 SOBRE LAJE, ADERIDO, ESPESSURA 4CM, ACABAMENTO NÃO REFORÇADO. AF_06/2014</v>
          </cell>
          <cell r="C3543" t="str">
            <v>M2</v>
          </cell>
          <cell r="D3543">
            <v>55.22</v>
          </cell>
          <cell r="E3543">
            <v>13.11</v>
          </cell>
          <cell r="F3543">
            <v>68.33</v>
          </cell>
        </row>
        <row r="3544">
          <cell r="A3544">
            <v>87678</v>
          </cell>
          <cell r="B3544" t="str">
            <v>CONTRAPISO EM ARGAMASSA PRONTA, PREPARO MECÂNICO COM MISTURADOR 300 KG, APLICADO EM ÁREAS SECAS MENORES QUE 10M2 SOBRE LAJE, NÃO ADERIDO, ESPESSURA 4CM, ACABAMENTO REFORÇADO. AF_06/2014</v>
          </cell>
          <cell r="C3544" t="str">
            <v>M2</v>
          </cell>
          <cell r="D3544">
            <v>48.95</v>
          </cell>
          <cell r="E3544">
            <v>8.34</v>
          </cell>
          <cell r="F3544">
            <v>57.29</v>
          </cell>
        </row>
        <row r="3545">
          <cell r="A3545">
            <v>87679</v>
          </cell>
          <cell r="B3545" t="str">
            <v>CONTRAPISO EM ARGAMASSA PRONTA, PREPARO MANUAL, APLICADO EM ÁREAS SECAS MENORES QUE 10M2 SOBRE LAJE, NÃO ADERIDO, ESPESSURA 4CM, ACABAMENTO REFORÇADO. AF_06/2014</v>
          </cell>
          <cell r="C3545" t="str">
            <v>M2</v>
          </cell>
          <cell r="D3545">
            <v>51.87</v>
          </cell>
          <cell r="E3545">
            <v>13.48</v>
          </cell>
          <cell r="F3545">
            <v>65.349999999999994</v>
          </cell>
        </row>
        <row r="3546">
          <cell r="A3546">
            <v>87683</v>
          </cell>
          <cell r="B3546" t="str">
            <v>CONTRAPISO EM ARGAMASSA PRONTA, PREPARO MECÂNICO COM MISTURADOR 300 KG, APLICADO EM ÁREAS SECAS MENORES QUE 10M2 SOBRE LAJE, NÃO ADERIDO, ESPESSURA 4CM, ACABAMENTO NÃO REFORÇADO. AF_06/2014</v>
          </cell>
          <cell r="C3546" t="str">
            <v>M2</v>
          </cell>
          <cell r="D3546">
            <v>48.49</v>
          </cell>
          <cell r="E3546">
            <v>7.79</v>
          </cell>
          <cell r="F3546">
            <v>56.28</v>
          </cell>
        </row>
        <row r="3547">
          <cell r="A3547">
            <v>87684</v>
          </cell>
          <cell r="B3547" t="str">
            <v>CONTRAPISO EM ARGAMASSA PRONTA, PREPARO MANUAL, APLICADO EM ÁREAS SECAS MENORES QUE 10M2 SOBRE LAJE, NÃO ADERIDO, ESPESSURA 4CM, ACABAMENTO NÃO REFORÇADO. AF_06/2014</v>
          </cell>
          <cell r="C3547" t="str">
            <v>M2</v>
          </cell>
          <cell r="D3547">
            <v>51.41</v>
          </cell>
          <cell r="E3547">
            <v>12.93</v>
          </cell>
          <cell r="F3547">
            <v>64.34</v>
          </cell>
        </row>
        <row r="3548">
          <cell r="A3548">
            <v>87688</v>
          </cell>
          <cell r="B3548" t="str">
            <v>CONTRAPISO EM ARGAMASSA PRONTA, PREPARO MECÂNICO COM MISTURADOR 300 KG, APLICADO EM ÁREAS SECAS MENORES QUE 10M2 SOBRE LAJE, NÃO ADERIDO, ESPESSURA 5CM, ACABAMENTO REFORÇADO. AF_06/2014</v>
          </cell>
          <cell r="C3548" t="str">
            <v>M2</v>
          </cell>
          <cell r="D3548">
            <v>56.12</v>
          </cell>
          <cell r="E3548">
            <v>9.8000000000000007</v>
          </cell>
          <cell r="F3548">
            <v>65.92</v>
          </cell>
        </row>
        <row r="3549">
          <cell r="A3549">
            <v>87689</v>
          </cell>
          <cell r="B3549" t="str">
            <v>CONTRAPISO EM ARGAMASSA PRONTA, PREPARO MANUAL, APLICADO EM ÁREAS SECAS MENORES QUE 10M2 SOBRE LAJE, NÃO ADERIDO, ESPESSURA 5CM, ACABAMENTO REFORÇADO. AF_06/2014</v>
          </cell>
          <cell r="C3549" t="str">
            <v>M2</v>
          </cell>
          <cell r="D3549">
            <v>59.46</v>
          </cell>
          <cell r="E3549">
            <v>15.69</v>
          </cell>
          <cell r="F3549">
            <v>75.150000000000006</v>
          </cell>
        </row>
        <row r="3550">
          <cell r="A3550">
            <v>87693</v>
          </cell>
          <cell r="B3550" t="str">
            <v>CONTRAPISO EM ARGAMASSA PRONTA, PREPARO MECÂNICO COM MISTURADOR 300 KG, APLICADO EM ÁREAS SECAS MENORES QUE 10M2 SOBRE LAJE, NÃO ADERIDO, ESPESSURA 5CM, ACABAMENTO NÃO REFORÇADO. AF_06/2014</v>
          </cell>
          <cell r="C3550" t="str">
            <v>M2</v>
          </cell>
          <cell r="D3550">
            <v>55.66</v>
          </cell>
          <cell r="E3550">
            <v>9.25</v>
          </cell>
          <cell r="F3550">
            <v>64.91</v>
          </cell>
        </row>
        <row r="3551">
          <cell r="A3551">
            <v>87694</v>
          </cell>
          <cell r="B3551" t="str">
            <v>CONTRAPISO EM ARGAMASSA PRONTA, PREPARO MANUAL, APLICADO EM ÁREAS SECAS MENORES QUE 10M2 SOBRE LAJE, NÃO ADERIDO, ESPESSURA 5CM, ACABAMENTO NÃO REFORÇADO. AF_06/2014</v>
          </cell>
          <cell r="C3551" t="str">
            <v>M2</v>
          </cell>
          <cell r="D3551">
            <v>59</v>
          </cell>
          <cell r="E3551">
            <v>15.14</v>
          </cell>
          <cell r="F3551">
            <v>74.14</v>
          </cell>
        </row>
        <row r="3552">
          <cell r="A3552">
            <v>87698</v>
          </cell>
          <cell r="B3552" t="str">
            <v>CONTRAPISO EM ARGAMASSA PRONTA, PREPARO MECÂNICO COM MISTURADOR 300 KG, APLICADO EM ÁREAS SECAS MENORES QUE 10M2 SOBRE LAJE, NÃO ADERIDO, ESPESSURA 6CM, ACABAMENTO REFORÇADO. AF_06/2014</v>
          </cell>
          <cell r="C3552" t="str">
            <v>M2</v>
          </cell>
          <cell r="D3552">
            <v>60.94</v>
          </cell>
          <cell r="E3552">
            <v>10.24</v>
          </cell>
          <cell r="F3552">
            <v>71.180000000000007</v>
          </cell>
        </row>
        <row r="3553">
          <cell r="A3553">
            <v>87699</v>
          </cell>
          <cell r="B3553" t="str">
            <v>CONTRAPISO EM ARGAMASSA PRONTA, PREPARO MANUAL, APLICADO EM ÁREAS SECAS MENORES QUE 10M2 SOBRE LAJE, NÃO ADERIDO, ESPESSURA 6CM, ACABAMENTO REFORÇADO. AF_06/2014</v>
          </cell>
          <cell r="C3553" t="str">
            <v>M2</v>
          </cell>
          <cell r="D3553">
            <v>64.569999999999993</v>
          </cell>
          <cell r="E3553">
            <v>16.649999999999999</v>
          </cell>
          <cell r="F3553">
            <v>81.22</v>
          </cell>
        </row>
        <row r="3554">
          <cell r="A3554">
            <v>87703</v>
          </cell>
          <cell r="B3554" t="str">
            <v>CONTRAPISO EM ARGAMASSA PRONTA, PREPARO MECÂNICO COM MISTURADOR 300 KG, APLICADO EM ÁREAS SECAS MENORES QUE 10M2 SOBRE LAJE, NÃO ADERIDO, ESPESSURA 6CM, ACABAMENTO NÃO REFORÇADO. AF_06/2014</v>
          </cell>
          <cell r="C3554" t="str">
            <v>M2</v>
          </cell>
          <cell r="D3554">
            <v>60.55</v>
          </cell>
          <cell r="E3554">
            <v>9.8699999999999992</v>
          </cell>
          <cell r="F3554">
            <v>70.42</v>
          </cell>
        </row>
        <row r="3555">
          <cell r="A3555">
            <v>87704</v>
          </cell>
          <cell r="B3555" t="str">
            <v>CONTRAPISO EM ARGAMASSA PRONTA, PREPARO MANUAL, APLICADO EM ÁREAS SECAS MENORES QUE 10M2 SOBRE LAJE, NÃO ADERIDO, ESPESSURA 6CM, ACABAMENTO NÃO REFORÇADO. AF_06/2014</v>
          </cell>
          <cell r="C3555" t="str">
            <v>M2</v>
          </cell>
          <cell r="D3555">
            <v>64.180000000000007</v>
          </cell>
          <cell r="E3555">
            <v>16.28</v>
          </cell>
          <cell r="F3555">
            <v>80.459999999999994</v>
          </cell>
        </row>
        <row r="3556">
          <cell r="A3556">
            <v>87708</v>
          </cell>
          <cell r="B3556" t="str">
            <v>CONTRAPISO EM ARGAMASSA PRONTA, PREPARO MECÂNICO COM MISTURADOR 300 KG, APLICADO EM ÁREAS SECAS MAIORES QUE 10M2 SOBRE LAJE, NÃO ADERIDO, ESPESSURA 4CM, ACABAMENTO REFORÇADO. AF_06/2014</v>
          </cell>
          <cell r="C3556" t="str">
            <v>M2</v>
          </cell>
          <cell r="D3556">
            <v>48.68</v>
          </cell>
          <cell r="E3556">
            <v>7.6</v>
          </cell>
          <cell r="F3556">
            <v>56.28</v>
          </cell>
        </row>
        <row r="3557">
          <cell r="A3557">
            <v>87709</v>
          </cell>
          <cell r="B3557" t="str">
            <v>CONTRAPISO EM ARGAMASSA PRONTA, PREPARO MANUAL, APLICADO EM ÁREAS SECAS MAIORES QUE 10M2 SOBRE LAJE, NÃO ADERIDO, ESPESSURA 4CM, ACABAMENTO REFORÇADO. AF_06/2014</v>
          </cell>
          <cell r="C3557" t="str">
            <v>M2</v>
          </cell>
          <cell r="D3557">
            <v>51.6</v>
          </cell>
          <cell r="E3557">
            <v>12.74</v>
          </cell>
          <cell r="F3557">
            <v>64.34</v>
          </cell>
        </row>
        <row r="3558">
          <cell r="A3558">
            <v>87713</v>
          </cell>
          <cell r="B3558" t="str">
            <v>CONTRAPISO EM ARGAMASSA PRONTA, PREPARO MECÂNICO COM MISTURADOR 300 KG, APLICADO EM ÁREAS SECAS MAIORES QUE 10M2 SOBRE LAJE, NÃO ADERIDO, ESPESSURA 4CM, ACABAMENTO NÃO REFORÇADO. AF_06/2014</v>
          </cell>
          <cell r="C3558" t="str">
            <v>M2</v>
          </cell>
          <cell r="D3558">
            <v>48.22</v>
          </cell>
          <cell r="E3558">
            <v>7.05</v>
          </cell>
          <cell r="F3558">
            <v>55.27</v>
          </cell>
        </row>
        <row r="3559">
          <cell r="A3559">
            <v>87714</v>
          </cell>
          <cell r="B3559" t="str">
            <v>CONTRAPISO EM ARGAMASSA PRONTA, PREPARO MANUAL, APLICADO EM ÁREAS SECAS MAIORES QUE 10M2 SOBRE LAJE, NÃO ADERIDO, ESPESSURA 4CM, ACABAMENTO NÃO REFORÇADO. AF_06/2014</v>
          </cell>
          <cell r="C3559" t="str">
            <v>M2</v>
          </cell>
          <cell r="D3559">
            <v>51.14</v>
          </cell>
          <cell r="E3559">
            <v>12.19</v>
          </cell>
          <cell r="F3559">
            <v>63.33</v>
          </cell>
        </row>
        <row r="3560">
          <cell r="A3560">
            <v>87718</v>
          </cell>
          <cell r="B3560" t="str">
            <v>CONTRAPISO EM ARGAMASSA PRONTA, PREPARO MECÂNICO COM MISTURADOR 300 KG, APLICADO EM ÁREAS SECAS MAIORES QUE 10M2 SOBRE LAJE, NÃO ADERIDO, ESPESSURA 5CM, ACABAMENTO REFORÇADO. AF_06/2014</v>
          </cell>
          <cell r="C3560" t="str">
            <v>M2</v>
          </cell>
          <cell r="D3560">
            <v>55.78</v>
          </cell>
          <cell r="E3560">
            <v>8.8800000000000008</v>
          </cell>
          <cell r="F3560">
            <v>64.66</v>
          </cell>
        </row>
        <row r="3561">
          <cell r="A3561">
            <v>87719</v>
          </cell>
          <cell r="B3561" t="str">
            <v>CONTRAPISO EM ARGAMASSA PRONTA, PREPARO MANUAL, APLICADO EM ÁREAS SECAS MAIORES QUE 10M2 SOBRE LAJE, NÃO ADERIDO, ESPESSURA 5CM, ACABAMENTO REFORÇADO. AF_06/2014</v>
          </cell>
          <cell r="C3561" t="str">
            <v>M2</v>
          </cell>
          <cell r="D3561">
            <v>59.12</v>
          </cell>
          <cell r="E3561">
            <v>14.77</v>
          </cell>
          <cell r="F3561">
            <v>73.89</v>
          </cell>
        </row>
        <row r="3562">
          <cell r="A3562">
            <v>87723</v>
          </cell>
          <cell r="B3562" t="str">
            <v>CONTRAPISO EM ARGAMASSA PRONTA, PREPARO MECÂNICO COM MISTURADOR 300 KG, APLICADO EM ÁREAS SECAS MAIORES QUE 10M2 SOBRE LAJE, NÃO ADERIDO, ESPESSURA 5CM, ACABAMENTO NÃO REFORÇADO. AF_06/2014</v>
          </cell>
          <cell r="C3562" t="str">
            <v>M2</v>
          </cell>
          <cell r="D3562">
            <v>55.33</v>
          </cell>
          <cell r="E3562">
            <v>8.33</v>
          </cell>
          <cell r="F3562">
            <v>63.66</v>
          </cell>
        </row>
        <row r="3563">
          <cell r="A3563">
            <v>87724</v>
          </cell>
          <cell r="B3563" t="str">
            <v>CONTRAPISO EM ARGAMASSA PRONTA, PREPARO MANUAL, APLICADO EM ÁREAS SECAS MAIORES QUE 10M2 SOBRE LAJE, NÃO ADERIDO, ESPESSURA 5CM, ACABAMENTO NÃO REFORÇADO. AF_06/2014</v>
          </cell>
          <cell r="C3563" t="str">
            <v>M2</v>
          </cell>
          <cell r="D3563">
            <v>58.66</v>
          </cell>
          <cell r="E3563">
            <v>14.21</v>
          </cell>
          <cell r="F3563">
            <v>72.87</v>
          </cell>
        </row>
        <row r="3564">
          <cell r="A3564">
            <v>87728</v>
          </cell>
          <cell r="B3564" t="str">
            <v>CONTRAPISO EM ARGAMASSA PRONTA, PREPARO MECÂNICO COM MISTURADOR 300 KG, APLICADO EM ÁREAS SECAS MAIORES QUE 10M2 SOBRE LAJE, NÃO ADERIDO, ESPESSURA 6CM, ACABAMENTO REFORÇADO. AF_06/2014</v>
          </cell>
          <cell r="C3564" t="str">
            <v>M2</v>
          </cell>
          <cell r="D3564">
            <v>60.6</v>
          </cell>
          <cell r="E3564">
            <v>9.31</v>
          </cell>
          <cell r="F3564">
            <v>69.91</v>
          </cell>
        </row>
        <row r="3565">
          <cell r="A3565">
            <v>87729</v>
          </cell>
          <cell r="B3565" t="str">
            <v>CONTRAPISO EM ARGAMASSA PRONTA, PREPARO MANUAL, APLICADO EM ÁREAS SECAS MAIORES QUE 10M2 SOBRE LAJE, NÃO ADERIDO, ESPESSURA 6CM, ACABAMENTO REFORÇADO. AF_06/2014</v>
          </cell>
          <cell r="C3565" t="str">
            <v>M2</v>
          </cell>
          <cell r="D3565">
            <v>64.23</v>
          </cell>
          <cell r="E3565">
            <v>15.72</v>
          </cell>
          <cell r="F3565">
            <v>79.95</v>
          </cell>
        </row>
        <row r="3566">
          <cell r="A3566">
            <v>87733</v>
          </cell>
          <cell r="B3566" t="str">
            <v>CONTRAPISO EM ARGAMASSA PRONTA, PREPARO MECÂNICO COM MISTURADOR 300 KG, APLICADO EM ÁREAS SECAS MAIORES QUE 10M2 SOBRE LAJE, NÃO ADERIDO, ESPESSURA 6CM, ACABAMENTO NÃO REFORÇADO. AF_06/2014</v>
          </cell>
          <cell r="C3566" t="str">
            <v>M2</v>
          </cell>
          <cell r="D3566">
            <v>60.21</v>
          </cell>
          <cell r="E3566">
            <v>8.94</v>
          </cell>
          <cell r="F3566">
            <v>69.150000000000006</v>
          </cell>
        </row>
        <row r="3567">
          <cell r="A3567">
            <v>87734</v>
          </cell>
          <cell r="B3567" t="str">
            <v>CONTRAPISO EM ARGAMASSA PRONTA, PREPARO MANUAL, APLICADO EM ÁREAS SECAS MAIORES QUE 10M2 SOBRE LAJE, NÃO ADERIDO, ESPESSURA 6CM, ACABAMENTO NÃO REFORÇADO. AF_06/2014</v>
          </cell>
          <cell r="C3567" t="str">
            <v>M2</v>
          </cell>
          <cell r="D3567">
            <v>63.84</v>
          </cell>
          <cell r="E3567">
            <v>15.35</v>
          </cell>
          <cell r="F3567">
            <v>79.19</v>
          </cell>
        </row>
        <row r="3568">
          <cell r="A3568">
            <v>87738</v>
          </cell>
          <cell r="B3568" t="str">
            <v>CONTRAPISO EM ARGAMASSA PRONTA, PREPARO MECÂNICO COM MISTURADOR 300 KG, APLICADO EM ÁREAS MOLHADAS SOBRE LAJE, ADERIDO, ESPESSURA 2CM, ACABAMENTO NÃO REFORÇADO. AF_06/2014</v>
          </cell>
          <cell r="C3568" t="str">
            <v>M2</v>
          </cell>
          <cell r="D3568">
            <v>34.950000000000003</v>
          </cell>
          <cell r="E3568">
            <v>12.31</v>
          </cell>
          <cell r="F3568">
            <v>47.26</v>
          </cell>
        </row>
        <row r="3569">
          <cell r="A3569">
            <v>87739</v>
          </cell>
          <cell r="B3569" t="str">
            <v>CONTRAPISO EM ARGAMASSA PRONTA, PREPARO MANUAL, APLICADO EM ÁREAS MOLHADAS SOBRE LAJE, ADERIDO, ESPESSURA 2CM, ACABAMENTO NÃO REFORÇADO. AF_06/2014</v>
          </cell>
          <cell r="C3569" t="str">
            <v>M2</v>
          </cell>
          <cell r="D3569">
            <v>36.659999999999997</v>
          </cell>
          <cell r="E3569">
            <v>15.32</v>
          </cell>
          <cell r="F3569">
            <v>51.98</v>
          </cell>
        </row>
        <row r="3570">
          <cell r="A3570">
            <v>87743</v>
          </cell>
          <cell r="B3570" t="str">
            <v>CONTRAPISO EM ARGAMASSA PRONTA, PREPARO MECÂNICO COM MISTURADOR 300 KG, APLICADO EM ÁREAS MOLHADAS SOBRE LAJE, ADERIDO, ESPESSURA 2CM, ACABAMENTO REFORÇADO. AF_06/2014</v>
          </cell>
          <cell r="C3570" t="str">
            <v>M2</v>
          </cell>
          <cell r="D3570">
            <v>35.409999999999997</v>
          </cell>
          <cell r="E3570">
            <v>12.87</v>
          </cell>
          <cell r="F3570">
            <v>48.28</v>
          </cell>
        </row>
        <row r="3571">
          <cell r="A3571">
            <v>87744</v>
          </cell>
          <cell r="B3571" t="str">
            <v>CONTRAPISO EM ARGAMASSA PRONTA, PREPARO MANUAL, APLICADO EM ÁREAS MOLHADAS SOBRE LAJE, ADERIDO, ESPESSURA 2CM, ACABAMENTO REFORÇADO. AF_06/2014</v>
          </cell>
          <cell r="C3571" t="str">
            <v>M2</v>
          </cell>
          <cell r="D3571">
            <v>37.119999999999997</v>
          </cell>
          <cell r="E3571">
            <v>15.87</v>
          </cell>
          <cell r="F3571">
            <v>52.99</v>
          </cell>
        </row>
        <row r="3572">
          <cell r="A3572">
            <v>87748</v>
          </cell>
          <cell r="B3572" t="str">
            <v>CONTRAPISO EM ARGAMASSA PRONTA, PREPARO MECÂNICO COM MISTURADOR 300 KG, APLICADO EM ÁREAS MOLHADAS SOBRE LAJE, ADERIDO, ESPESSURA 3CM, ACABAMENTO NÃO REFORÇADO. AF_06/2014</v>
          </cell>
          <cell r="C3572" t="str">
            <v>M2</v>
          </cell>
          <cell r="D3572">
            <v>45.85</v>
          </cell>
          <cell r="E3572">
            <v>13.61</v>
          </cell>
          <cell r="F3572">
            <v>59.46</v>
          </cell>
        </row>
        <row r="3573">
          <cell r="A3573">
            <v>87749</v>
          </cell>
          <cell r="B3573" t="str">
            <v>CONTRAPISO EM ARGAMASSA PRONTA, PREPARO MANUAL, APLICADO EM ÁREAS MOLHADAS SOBRE LAJE, ADERIDO, ESPESSURA 3CM, ACABAMENTO NÃO REFORÇADO. AF_06/2014</v>
          </cell>
          <cell r="C3573" t="str">
            <v>M2</v>
          </cell>
          <cell r="D3573">
            <v>48.22</v>
          </cell>
          <cell r="E3573">
            <v>17.79</v>
          </cell>
          <cell r="F3573">
            <v>66.010000000000005</v>
          </cell>
        </row>
        <row r="3574">
          <cell r="A3574">
            <v>87753</v>
          </cell>
          <cell r="B3574" t="str">
            <v>CONTRAPISO EM ARGAMASSA PRONTA, PREPARO MECÂNICO COM MISTURADOR 300 KG, APLICADO EM ÁREAS MOLHADAS SOBRE LAJE, ADERIDO, ESPESSURA 3CM, ACABAMENTO REFORÇADO. AF_06/2014</v>
          </cell>
          <cell r="C3574" t="str">
            <v>M2</v>
          </cell>
          <cell r="D3574">
            <v>46.24</v>
          </cell>
          <cell r="E3574">
            <v>13.98</v>
          </cell>
          <cell r="F3574">
            <v>60.22</v>
          </cell>
        </row>
        <row r="3575">
          <cell r="A3575">
            <v>87754</v>
          </cell>
          <cell r="B3575" t="str">
            <v>CONTRAPISO EM ARGAMASSA PRONTA, PREPARO MANUAL, APLICADO EM ÁREAS MOLHADAS SOBRE LAJE, ADERIDO, ESPESSURA 3CM, ACABAMENTO REFORÇADO. AF_06/2014</v>
          </cell>
          <cell r="C3575" t="str">
            <v>M2</v>
          </cell>
          <cell r="D3575">
            <v>48.61</v>
          </cell>
          <cell r="E3575">
            <v>18.16</v>
          </cell>
          <cell r="F3575">
            <v>66.77</v>
          </cell>
        </row>
        <row r="3576">
          <cell r="A3576">
            <v>87758</v>
          </cell>
          <cell r="B3576" t="str">
            <v>CONTRAPISO EM ARGAMASSA PRONTA, PREPARO MECÂNICO COM MISTURADOR 300 KG, APLICADO EM ÁREAS MOLHADAS SOBRE IMPERMEABILIZAÇÃO, ESPESSURA 3CM, ACABAMENTO NÃO REFORÇADO. AF_06/2014</v>
          </cell>
          <cell r="C3576" t="str">
            <v>M2</v>
          </cell>
          <cell r="D3576">
            <v>42.56</v>
          </cell>
          <cell r="E3576">
            <v>14.16</v>
          </cell>
          <cell r="F3576">
            <v>56.72</v>
          </cell>
        </row>
        <row r="3577">
          <cell r="A3577">
            <v>87759</v>
          </cell>
          <cell r="B3577" t="str">
            <v>CONTRAPISO EM ARGAMASSA PRONTA, PREPARO MANUAL, APLICADO EM ÁREAS MOLHADAS SOBRE IMPERMEABILIZAÇÃO, ESPESSURA 3CM, ACABAMENTO NÃO REFORÇADO. AF_06/2014</v>
          </cell>
          <cell r="C3577" t="str">
            <v>M2</v>
          </cell>
          <cell r="D3577">
            <v>44.94</v>
          </cell>
          <cell r="E3577">
            <v>18.34</v>
          </cell>
          <cell r="F3577">
            <v>63.28</v>
          </cell>
        </row>
        <row r="3578">
          <cell r="A3578">
            <v>87763</v>
          </cell>
          <cell r="B3578" t="str">
            <v>CONTRAPISO EM ARGAMASSA PRONTA, PREPARO MECÂNICO COM MISTURADOR 300 KG, APLICADO EM ÁREAS MOLHADAS SOBRE IMPERMEABILIZAÇÃO, ESPESSURA 3CM, ACABAMENTO REFORÇADO. AF_06/2014</v>
          </cell>
          <cell r="C3578" t="str">
            <v>M2</v>
          </cell>
          <cell r="D3578">
            <v>42.95</v>
          </cell>
          <cell r="E3578">
            <v>14.53</v>
          </cell>
          <cell r="F3578">
            <v>57.48</v>
          </cell>
        </row>
        <row r="3579">
          <cell r="A3579">
            <v>87764</v>
          </cell>
          <cell r="B3579" t="str">
            <v>CONTRAPISO EM ARGAMASSA PRONTA, PREPARO MANUAL, APLICADO EM ÁREAS MOLHADAS SOBRE IMPERMEABILIZAÇÃO, ESPESSURA 3CM, ACABAMENTO REFORÇADO. AF_06/2014</v>
          </cell>
          <cell r="C3579" t="str">
            <v>M2</v>
          </cell>
          <cell r="D3579">
            <v>45.33</v>
          </cell>
          <cell r="E3579">
            <v>18.71</v>
          </cell>
          <cell r="F3579">
            <v>64.040000000000006</v>
          </cell>
        </row>
        <row r="3580">
          <cell r="A3580">
            <v>87768</v>
          </cell>
          <cell r="B3580" t="str">
            <v>CONTRAPISO EM ARGAMASSA PRONTA, PREPARO MECÂNICO COM MISTURADOR 300 KG, APLICADO EM ÁREAS MOLHADAS SOBRE IMPERMEABILIZAÇÃO, ESPESSURA 4CM, ACABAMENTO NÃO REFORÇADO. AF_06/2014</v>
          </cell>
          <cell r="C3580" t="str">
            <v>M2</v>
          </cell>
          <cell r="D3580">
            <v>51.46</v>
          </cell>
          <cell r="E3580">
            <v>15.17</v>
          </cell>
          <cell r="F3580">
            <v>66.63</v>
          </cell>
        </row>
        <row r="3581">
          <cell r="A3581">
            <v>87769</v>
          </cell>
          <cell r="B3581" t="str">
            <v>CONTRAPISO EM ARGAMASSA PRONTA, PREPARO MANUAL, APLICADO EM ÁREAS MOLHADAS SOBRE IMPERMEABILIZAÇÃO, ESPESSURA 4CM, ACABAMENTO NÃO REFORÇADO. AF_06/2014</v>
          </cell>
          <cell r="C3581" t="str">
            <v>M2</v>
          </cell>
          <cell r="D3581">
            <v>54.38</v>
          </cell>
          <cell r="E3581">
            <v>20.309999999999999</v>
          </cell>
          <cell r="F3581">
            <v>74.69</v>
          </cell>
        </row>
        <row r="3582">
          <cell r="A3582">
            <v>87773</v>
          </cell>
          <cell r="B3582" t="str">
            <v>CONTRAPISO EM ARGAMASSA PRONTA, PREPARO MECÂNICO COM MISTURADOR 300 KG, APLICADO EM ÁREAS MOLHADAS SOBRE IMPERMEABILIZAÇÃO, ESPESSURA 4CM, ACABAMENTO REFORÇADO. AF_06/2014</v>
          </cell>
          <cell r="C3582" t="str">
            <v>M2</v>
          </cell>
          <cell r="D3582">
            <v>51.85</v>
          </cell>
          <cell r="E3582">
            <v>15.54</v>
          </cell>
          <cell r="F3582">
            <v>67.39</v>
          </cell>
        </row>
        <row r="3583">
          <cell r="A3583">
            <v>87774</v>
          </cell>
          <cell r="B3583" t="str">
            <v>CONTRAPISO EM ARGAMASSA PRONTA, PREPARO MANUAL, APLICADO EM ÁREAS MOLHADAS SOBRE IMPERMEABILIZAÇÃO, ESPESSURA 4CM, ACABAMENTO REFORÇADO. AF_06/2014</v>
          </cell>
          <cell r="C3583" t="str">
            <v>M2</v>
          </cell>
          <cell r="D3583">
            <v>54.77</v>
          </cell>
          <cell r="E3583">
            <v>20.68</v>
          </cell>
          <cell r="F3583">
            <v>75.45</v>
          </cell>
        </row>
        <row r="3584">
          <cell r="A3584">
            <v>88470</v>
          </cell>
          <cell r="B3584" t="str">
            <v>CONTRAPISO AUTONIVELANTE, APLICADO SOBRE LAJE EM ÁREAS MENORES QUE 10M2, NÃO ADERIDO, ESPESSURA 3CM. AF_06/2014</v>
          </cell>
          <cell r="C3584" t="str">
            <v>M2</v>
          </cell>
          <cell r="D3584">
            <v>13.74</v>
          </cell>
          <cell r="E3584">
            <v>2.5499999999999998</v>
          </cell>
          <cell r="F3584">
            <v>16.29</v>
          </cell>
        </row>
        <row r="3585">
          <cell r="A3585">
            <v>88471</v>
          </cell>
          <cell r="B3585" t="str">
            <v>CONTRAPISO AUTONIVELANTE, APLICADO SOBRE LAJE EM ÁREAS MENORES QUE 10M2, NÃO ADERIDO, ESPESSURA 4CM. AF_06/2014</v>
          </cell>
          <cell r="C3585" t="str">
            <v>M2</v>
          </cell>
          <cell r="D3585">
            <v>16.920000000000002</v>
          </cell>
          <cell r="E3585">
            <v>3.24</v>
          </cell>
          <cell r="F3585">
            <v>20.16</v>
          </cell>
        </row>
        <row r="3586">
          <cell r="A3586">
            <v>88472</v>
          </cell>
          <cell r="B3586" t="str">
            <v>CONTRAPISO AUTONIVELANTE, APLICADO SOBRE LAJE EM ÁREAS MENORES QUE 10M2, NÃO ADERIDO, ESPESSURA 5CM. AF_06/2014</v>
          </cell>
          <cell r="C3586" t="str">
            <v>M2</v>
          </cell>
          <cell r="D3586">
            <v>19.420000000000002</v>
          </cell>
          <cell r="E3586">
            <v>3.77</v>
          </cell>
          <cell r="F3586">
            <v>23.19</v>
          </cell>
        </row>
        <row r="3587">
          <cell r="A3587">
            <v>88473</v>
          </cell>
          <cell r="B3587" t="str">
            <v>CONTRAPISO AUTONIVELANTE, APLICADO SOBRE LAJE EM ÁREAS MAIORES QUE 10M2, NÃO ADERIDO, ESPESSURA 3CM. AF_06/2014</v>
          </cell>
          <cell r="C3587" t="str">
            <v>M2</v>
          </cell>
          <cell r="D3587">
            <v>13.64</v>
          </cell>
          <cell r="E3587">
            <v>2.2799999999999998</v>
          </cell>
          <cell r="F3587">
            <v>15.92</v>
          </cell>
        </row>
        <row r="3588">
          <cell r="A3588">
            <v>88474</v>
          </cell>
          <cell r="B3588" t="str">
            <v>CONTRAPISO AUTONIVELANTE, APLICADO SOBRE LAJE EM ÁREAS MAIORES QUE 10M2, NÃO ADERIDO, ESPESSURA 4CM. AF_06/2014</v>
          </cell>
          <cell r="C3588" t="str">
            <v>M2</v>
          </cell>
          <cell r="D3588">
            <v>16.78</v>
          </cell>
          <cell r="E3588">
            <v>2.87</v>
          </cell>
          <cell r="F3588">
            <v>19.649999999999999</v>
          </cell>
        </row>
        <row r="3589">
          <cell r="A3589">
            <v>88475</v>
          </cell>
          <cell r="B3589" t="str">
            <v>CONTRAPISO AUTONIVELANTE, APLICADO SOBRE LAJE EM ÁREAS MAIORES QUE 10M2, NÃO ADERIDO, ESPESSURA 5CM. AF_06/2014</v>
          </cell>
          <cell r="C3589" t="str">
            <v>M2</v>
          </cell>
          <cell r="D3589">
            <v>19.25</v>
          </cell>
          <cell r="E3589">
            <v>3.32</v>
          </cell>
          <cell r="F3589">
            <v>22.57</v>
          </cell>
        </row>
        <row r="3590">
          <cell r="A3590">
            <v>88476</v>
          </cell>
          <cell r="B3590" t="str">
            <v>CONTRAPISO AUTONIVELANTE, APLICADO SOBRE LAJE EM ÁREAS MENORES QUE 10M2, ADERIDO, ESPESSURA 2CM. AF_06/2014</v>
          </cell>
          <cell r="C3590" t="str">
            <v>M2</v>
          </cell>
          <cell r="D3590">
            <v>11.49</v>
          </cell>
          <cell r="E3590">
            <v>1.88</v>
          </cell>
          <cell r="F3590">
            <v>13.37</v>
          </cell>
        </row>
        <row r="3591">
          <cell r="A3591">
            <v>88477</v>
          </cell>
          <cell r="B3591" t="str">
            <v>CONTRAPISO AUTONIVELANTE, APLICADO SOBRE LAJE EM ÁREAS MENORES QUE 10M2, ADERIDO, ESPESSURA 3CM. AF_06/2014</v>
          </cell>
          <cell r="C3591" t="str">
            <v>M2</v>
          </cell>
          <cell r="D3591">
            <v>15.47</v>
          </cell>
          <cell r="E3591">
            <v>2.9</v>
          </cell>
          <cell r="F3591">
            <v>18.37</v>
          </cell>
        </row>
        <row r="3592">
          <cell r="A3592">
            <v>88478</v>
          </cell>
          <cell r="B3592" t="str">
            <v>CONTRAPISO AUTONIVELANTE, APLICADO SOBRE LAJE EM ÁREAS MENORES QUE 10M2, ADERIDO, ESPESSURA 4CM. AF_06/2014</v>
          </cell>
          <cell r="C3592" t="str">
            <v>M2</v>
          </cell>
          <cell r="D3592">
            <v>18.7</v>
          </cell>
          <cell r="E3592">
            <v>3.73</v>
          </cell>
          <cell r="F3592">
            <v>22.43</v>
          </cell>
        </row>
        <row r="3593">
          <cell r="A3593">
            <v>88479</v>
          </cell>
          <cell r="B3593" t="str">
            <v>CONTRAPISO AUTONIVELANTE, APLICADO SOBRE LAJE EM ÁREAS MAIORES QUE 10M2, ADERIDO, ESPESSURA 2CM. AF_06/2014</v>
          </cell>
          <cell r="C3593" t="str">
            <v>M2</v>
          </cell>
          <cell r="D3593">
            <v>11.43</v>
          </cell>
          <cell r="E3593">
            <v>1.71</v>
          </cell>
          <cell r="F3593">
            <v>13.14</v>
          </cell>
        </row>
        <row r="3594">
          <cell r="A3594">
            <v>88480</v>
          </cell>
          <cell r="B3594" t="str">
            <v>CONTRAPISO AUTONIVELANTE, APLICADO SOBRE LAJE EM ÁREAS MAIORES QUE 10M2, ADERIDO, ESPESSURA 3CM. AF_06/2014</v>
          </cell>
          <cell r="C3594" t="str">
            <v>M2</v>
          </cell>
          <cell r="D3594">
            <v>15.36</v>
          </cell>
          <cell r="E3594">
            <v>2.59</v>
          </cell>
          <cell r="F3594">
            <v>17.95</v>
          </cell>
        </row>
        <row r="3595">
          <cell r="A3595">
            <v>88481</v>
          </cell>
          <cell r="B3595" t="str">
            <v>CONTRAPISO AUTONIVELANTE, APLICADO SOBRE LAJE EM ÁREAS MAIORES QUE 10M2, ADERIDO, ESPESSURA 4CM. AF_06/2014</v>
          </cell>
          <cell r="C3595" t="str">
            <v>M2</v>
          </cell>
          <cell r="D3595">
            <v>18.54</v>
          </cell>
          <cell r="E3595">
            <v>3.29</v>
          </cell>
          <cell r="F3595">
            <v>21.83</v>
          </cell>
        </row>
        <row r="3596">
          <cell r="A3596">
            <v>90895</v>
          </cell>
          <cell r="B3596" t="str">
            <v>CONTRAPISO ACÚSTICO EM ARGAMASSA TRAÇO 1:4 (CIMENTO E AREIA), PREPARO MECÂNICO COM BETONEIRA 400 L, APLICADO EM ÁREAS SECAS MENORES QUE 15M2, ESPESSURA 5CM, ACABAMENTO REFORÇADO. AF_10/2014</v>
          </cell>
          <cell r="C3596" t="str">
            <v>M2</v>
          </cell>
          <cell r="D3596">
            <v>39.81</v>
          </cell>
          <cell r="E3596">
            <v>15.32</v>
          </cell>
          <cell r="F3596">
            <v>55.13</v>
          </cell>
        </row>
        <row r="3597">
          <cell r="A3597">
            <v>90897</v>
          </cell>
          <cell r="B3597" t="str">
            <v>CONTRAPISO ACÚSTICO EM ARGAMASSA TRAÇO 1:4 (CIMENTO E AREIA), PREPARO MANUAL, APLICADO EM ÁREAS SECAS MENORES QUE 15M2, ESPESSURA 5CM, ACABAMENTO REFORÇADO. AF_10/2014</v>
          </cell>
          <cell r="C3597" t="str">
            <v>M2</v>
          </cell>
          <cell r="D3597">
            <v>41.26</v>
          </cell>
          <cell r="E3597">
            <v>18.82</v>
          </cell>
          <cell r="F3597">
            <v>60.08</v>
          </cell>
        </row>
        <row r="3598">
          <cell r="A3598">
            <v>90898</v>
          </cell>
          <cell r="B3598" t="str">
            <v>CONTRAPISO ACÚSTICO EM ARGAMASSA PRONTA, PREPARO MECÂNICO COM MISTURADOR 300 KG, APLICADO EM ÁREAS SECAS MENORES QUE 15M2, ESPESSURA 5CM, ACABAMENTO REFORÇADO. AF_10/2014</v>
          </cell>
          <cell r="C3598" t="str">
            <v>M2</v>
          </cell>
          <cell r="D3598">
            <v>73.02</v>
          </cell>
          <cell r="E3598">
            <v>14.88</v>
          </cell>
          <cell r="F3598">
            <v>87.9</v>
          </cell>
        </row>
        <row r="3599">
          <cell r="A3599">
            <v>90899</v>
          </cell>
          <cell r="B3599" t="str">
            <v>CONTRAPISO ACÚSTICO EM ARGAMASSA PRONTA, PREPARO MANUAL, APLICADO EM ÁREAS SECAS MENORES QUE 15M2, ESPESSURA 5CM, ACABAMENTO REFORÇADO. AF_10/2014</v>
          </cell>
          <cell r="C3599" t="str">
            <v>M2</v>
          </cell>
          <cell r="D3599">
            <v>76.36</v>
          </cell>
          <cell r="E3599">
            <v>20.77</v>
          </cell>
          <cell r="F3599">
            <v>97.13</v>
          </cell>
        </row>
        <row r="3600">
          <cell r="A3600">
            <v>90900</v>
          </cell>
          <cell r="B3600" t="str">
            <v>CONTRAPISO ACÚSTICO EM ARGAMASSA TRAÇO 1:4 (CIMENTO E AREIA), PREPARO MECÂNICO COM BETONEIRA 400L, APLICADO EM ÁREAS SECAS MENORES QUE 15M2, ESPESSURA 5CM, ACABAMENTO NÃO REFORÇADO. AF_10/2014</v>
          </cell>
          <cell r="C3600" t="str">
            <v>M2</v>
          </cell>
          <cell r="D3600">
            <v>39.369999999999997</v>
          </cell>
          <cell r="E3600">
            <v>14.81</v>
          </cell>
          <cell r="F3600">
            <v>54.18</v>
          </cell>
        </row>
        <row r="3601">
          <cell r="A3601">
            <v>90902</v>
          </cell>
          <cell r="B3601" t="str">
            <v>CONTRAPISO ACÚSTICO EM ARGAMASSA TRAÇO 1:4 (CIMENTO E AREIA), PREPARO MANUAL, APLICADO EM ÁREAS SECAS MENORES QUE 15M2, ESPESSURA 5CM, ACABAMENTO NÃO REFORÇADO. AF_10/2014</v>
          </cell>
          <cell r="C3601" t="str">
            <v>M2</v>
          </cell>
          <cell r="D3601">
            <v>40.82</v>
          </cell>
          <cell r="E3601">
            <v>18.309999999999999</v>
          </cell>
          <cell r="F3601">
            <v>59.13</v>
          </cell>
        </row>
        <row r="3602">
          <cell r="A3602">
            <v>90903</v>
          </cell>
          <cell r="B3602" t="str">
            <v>CONTRAPISO ACÚSTICO EM ARGAMASSA PRONTA, PREPARO MECÂNICO COM MISTURADOR 300 KG, APLICADO EM ÁREAS SECAS MENORES QUE 15M2, ESPESSURA 5CM, ACABAMENTO NÃO REFORÇADO. AF_10/2014</v>
          </cell>
          <cell r="C3602" t="str">
            <v>M2</v>
          </cell>
          <cell r="D3602">
            <v>72.569999999999993</v>
          </cell>
          <cell r="E3602">
            <v>14.36</v>
          </cell>
          <cell r="F3602">
            <v>86.93</v>
          </cell>
        </row>
        <row r="3603">
          <cell r="A3603">
            <v>90904</v>
          </cell>
          <cell r="B3603" t="str">
            <v>CONTRAPISO ACÚSTICO EM ARGAMASSA PRONTA, PREPARO MANUAL, APLICADO EM ÁREAS SECAS MENORES QUE 15M2, ESPESSURA 5CM, ACABAMENTO NÃO REFORÇADO. AF_10/2014</v>
          </cell>
          <cell r="C3603" t="str">
            <v>M2</v>
          </cell>
          <cell r="D3603">
            <v>75.91</v>
          </cell>
          <cell r="E3603">
            <v>20.25</v>
          </cell>
          <cell r="F3603">
            <v>96.16</v>
          </cell>
        </row>
        <row r="3604">
          <cell r="A3604">
            <v>90905</v>
          </cell>
          <cell r="B3604" t="str">
            <v>CONTRAPISO ACÚSTICO EM ARGAMASSA TRAÇO 1:4 (CIMENTO E AREIA), PREPARO MECÂNICO COM BETONEIRA 400L, APLICADO EM ÁREAS SECAS MENORES QUE 15M2, ESPESSURA 6CM, ACABAMENTO REFORÇADO. AF_10/2014</v>
          </cell>
          <cell r="C3604" t="str">
            <v>M2</v>
          </cell>
          <cell r="D3604">
            <v>41.92</v>
          </cell>
          <cell r="E3604">
            <v>16.48</v>
          </cell>
          <cell r="F3604">
            <v>58.4</v>
          </cell>
        </row>
        <row r="3605">
          <cell r="A3605">
            <v>90907</v>
          </cell>
          <cell r="B3605" t="str">
            <v>CONTRAPISO ACÚSTICO EM ARGAMASSA TRAÇO 1:4 (CIMENTO E AREIA), PREPARO MANUAL, APLICADO EM ÁREAS SECAS MENORES QUE 15M2, ESPESSURA 6CM, ACABAMENTO REFORÇADO. AF_10/2014</v>
          </cell>
          <cell r="C3605" t="str">
            <v>M2</v>
          </cell>
          <cell r="D3605">
            <v>43.5</v>
          </cell>
          <cell r="E3605">
            <v>20.29</v>
          </cell>
          <cell r="F3605">
            <v>63.79</v>
          </cell>
        </row>
        <row r="3606">
          <cell r="A3606">
            <v>90908</v>
          </cell>
          <cell r="B3606" t="str">
            <v>CONTRAPISO ACÚSTICO EM ARGAMASSA PRONTA, PREPARO MECÂNICO COM MISTURADOR 300 KG, APLICADO EM ÁREAS SECAS MENORES QUE 15M2, ESPESSURA 6CM, ACABAMENTO REFORÇADO. AF_10/2014</v>
          </cell>
          <cell r="C3606" t="str">
            <v>M2</v>
          </cell>
          <cell r="D3606">
            <v>78.08</v>
          </cell>
          <cell r="E3606">
            <v>16</v>
          </cell>
          <cell r="F3606">
            <v>94.08</v>
          </cell>
        </row>
        <row r="3607">
          <cell r="A3607">
            <v>90909</v>
          </cell>
          <cell r="B3607" t="str">
            <v>CONTRAPISO ACÚSTICO EM ARGAMASSA PRONTA, PREPARO MANUAL, APLICADO EM ÁREAS SECAS MENORES QUE 15M2, ESPESSURA 6CM, ACABAMENTO REFORÇADO. AF_10/2014</v>
          </cell>
          <cell r="C3607" t="str">
            <v>M2</v>
          </cell>
          <cell r="D3607">
            <v>81.709999999999994</v>
          </cell>
          <cell r="E3607">
            <v>22.41</v>
          </cell>
          <cell r="F3607">
            <v>104.12</v>
          </cell>
        </row>
        <row r="3608">
          <cell r="A3608">
            <v>90910</v>
          </cell>
          <cell r="B3608" t="str">
            <v>CONTRAPISO ACÚSTICO EM ARGAMASSA TRAÇO 1:4 (CIMENTO E AREIA), PREPARO MECÂNICO COM BETONEIRA 400L, APLICADO EM ÁREAS SECAS MENORES QUE 15M2, ESPESSURA 6CM, ACABAMENTO NÃO REFORÇADO. AF_10/2014</v>
          </cell>
          <cell r="C3608" t="str">
            <v>M2</v>
          </cell>
          <cell r="D3608">
            <v>41.48</v>
          </cell>
          <cell r="E3608">
            <v>15.96</v>
          </cell>
          <cell r="F3608">
            <v>57.44</v>
          </cell>
        </row>
        <row r="3609">
          <cell r="A3609">
            <v>90912</v>
          </cell>
          <cell r="B3609" t="str">
            <v>CONTRAPISO ACÚSTICO EM ARGAMASSA TRAÇO 1:4 (CIMENTO E AREIA), PREPARO MANUAL, APLICADO EM ÁREAS SECAS MENORES QUE 15M2, ESPESSURA 6CM, ACABAMENTO NÃO REFORÇADO. AF_10/2014</v>
          </cell>
          <cell r="C3609" t="str">
            <v>M2</v>
          </cell>
          <cell r="D3609">
            <v>43.05</v>
          </cell>
          <cell r="E3609">
            <v>19.77</v>
          </cell>
          <cell r="F3609">
            <v>62.82</v>
          </cell>
        </row>
        <row r="3610">
          <cell r="A3610">
            <v>90913</v>
          </cell>
          <cell r="B3610" t="str">
            <v>CONTRAPISO ACÚSTICO EM ARGAMASSA PRONTA, PREPARO MECÂNICO COM MISTURADOR 300 KG, APLICADO EM ÁREAS SECAS MENORES QUE 15M2, ESPESSURA 6CM, ACABAMENTO NÃO REFORÇADO. AF_10/2014</v>
          </cell>
          <cell r="C3610" t="str">
            <v>M2</v>
          </cell>
          <cell r="D3610">
            <v>77.64</v>
          </cell>
          <cell r="E3610">
            <v>15.48</v>
          </cell>
          <cell r="F3610">
            <v>93.12</v>
          </cell>
        </row>
        <row r="3611">
          <cell r="A3611">
            <v>90914</v>
          </cell>
          <cell r="B3611" t="str">
            <v>CONTRAPISO ACÚSTICO EM ARGAMASSA PRONTA, PREPARO MANUAL, APLICADO EM ÁREAS SECAS MENORES QUE 15M2, ESPESSURA 6CM, ACABAMENTO NÃO REFORÇADO. AF_10/2014</v>
          </cell>
          <cell r="C3611" t="str">
            <v>M2</v>
          </cell>
          <cell r="D3611">
            <v>81.27</v>
          </cell>
          <cell r="E3611">
            <v>21.89</v>
          </cell>
          <cell r="F3611">
            <v>103.16</v>
          </cell>
        </row>
        <row r="3612">
          <cell r="A3612">
            <v>90915</v>
          </cell>
          <cell r="B3612" t="str">
            <v>CONTRAPISO ACÚSTICO EM ARGAMASSA TRAÇO 1:4 (CIMENTO E AREIA), PREPARO MECÂNICO COM BETONEIRA 400L, APLICADO EM ÁREAS SECAS MENORES QUE 15M2, ESPESSURA 7CM, ACABAMENTO REFORÇADO. AF_10/2014</v>
          </cell>
          <cell r="C3612" t="str">
            <v>M2</v>
          </cell>
          <cell r="D3612">
            <v>45.8</v>
          </cell>
          <cell r="E3612">
            <v>18.63</v>
          </cell>
          <cell r="F3612">
            <v>64.430000000000007</v>
          </cell>
        </row>
        <row r="3613">
          <cell r="A3613">
            <v>90917</v>
          </cell>
          <cell r="B3613" t="str">
            <v>CONTRAPISO ACÚSTICO EM ARGAMASSA TRAÇO 1:4 (CIMENTO E AREIA), PREPARO MANUAL, APLICADO EM ÁREAS SECAS MENORES QUE 15M2, ESPESSURA 7CM, ACABAMENTO REFORÇADO. AF_10/2014</v>
          </cell>
          <cell r="C3613" t="str">
            <v>M2</v>
          </cell>
          <cell r="D3613">
            <v>47.61</v>
          </cell>
          <cell r="E3613">
            <v>23.01</v>
          </cell>
          <cell r="F3613">
            <v>70.62</v>
          </cell>
        </row>
        <row r="3614">
          <cell r="A3614">
            <v>90918</v>
          </cell>
          <cell r="B3614" t="str">
            <v>CONTRAPISO ACÚSTICO EM ARGAMASSA PRONTA, PREPARO MECÂNICO COM MISTURADOR 300 KG, APLICADO EM ÁREAS SECAS MENORES QUE 15M2, ESPESSURA 7CM, ACABAMENTO REFORÇADO. AF_10/2014</v>
          </cell>
          <cell r="C3614" t="str">
            <v>M2</v>
          </cell>
          <cell r="D3614">
            <v>87.37</v>
          </cell>
          <cell r="E3614">
            <v>18.079999999999998</v>
          </cell>
          <cell r="F3614">
            <v>105.45</v>
          </cell>
        </row>
        <row r="3615">
          <cell r="A3615">
            <v>90919</v>
          </cell>
          <cell r="B3615" t="str">
            <v>CONTRAPISO ACÚSTICO EM ARGAMASSA PRONTA, PREPARO MANUAL, APLICADO EM ÁREAS SECAS MENORES QUE 15M2, ESPESSURA 7CM, ACABAMENTO REFORÇADO. AF_10/2014</v>
          </cell>
          <cell r="C3615" t="str">
            <v>M2</v>
          </cell>
          <cell r="D3615">
            <v>91.55</v>
          </cell>
          <cell r="E3615">
            <v>25.45</v>
          </cell>
          <cell r="F3615">
            <v>117</v>
          </cell>
        </row>
        <row r="3616">
          <cell r="A3616">
            <v>90920</v>
          </cell>
          <cell r="B3616" t="str">
            <v>CONTRAPISO ACÚSTICO EM ARGAMASSA TRAÇO 1:4 (CIMENTO E AREIA), PREPARO MECÂNICO COM BETONEIRA 400L, APLICADO EM ÁREAS SECAS MENORES QUE 15M2, ESPESSURA 7CM, ACABAMENTO NÃO REFORÇADO. AF_10/2014</v>
          </cell>
          <cell r="C3616" t="str">
            <v>M2</v>
          </cell>
          <cell r="D3616">
            <v>45.36</v>
          </cell>
          <cell r="E3616">
            <v>18.12</v>
          </cell>
          <cell r="F3616">
            <v>63.48</v>
          </cell>
        </row>
        <row r="3617">
          <cell r="A3617">
            <v>90922</v>
          </cell>
          <cell r="B3617" t="str">
            <v>CONTRAPISO ACÚSTICO EM ARGAMASSA TRAÇO 1:4 (CIMENTO E AREIA), PREPARO MANUAL, APLICADO EM ÁREAS SECAS MENORES QUE 15M2, ESPESSURA 7CM, ACABAMENTO NÃO REFORÇADO. AF_10/2014</v>
          </cell>
          <cell r="C3617" t="str">
            <v>M2</v>
          </cell>
          <cell r="D3617">
            <v>47.16</v>
          </cell>
          <cell r="E3617">
            <v>22.49</v>
          </cell>
          <cell r="F3617">
            <v>69.650000000000006</v>
          </cell>
        </row>
        <row r="3618">
          <cell r="A3618">
            <v>90923</v>
          </cell>
          <cell r="B3618" t="str">
            <v>CONTRAPISO ACÚSTICO EM ARGAMASSA PRONTA, PREPARO MECÂNICO COM MISTURADOR 300 KG, APLICADO EM ÁREAS SECAS MENORES QUE 15M2, ESPESSURA 7CM, ACABAMENTO NÃO REFORÇADO. AF_10/2014</v>
          </cell>
          <cell r="C3618" t="str">
            <v>M2</v>
          </cell>
          <cell r="D3618">
            <v>86.92</v>
          </cell>
          <cell r="E3618">
            <v>17.559999999999999</v>
          </cell>
          <cell r="F3618">
            <v>104.48</v>
          </cell>
        </row>
        <row r="3619">
          <cell r="A3619">
            <v>90924</v>
          </cell>
          <cell r="B3619" t="str">
            <v>CONTRAPISO ACÚSTICO EM ARGAMASSA PRONTA, PREPARO MANUAL, APLICADO EM ÁREAS SECAS MENORES QUE 15M2, ESPESSURA 7CM, ACABAMENTO NÃO REFORÇADO. AF_10/2014</v>
          </cell>
          <cell r="C3619" t="str">
            <v>M2</v>
          </cell>
          <cell r="D3619">
            <v>91.1</v>
          </cell>
          <cell r="E3619">
            <v>24.93</v>
          </cell>
          <cell r="F3619">
            <v>116.03</v>
          </cell>
        </row>
        <row r="3620">
          <cell r="A3620">
            <v>90925</v>
          </cell>
          <cell r="B3620" t="str">
            <v>CONTRAPISO ACÚSTICO EM ARGAMASSA TRAÇO 1:4 (CIMENTO E AREIA), PREPARO MECÂNICO COM BETONEIRA 400L, APLICADO EM ÁREAS SECAS MAIORES QUE 15M2, ESPESSURA 5CM, ACABAMENTO REFORÇADO. AF_10/2014</v>
          </cell>
          <cell r="C3620" t="str">
            <v>M2</v>
          </cell>
          <cell r="D3620">
            <v>38.24</v>
          </cell>
          <cell r="E3620">
            <v>12.13</v>
          </cell>
          <cell r="F3620">
            <v>50.37</v>
          </cell>
        </row>
        <row r="3621">
          <cell r="A3621">
            <v>90927</v>
          </cell>
          <cell r="B3621" t="str">
            <v>CONTRAPISO ACÚSTICO EM ARGAMASSA TRAÇO 1:4 (CIMENTO E AREIA), PREPARO MANUAL, APLICADO EM ÁREAS SECAS MAIORES QUE 15M2, ESPESSURA 5CM, ACABAMENTO REFORÇADO. AF_10/2014</v>
          </cell>
          <cell r="C3621" t="str">
            <v>M2</v>
          </cell>
          <cell r="D3621">
            <v>39.69</v>
          </cell>
          <cell r="E3621">
            <v>15.63</v>
          </cell>
          <cell r="F3621">
            <v>55.32</v>
          </cell>
        </row>
        <row r="3622">
          <cell r="A3622">
            <v>90928</v>
          </cell>
          <cell r="B3622" t="str">
            <v>CONTRAPISO ACÚSTICO EM ARGAMASSA PRONTA, PREPARO MECÂNICO COM MISTURADOR 300 KG, APLICADO EM ÁREAS SECAS MAIORES QUE 15M2, ESPESSURA 5CM, ACABAMENTO REFORÇADO. AF_10/2014</v>
          </cell>
          <cell r="C3622" t="str">
            <v>M2</v>
          </cell>
          <cell r="D3622">
            <v>71.44</v>
          </cell>
          <cell r="E3622">
            <v>11.69</v>
          </cell>
          <cell r="F3622">
            <v>83.13</v>
          </cell>
        </row>
        <row r="3623">
          <cell r="A3623">
            <v>90929</v>
          </cell>
          <cell r="B3623" t="str">
            <v>CONTRAPISO ACÚSTICO EM ARGAMASSA PRONTA, PREPARO MANUAL, APLICADO EM ÁREAS SECAS MAIORES QUE 15M2, ESPESSURA 5CM, ACABAMENTO REFORÇADO. AF_10/2014</v>
          </cell>
          <cell r="C3623" t="str">
            <v>M2</v>
          </cell>
          <cell r="D3623">
            <v>74.78</v>
          </cell>
          <cell r="E3623">
            <v>17.57</v>
          </cell>
          <cell r="F3623">
            <v>92.35</v>
          </cell>
        </row>
        <row r="3624">
          <cell r="A3624">
            <v>90930</v>
          </cell>
          <cell r="B3624" t="str">
            <v>CONTRAPISO ACÚSTICO EM ARGAMASSA TRAÇO 1:4 (CIMENTO E AREIA), PREPARO MECÂNICO COM BETONEIRA 400L, APLICADO EM ÁREAS SECAS MAIORES QUE 15M2, ESPESSURA 5CM, ACABAMENTO NÃO REFORÇADO. AF_10/2014</v>
          </cell>
          <cell r="C3624" t="str">
            <v>M2</v>
          </cell>
          <cell r="D3624">
            <v>37.79</v>
          </cell>
          <cell r="E3624">
            <v>11.61</v>
          </cell>
          <cell r="F3624">
            <v>49.4</v>
          </cell>
        </row>
        <row r="3625">
          <cell r="A3625">
            <v>90932</v>
          </cell>
          <cell r="B3625" t="str">
            <v>CONTRAPISO ACÚSTICO EM ARGAMASSA TRAÇO 1:4 (CIMENTO E AREIA), PREPARO MANUAL, APLICADO EM ÁREAS SECAS MAIORES QUE 15M2, ESPESSURA 5CM, ACABAMENTO NÃO REFORÇADO. AF_10/2014</v>
          </cell>
          <cell r="C3625" t="str">
            <v>M2</v>
          </cell>
          <cell r="D3625">
            <v>39.24</v>
          </cell>
          <cell r="E3625">
            <v>15.11</v>
          </cell>
          <cell r="F3625">
            <v>54.35</v>
          </cell>
        </row>
        <row r="3626">
          <cell r="A3626">
            <v>90933</v>
          </cell>
          <cell r="B3626" t="str">
            <v>CONTRAPISO ACÚSTICO EM ARGAMASSA PRONTA, PREPARO MECÂNICO COM MISTURADOR 300 KG, APLICADO EM ÁREAS SECAS MAIORES QUE 15M2, ESPESSURA 5CM, ACABAMENTO NÃO REFORÇADO. AF_10/2014</v>
          </cell>
          <cell r="C3626" t="str">
            <v>M2</v>
          </cell>
          <cell r="D3626">
            <v>71</v>
          </cell>
          <cell r="E3626">
            <v>11.17</v>
          </cell>
          <cell r="F3626">
            <v>82.17</v>
          </cell>
        </row>
        <row r="3627">
          <cell r="A3627">
            <v>90934</v>
          </cell>
          <cell r="B3627" t="str">
            <v>CONTRAPISO ACÚSTICO EM ARGAMASSA PRONTA, PREPARO MANUAL, APLICADO EM ÁREAS SECAS MAIORES QUE 15M2, ESPESSURA 5CM, ACABAMENTO NÃO REFORÇADO. AF_10/2014</v>
          </cell>
          <cell r="C3627" t="str">
            <v>M2</v>
          </cell>
          <cell r="D3627">
            <v>74.34</v>
          </cell>
          <cell r="E3627">
            <v>17.059999999999999</v>
          </cell>
          <cell r="F3627">
            <v>91.4</v>
          </cell>
        </row>
        <row r="3628">
          <cell r="A3628">
            <v>90935</v>
          </cell>
          <cell r="B3628" t="str">
            <v>CONTRAPISO ACÚSTICO EM ARGAMASSA TRAÇO 1:4 (CIMENTO E AREIA), PREPARO MECÂNICO COM BETONEIRA 400L, APLICADO EM ÁREAS SECAS MAIORES QUE 15M2, ESPESSURA 6CM, ACABAMENTO REFORÇADO. AF_10/2014</v>
          </cell>
          <cell r="C3628" t="str">
            <v>M2</v>
          </cell>
          <cell r="D3628">
            <v>40.35</v>
          </cell>
          <cell r="E3628">
            <v>13.3</v>
          </cell>
          <cell r="F3628">
            <v>53.65</v>
          </cell>
        </row>
        <row r="3629">
          <cell r="A3629">
            <v>90937</v>
          </cell>
          <cell r="B3629" t="str">
            <v>CONTRAPISO ACÚSTICO EM ARGAMASSA TRAÇO 1:4 (CIMENTO E AREIA), PREPARO MANUAL, APLICADO EM ÁREAS SECAS MAIORES QUE 15M2, ESPESSURA 6CM, ACABAMENTO REFORÇADO. AF_10/2014</v>
          </cell>
          <cell r="C3629" t="str">
            <v>M2</v>
          </cell>
          <cell r="D3629">
            <v>41.93</v>
          </cell>
          <cell r="E3629">
            <v>17.11</v>
          </cell>
          <cell r="F3629">
            <v>59.04</v>
          </cell>
        </row>
        <row r="3630">
          <cell r="A3630">
            <v>90938</v>
          </cell>
          <cell r="B3630" t="str">
            <v>CONTRAPISO ACÚSTICO EM ARGAMASSA PRONTA, PREPARO MECÂNICO COM MISTURADOR 300 KG, APLICADO EM ÁREAS SECAS MAIORES QUE 15M2, ESPESSURA 6CM, ACABAMENTO REFORÇADO. AF_10/2014</v>
          </cell>
          <cell r="C3630" t="str">
            <v>M2</v>
          </cell>
          <cell r="D3630">
            <v>76.52</v>
          </cell>
          <cell r="E3630">
            <v>12.82</v>
          </cell>
          <cell r="F3630">
            <v>89.34</v>
          </cell>
        </row>
        <row r="3631">
          <cell r="A3631">
            <v>90939</v>
          </cell>
          <cell r="B3631" t="str">
            <v>CONTRAPISO ACÚSTICO EM ARGAMASSA PRONTA, PREPARO MANUAL, APLICADO EM ÁREAS SECAS MAIORES QUE 15M2, ESPESSURA 6CM, ACABAMENTO REFORÇADO. AF_10/2014</v>
          </cell>
          <cell r="C3631" t="str">
            <v>M2</v>
          </cell>
          <cell r="D3631">
            <v>80.14</v>
          </cell>
          <cell r="E3631">
            <v>19.23</v>
          </cell>
          <cell r="F3631">
            <v>99.37</v>
          </cell>
        </row>
        <row r="3632">
          <cell r="A3632">
            <v>90940</v>
          </cell>
          <cell r="B3632" t="str">
            <v>CONTRAPISO ACÚSTICO EM ARGAMASSA TRAÇO 1:4 (CIMENTO E AREIA), PREPARO MECÂNICO COM BETONEIRA 400L, APLICADO EM ÁREAS SECAS MAIORES QUE 15M2, ESPESSURA 6CM, ACABAMENTO NÃO REFORÇADO. AF_10/2014</v>
          </cell>
          <cell r="C3632" t="str">
            <v>M2</v>
          </cell>
          <cell r="D3632">
            <v>39.909999999999997</v>
          </cell>
          <cell r="E3632">
            <v>12.79</v>
          </cell>
          <cell r="F3632">
            <v>52.7</v>
          </cell>
        </row>
        <row r="3633">
          <cell r="A3633">
            <v>90942</v>
          </cell>
          <cell r="B3633" t="str">
            <v>CONTRAPISO ACÚSTICO EM ARGAMASSA TRAÇO 1:4 (CIMENTO E AREIA), PREPARO MANUAL, APLICADO EM ÁREAS SECAS MAIORES QUE 15M2, ESPESSURA 6CM, ACABAMENTO NÃO REFORÇADO. AF_10/2014</v>
          </cell>
          <cell r="C3633" t="str">
            <v>M2</v>
          </cell>
          <cell r="D3633">
            <v>41.48</v>
          </cell>
          <cell r="E3633">
            <v>16.600000000000001</v>
          </cell>
          <cell r="F3633">
            <v>58.08</v>
          </cell>
        </row>
        <row r="3634">
          <cell r="A3634">
            <v>90943</v>
          </cell>
          <cell r="B3634" t="str">
            <v>CONTRAPISO ACÚSTICO EM ARGAMASSA PRONTA, PREPARO MECÂNICO COM MISTURADOR 300 KG, APLICADO EM ÁREAS SECAS MAIORES QUE 15M2, ESPESSURA 6CM, ACABAMENTO NÃO REFORÇADO. AF_10/2014</v>
          </cell>
          <cell r="C3634" t="str">
            <v>M2</v>
          </cell>
          <cell r="D3634">
            <v>76.069999999999993</v>
          </cell>
          <cell r="E3634">
            <v>12.3</v>
          </cell>
          <cell r="F3634">
            <v>88.37</v>
          </cell>
        </row>
        <row r="3635">
          <cell r="A3635">
            <v>90944</v>
          </cell>
          <cell r="B3635" t="str">
            <v>CONTRAPISO ACÚSTICO EM ARGAMASSA PRONTA, PREPARO MANUAL, APLICADO EM ÁREAS SECAS MAIORES QUE 15M2, ESPESSURA 6CM, ACABAMENTO NÃO REFORÇADO. AF_10/2014</v>
          </cell>
          <cell r="C3635" t="str">
            <v>M2</v>
          </cell>
          <cell r="D3635">
            <v>79.7</v>
          </cell>
          <cell r="E3635">
            <v>18.71</v>
          </cell>
          <cell r="F3635">
            <v>98.41</v>
          </cell>
        </row>
        <row r="3636">
          <cell r="A3636">
            <v>90945</v>
          </cell>
          <cell r="B3636" t="str">
            <v>CONTRAPISO ACÚSTICO EM ARGAMASSA TRAÇO 1:4 (CIMENTO E AREIA), PREPARO MECÂNICO COM BETONEIRA 400L, APLICADO EM ÁREAS SECAS MAIORES QUE 15M2, ESPESSURA 7CM, ACABAMENTO REFORÇADO. AF_10/2014</v>
          </cell>
          <cell r="C3636" t="str">
            <v>M2</v>
          </cell>
          <cell r="D3636">
            <v>44.23</v>
          </cell>
          <cell r="E3636">
            <v>15.44</v>
          </cell>
          <cell r="F3636">
            <v>59.67</v>
          </cell>
        </row>
        <row r="3637">
          <cell r="A3637">
            <v>90947</v>
          </cell>
          <cell r="B3637" t="str">
            <v>CONTRAPISO ACÚSTICO EM ARGAMASSA TRAÇO 1:4 (CIMENTO E AREIA), PREPARO MANUAL, APLICADO EM ÁREAS SECAS MAIORES QUE 15M2, ESPESSURA 7CM, ACABAMENTO REFORÇADO. AF_10/2014</v>
          </cell>
          <cell r="C3637" t="str">
            <v>M2</v>
          </cell>
          <cell r="D3637">
            <v>46.03</v>
          </cell>
          <cell r="E3637">
            <v>19.82</v>
          </cell>
          <cell r="F3637">
            <v>65.849999999999994</v>
          </cell>
        </row>
        <row r="3638">
          <cell r="A3638">
            <v>90948</v>
          </cell>
          <cell r="B3638" t="str">
            <v>CONTRAPISO ACÚSTICO EM ARGAMASSA PRONTA, PREPARO MECÂNICO COM MISTURADOR 300 KG, APLICADO EM ÁREAS SECAS MAIORES QUE 15M2, ESPESSURA 7CM, ACABAMENTO REFORÇADO. AF_10/2014</v>
          </cell>
          <cell r="C3638" t="str">
            <v>M2</v>
          </cell>
          <cell r="D3638">
            <v>85.79</v>
          </cell>
          <cell r="E3638">
            <v>14.88</v>
          </cell>
          <cell r="F3638">
            <v>100.67</v>
          </cell>
        </row>
        <row r="3639">
          <cell r="A3639">
            <v>90949</v>
          </cell>
          <cell r="B3639" t="str">
            <v>CONTRAPISO ACÚSTICO EM ARGAMASSA PRONTA, PREPARO MANUAL, APLICADO EM ÁREAS SECAS MAIORES QUE 15M2, ESPESSURA 7CM, ACABAMENTO REFORÇADO. AF_10/2014</v>
          </cell>
          <cell r="C3639" t="str">
            <v>M2</v>
          </cell>
          <cell r="D3639">
            <v>89.97</v>
          </cell>
          <cell r="E3639">
            <v>22.25</v>
          </cell>
          <cell r="F3639">
            <v>112.22</v>
          </cell>
        </row>
        <row r="3640">
          <cell r="A3640">
            <v>90950</v>
          </cell>
          <cell r="B3640" t="str">
            <v>CONTRAPISO ACÚSTICO EM ARGAMASSA TRAÇO 1:4 (CIMENTO E AREIA), PREPARO MECÂNICO COM BETONEIRA 400L, APLICADO EM ÁREAS SECAS MAIORES QUE 15M2, ESPESSURA 7CM, ACABAMENTO NÃO REFORÇADO. AF_10/2014</v>
          </cell>
          <cell r="C3640" t="str">
            <v>M2</v>
          </cell>
          <cell r="D3640">
            <v>43.79</v>
          </cell>
          <cell r="E3640">
            <v>14.92</v>
          </cell>
          <cell r="F3640">
            <v>58.71</v>
          </cell>
        </row>
        <row r="3641">
          <cell r="A3641">
            <v>90952</v>
          </cell>
          <cell r="B3641" t="str">
            <v>CONTRAPISO ACÚSTICO EM ARGAMASSA TRAÇO 1:4 (CIMENTO E AREIA), PREPARO MANUAL, APLICADO EM ÁREAS SECAS MAIORES QUE 15M2, ESPESSURA 7CM, ACABAMENTO NÃO REFORÇADO. AF_10/2014</v>
          </cell>
          <cell r="C3641" t="str">
            <v>M2</v>
          </cell>
          <cell r="D3641">
            <v>45.59</v>
          </cell>
          <cell r="E3641">
            <v>19.3</v>
          </cell>
          <cell r="F3641">
            <v>64.89</v>
          </cell>
        </row>
        <row r="3642">
          <cell r="A3642">
            <v>90953</v>
          </cell>
          <cell r="B3642" t="str">
            <v>CONTRAPISO ACÚSTICO EM ARGAMASSA PRONTA, PREPARO MECÂNICO COM MISTURADOR 300 KG, APLICADO EM ÁREAS SECAS MAIORES QUE 15M2, ESPESSURA 7CM, ACABAMENTO NÃO REFORÇADO. AF_10/2014</v>
          </cell>
          <cell r="C3642" t="str">
            <v>M2</v>
          </cell>
          <cell r="D3642">
            <v>85.35</v>
          </cell>
          <cell r="E3642">
            <v>14.36</v>
          </cell>
          <cell r="F3642">
            <v>99.71</v>
          </cell>
        </row>
        <row r="3643">
          <cell r="A3643">
            <v>90954</v>
          </cell>
          <cell r="B3643" t="str">
            <v>CONTRAPISO ACÚSTICO EM ARGAMASSA PRONTA, PREPARO MANUAL, APLICADO EM ÁREAS SECAS MAIORES QUE 15M2, ESPESSURA 7CM, ACABAMENTO NÃO REFORÇADO. AF_10/2014</v>
          </cell>
          <cell r="C3643" t="str">
            <v>M2</v>
          </cell>
          <cell r="D3643">
            <v>89.53</v>
          </cell>
          <cell r="E3643">
            <v>21.74</v>
          </cell>
          <cell r="F3643">
            <v>111.27</v>
          </cell>
        </row>
        <row r="3644">
          <cell r="B3644" t="str">
            <v>PREPARO E REGULARIZACAO DE PISO</v>
          </cell>
          <cell r="C3644">
            <v>0</v>
          </cell>
        </row>
        <row r="3645">
          <cell r="B3645" t="str">
            <v>PISO CIMENTADO</v>
          </cell>
          <cell r="C3645">
            <v>0</v>
          </cell>
        </row>
        <row r="3646">
          <cell r="A3646">
            <v>73675</v>
          </cell>
          <cell r="B3646" t="str">
            <v>PISO DE CONCRETO ACABAMENTO RÚSTICO ESPESSURA 7CM COM JUNTAS EM MADEIRA</v>
          </cell>
          <cell r="C3646" t="str">
            <v>M2</v>
          </cell>
          <cell r="D3646">
            <v>31.72</v>
          </cell>
          <cell r="E3646">
            <v>30.04</v>
          </cell>
          <cell r="F3646">
            <v>61.76</v>
          </cell>
        </row>
        <row r="3647">
          <cell r="A3647">
            <v>73676</v>
          </cell>
          <cell r="B3647" t="str">
            <v>PISO CIMENTADO TRAÇO 1:3 (CIMENTO E AREIA) ACABAMENTO LISO PIGMENTADO ESPESSURA 1,5CM COM JUNTAS PLÁSTICAS DE DILATAÇÃO E ARGAMASSA EM PREPARO MANUAL</v>
          </cell>
          <cell r="C3647" t="str">
            <v>M2</v>
          </cell>
          <cell r="D3647">
            <v>27.53</v>
          </cell>
          <cell r="E3647">
            <v>26.4</v>
          </cell>
          <cell r="F3647">
            <v>53.93</v>
          </cell>
        </row>
        <row r="3648">
          <cell r="A3648" t="str">
            <v>73922/1</v>
          </cell>
          <cell r="B3648" t="str">
            <v>PISO CIMENTADO TRAÇO 1:3 (CIMENTO E AREIA) ACABAMENTO LISO ESPESSURA 3,5CM, PREPARO MANUAL DA ARGAMASSA</v>
          </cell>
          <cell r="C3648" t="str">
            <v>M2</v>
          </cell>
          <cell r="D3648">
            <v>23.15</v>
          </cell>
          <cell r="E3648">
            <v>27.18</v>
          </cell>
          <cell r="F3648">
            <v>50.33</v>
          </cell>
        </row>
        <row r="3649">
          <cell r="A3649" t="str">
            <v>73922/2</v>
          </cell>
          <cell r="B3649" t="str">
            <v>PISO CIMENTADO TRAÇO 1:4 (CIMENTO E AREIA) ACABAMENTO LISO ESPESSURA 2,5CM PREPARO MANUAL DA ARGAMASSA</v>
          </cell>
          <cell r="C3649" t="str">
            <v>M2</v>
          </cell>
          <cell r="D3649">
            <v>16.100000000000001</v>
          </cell>
          <cell r="E3649">
            <v>25.61</v>
          </cell>
          <cell r="F3649">
            <v>41.71</v>
          </cell>
        </row>
        <row r="3650">
          <cell r="A3650" t="str">
            <v>73922/3</v>
          </cell>
          <cell r="B3650" t="str">
            <v>PISO CIMENTADO TRAÇO 1:3 (CIMENTO E AREIA) ACABAMENTO LISO ESPESSURA 2,0CM, PREPARO MANUAL DA ARGAMASSA</v>
          </cell>
          <cell r="C3650" t="str">
            <v>M2</v>
          </cell>
          <cell r="D3650">
            <v>15.47</v>
          </cell>
          <cell r="E3650">
            <v>25.12</v>
          </cell>
          <cell r="F3650">
            <v>40.590000000000003</v>
          </cell>
        </row>
        <row r="3651">
          <cell r="A3651" t="str">
            <v>73922/4</v>
          </cell>
          <cell r="B3651" t="str">
            <v>PISO CIMENTADO TRAÇO 1:4 (CIMENTO E AREIA) ACABAMENTO LISO ESPESSURA 2,0CM, PREPARO MANUAL DA ARGAMASSA</v>
          </cell>
          <cell r="C3651" t="str">
            <v>M2</v>
          </cell>
          <cell r="D3651">
            <v>14.69</v>
          </cell>
          <cell r="E3651">
            <v>25.15</v>
          </cell>
          <cell r="F3651">
            <v>39.840000000000003</v>
          </cell>
        </row>
        <row r="3652">
          <cell r="A3652" t="str">
            <v>73922/5</v>
          </cell>
          <cell r="B3652" t="str">
            <v>PISO CIMENTADO TRAÇO 1:3 (CIMENTO E AREIA) ACABAMENTO LISO ESPESSURA 3,0CM, PREPARO MANUAL DA ARGAMASSA</v>
          </cell>
          <cell r="C3652" t="str">
            <v>M2</v>
          </cell>
          <cell r="D3652">
            <v>18.7</v>
          </cell>
          <cell r="E3652">
            <v>26.04</v>
          </cell>
          <cell r="F3652">
            <v>44.74</v>
          </cell>
        </row>
        <row r="3653">
          <cell r="A3653" t="str">
            <v>73923/1</v>
          </cell>
          <cell r="B3653" t="str">
            <v>PISO CIMENTADO TRAÇO 1:4 (CIMENTO E AREIA) ACABAMENTO RÚSTICO ESPESSURA 2CM, ARGAMASSA COM PREPARO MANUAL</v>
          </cell>
          <cell r="C3653" t="str">
            <v>M2</v>
          </cell>
          <cell r="D3653">
            <v>13.33</v>
          </cell>
          <cell r="E3653">
            <v>21.65</v>
          </cell>
          <cell r="F3653">
            <v>34.979999999999997</v>
          </cell>
        </row>
        <row r="3654">
          <cell r="A3654" t="str">
            <v>73923/2</v>
          </cell>
          <cell r="B3654" t="str">
            <v>PISO CIMENTADO TRAÇO 1:4 (CIMENTO E AREIA), COM ACABAMENTO RÚSTICO ESPESSURA 3CM, PREPARO MANUAL</v>
          </cell>
          <cell r="C3654" t="str">
            <v>M2</v>
          </cell>
          <cell r="D3654">
            <v>26.81</v>
          </cell>
          <cell r="E3654">
            <v>25.91</v>
          </cell>
          <cell r="F3654">
            <v>52.72</v>
          </cell>
        </row>
        <row r="3655">
          <cell r="A3655" t="str">
            <v>73923/3</v>
          </cell>
          <cell r="B3655" t="str">
            <v>PISO CIMENTADO TRAÇO 1:3 (CIMENTO E AREIA), COM ACABAMENTO RÚSTICO E FRISADO ESPESSURA 2CM, PREPARO MANUAL</v>
          </cell>
          <cell r="C3655" t="str">
            <v>M2</v>
          </cell>
          <cell r="D3655">
            <v>15.47</v>
          </cell>
          <cell r="E3655">
            <v>25.12</v>
          </cell>
          <cell r="F3655">
            <v>40.590000000000003</v>
          </cell>
        </row>
        <row r="3656">
          <cell r="A3656" t="str">
            <v>73974/1</v>
          </cell>
          <cell r="B3656" t="str">
            <v>PISO CIMENTADO TRAÇO 1:3 (CIMENTO E AREIA) ACABAMENTO RÚSTICO ESPESSURA 2CM, PREPARO MECÂNICO DA ARGAMASSA</v>
          </cell>
          <cell r="C3656" t="str">
            <v>M2</v>
          </cell>
          <cell r="D3656">
            <v>15.94</v>
          </cell>
          <cell r="E3656">
            <v>13.26</v>
          </cell>
          <cell r="F3656">
            <v>29.2</v>
          </cell>
        </row>
        <row r="3657">
          <cell r="A3657">
            <v>84172</v>
          </cell>
          <cell r="B3657" t="str">
            <v>PISO CIMENTADO TRAÇO 1:3 (CIMENTO E AREIA) ACABAMENTO RÚSTICO ESPESSURA 2 CM COM JUNTAS PLÁSTICAS DE DILATAÇÃO, PREPARO MANUAL DA ARGAMASSA</v>
          </cell>
          <cell r="C3657" t="str">
            <v>M2</v>
          </cell>
          <cell r="D3657">
            <v>20.32</v>
          </cell>
          <cell r="E3657">
            <v>22.02</v>
          </cell>
          <cell r="F3657">
            <v>42.34</v>
          </cell>
        </row>
        <row r="3658">
          <cell r="A3658">
            <v>84173</v>
          </cell>
          <cell r="B3658" t="str">
            <v>PISO CIMENTADO TRAÇO 1:3 (CIMENTO/AREIA) ACABAMENTO LISO PREPARO MANUAL DA ARGAMASSA INCLUSO ADITIVO IMPERMEABILIZANTE</v>
          </cell>
          <cell r="C3658" t="str">
            <v>M2</v>
          </cell>
          <cell r="D3658">
            <v>18.7</v>
          </cell>
          <cell r="E3658">
            <v>25.51</v>
          </cell>
          <cell r="F3658">
            <v>44.21</v>
          </cell>
        </row>
        <row r="3659">
          <cell r="A3659">
            <v>84174</v>
          </cell>
          <cell r="B3659" t="str">
            <v>PISO CIMENTADO TRAÇO 1:3 (CIMENTO E AREIA) COM ACABAMENTO LISO ESPESSURA 3CM COM JUNTAS DE MADEIRA, PREPARO MANUAL DA ARGAMASSA INCLUSO ADITIVO IMPERMEABILIZANTE</v>
          </cell>
          <cell r="C3659" t="str">
            <v>M2</v>
          </cell>
          <cell r="D3659">
            <v>28.59</v>
          </cell>
          <cell r="E3659">
            <v>34.770000000000003</v>
          </cell>
          <cell r="F3659">
            <v>63.36</v>
          </cell>
        </row>
        <row r="3660">
          <cell r="A3660" t="str">
            <v>73991/1</v>
          </cell>
          <cell r="B3660" t="str">
            <v>PISO CIMENTADO TRAÇO 1:4 (CIMENTO E AREIA) COM ACABAMENTO LISO ESPESSURA 1,5CM, PREPARO MANUAL DA ARGAMASSA INCLUSO ADITIVO IMPERMEABILIZANTE</v>
          </cell>
          <cell r="C3660" t="str">
            <v>M2</v>
          </cell>
          <cell r="D3660">
            <v>15.56</v>
          </cell>
          <cell r="E3660">
            <v>24.95</v>
          </cell>
          <cell r="F3660">
            <v>40.51</v>
          </cell>
        </row>
        <row r="3661">
          <cell r="A3661" t="str">
            <v>73991/2</v>
          </cell>
          <cell r="B3661" t="str">
            <v>PISO CIMENTADO TRAÇO 1:3 (CIMENTO E AREIA) COM ACABAMENTO LISO ESPESSURA 1,5CM PREPARO MANUAL DA ARGAMASSA</v>
          </cell>
          <cell r="C3661" t="str">
            <v>M2</v>
          </cell>
          <cell r="D3661">
            <v>13.86</v>
          </cell>
          <cell r="E3661">
            <v>24.66</v>
          </cell>
          <cell r="F3661">
            <v>38.520000000000003</v>
          </cell>
        </row>
        <row r="3662">
          <cell r="A3662" t="str">
            <v>73991/3</v>
          </cell>
          <cell r="B3662" t="str">
            <v>PISO CIMENTADO TRAÇO 1:3 (CIMENTO E AREIA) COM ACABAMENTO LISO ESPESSURA 3CM PREPARO MECÂNICO ARGAMASSA INCLUSO ADITIVO IMPERMEABILIZANTE</v>
          </cell>
          <cell r="C3662" t="str">
            <v>M2</v>
          </cell>
          <cell r="D3662">
            <v>20.47</v>
          </cell>
          <cell r="E3662">
            <v>20.079999999999998</v>
          </cell>
          <cell r="F3662">
            <v>40.549999999999997</v>
          </cell>
        </row>
        <row r="3663">
          <cell r="A3663" t="str">
            <v>73991/4</v>
          </cell>
          <cell r="B3663" t="str">
            <v>PISO CIMENTADO TRAÇO 1:3 (CIMENTO E AREIA) COM ACABAMENTO LISO ESPESSURA 1,5CM, PREPARO MANUAL DA ARGAMASSA INCLUSO ADITIVO IMPERMEABILIZANTE</v>
          </cell>
          <cell r="C3663" t="str">
            <v>M2</v>
          </cell>
          <cell r="D3663">
            <v>13.62</v>
          </cell>
          <cell r="E3663">
            <v>19.27</v>
          </cell>
          <cell r="F3663">
            <v>32.89</v>
          </cell>
        </row>
        <row r="3664">
          <cell r="A3664" t="str">
            <v>74079/1</v>
          </cell>
          <cell r="B3664" t="str">
            <v>PISO CIMENTADO TRAÇO 1:4 (CIMENTO E AREIA) COM ACABAMENTO LISO ESPESSURA 2,0CM COM JUNTAS PLÁSTICAS DE DILATAÇÃO E PREPARO MANUAL DA ARGAMASSA</v>
          </cell>
          <cell r="C3664" t="str">
            <v>M2</v>
          </cell>
          <cell r="D3664">
            <v>23.16</v>
          </cell>
          <cell r="E3664">
            <v>33.659999999999997</v>
          </cell>
          <cell r="F3664">
            <v>56.82</v>
          </cell>
        </row>
        <row r="3665">
          <cell r="A3665" t="str">
            <v>74079/2</v>
          </cell>
          <cell r="B3665" t="str">
            <v>PISO CIMENTADO TRAÇO 1:3 (CIMENTO E AREIA) ACABAMENTO LISO ESPESSURA 2CM COM JUNTA BATIDA E PREPARO MANUAL DA ARGAMASSA</v>
          </cell>
          <cell r="C3665" t="str">
            <v>M2</v>
          </cell>
          <cell r="D3665">
            <v>18.64</v>
          </cell>
          <cell r="E3665">
            <v>33.28</v>
          </cell>
          <cell r="F3665">
            <v>51.92</v>
          </cell>
        </row>
        <row r="3666">
          <cell r="A3666" t="str">
            <v>76447/1</v>
          </cell>
          <cell r="B3666" t="str">
            <v>PISO CIMENTADO TRAÇO 1:3 (CIMENTO E AREIA) ACABAMENTO LISO ESPESSURA 2,5 CM PREPARO MECÂNICO DA ARGAMASSA</v>
          </cell>
          <cell r="C3666" t="str">
            <v>M2</v>
          </cell>
          <cell r="D3666">
            <v>16.29</v>
          </cell>
          <cell r="E3666">
            <v>19.809999999999999</v>
          </cell>
          <cell r="F3666">
            <v>36.1</v>
          </cell>
        </row>
        <row r="3667">
          <cell r="A3667" t="str">
            <v>76448/1</v>
          </cell>
          <cell r="B3667" t="str">
            <v>PISO CIMENTADO TRAÇO 1:4 (CIMENTO E AREIA) ACABAMENTO RÚSTICO ESPESSURA 1,5 CM PREPARO MANUAL DA ARGAMASSA</v>
          </cell>
          <cell r="C3667" t="str">
            <v>M2</v>
          </cell>
          <cell r="D3667">
            <v>13</v>
          </cell>
          <cell r="E3667">
            <v>21.46</v>
          </cell>
          <cell r="F3667">
            <v>34.46</v>
          </cell>
        </row>
        <row r="3668">
          <cell r="A3668" t="str">
            <v>76448/2</v>
          </cell>
          <cell r="B3668" t="str">
            <v>PISO CIMENTADO TRAÇO 1:4 (CIMENTO E AREIA) ACABAMENTO RÚSTICO ESPESSURA 3,5 CM PREPARO MANUAL DA ARGAMASSA</v>
          </cell>
          <cell r="C3668" t="str">
            <v>M2</v>
          </cell>
          <cell r="D3668">
            <v>20.09</v>
          </cell>
          <cell r="E3668">
            <v>23.67</v>
          </cell>
          <cell r="F3668">
            <v>43.76</v>
          </cell>
        </row>
        <row r="3669">
          <cell r="A3669" t="str">
            <v>76448/3</v>
          </cell>
          <cell r="B3669" t="str">
            <v>PISO CIMENTADO TRAÇO 1:4 (CIMENTO E AREIA) ACABAMENTO RÚSTICO ESPESSURA 2,5 CM PREPARO MANUAL DA ARGAMASSA</v>
          </cell>
          <cell r="C3669" t="str">
            <v>M2</v>
          </cell>
          <cell r="D3669">
            <v>16.55</v>
          </cell>
          <cell r="E3669">
            <v>22.57</v>
          </cell>
          <cell r="F3669">
            <v>39.119999999999997</v>
          </cell>
        </row>
        <row r="3670">
          <cell r="A3670">
            <v>73465</v>
          </cell>
          <cell r="B3670" t="str">
            <v>PISO CIMENTADO E=1,5CM C/ARGAMASSA 1:3 CIMENTO AREIA ALISADO COLHER SOBRE BASE EXISTENTE.</v>
          </cell>
          <cell r="C3670" t="str">
            <v>M2</v>
          </cell>
          <cell r="D3670">
            <v>11.71</v>
          </cell>
          <cell r="E3670">
            <v>18.760000000000002</v>
          </cell>
          <cell r="F3670">
            <v>30.47</v>
          </cell>
        </row>
        <row r="3671">
          <cell r="B3671" t="str">
            <v>PISO EM MADEIRA</v>
          </cell>
          <cell r="C3671">
            <v>0</v>
          </cell>
        </row>
        <row r="3672">
          <cell r="A3672">
            <v>73655</v>
          </cell>
          <cell r="B3672" t="str">
            <v>PISO EM TÁBUA CORRIDA DE MADEIRA ESPESSURA 2,5CM FIXADO EM PEÇAS DE MADEIRA E ASSENTADO EM ARGAMASSA TRAÇO 1:4 (CIMENTO/AREIA)</v>
          </cell>
          <cell r="C3672" t="str">
            <v>M2</v>
          </cell>
          <cell r="D3672">
            <v>102.27</v>
          </cell>
          <cell r="E3672">
            <v>44.09</v>
          </cell>
          <cell r="F3672">
            <v>146.36000000000001</v>
          </cell>
        </row>
        <row r="3673">
          <cell r="A3673" t="str">
            <v>73734/1</v>
          </cell>
          <cell r="B3673" t="str">
            <v>PISO EM TACO DE MADEIRA 7X21CM, ASSENTADO COM ARGAMASSA TRAÇO 1:4 (CIMENTO E AREIA MÉDIA)</v>
          </cell>
          <cell r="C3673" t="str">
            <v>M2</v>
          </cell>
          <cell r="D3673">
            <v>67.209999999999994</v>
          </cell>
          <cell r="E3673">
            <v>26.4</v>
          </cell>
          <cell r="F3673">
            <v>93.61</v>
          </cell>
        </row>
        <row r="3674">
          <cell r="A3674">
            <v>84181</v>
          </cell>
          <cell r="B3674" t="str">
            <v>PISO EM TACO DE MADEIRA 7X21CM, FIXADO COM COLA BASE DE PVA</v>
          </cell>
          <cell r="C3674" t="str">
            <v>M2</v>
          </cell>
          <cell r="D3674">
            <v>55.72</v>
          </cell>
          <cell r="E3674">
            <v>8.74</v>
          </cell>
          <cell r="F3674">
            <v>64.459999999999994</v>
          </cell>
        </row>
        <row r="3675">
          <cell r="A3675">
            <v>84182</v>
          </cell>
          <cell r="B3675" t="str">
            <v>PISO PARQUET DE MADEIRA DE LEI FIXADO COM COLA BASE DE PVA</v>
          </cell>
          <cell r="C3675" t="str">
            <v>M2</v>
          </cell>
          <cell r="D3675">
            <v>87.67</v>
          </cell>
          <cell r="E3675">
            <v>12.35</v>
          </cell>
          <cell r="F3675">
            <v>100.02</v>
          </cell>
        </row>
        <row r="3676">
          <cell r="B3676" t="str">
            <v>PISO CERAMICO</v>
          </cell>
          <cell r="C3676">
            <v>0</v>
          </cell>
        </row>
        <row r="3677">
          <cell r="A3677">
            <v>89171</v>
          </cell>
          <cell r="B3677" t="str">
            <v>(COMPOSIÇÃO REPRESENTATIVA) DO SERVIÇO DE REVESTIMENTO CERÂMICO PARA PISO COM PLACAS TIPO GRÉS DE DIMENSÕES 35X35 CM, PARA EDIFICAÇÃO HABITACIONAL UNIFAMILIAR (CASA) E EDIFICAÇÃO PÚBLICA PADRÃO. AF_11/2014</v>
          </cell>
          <cell r="C3677" t="str">
            <v>M2</v>
          </cell>
          <cell r="D3677">
            <v>20.68</v>
          </cell>
          <cell r="E3677">
            <v>5.7</v>
          </cell>
          <cell r="F3677">
            <v>26.38</v>
          </cell>
        </row>
        <row r="3678">
          <cell r="A3678">
            <v>89046</v>
          </cell>
          <cell r="B3678" t="str">
            <v>(COMPOSIÇÃO REPRESENTATIVA) DO SERVIÇO DE REVESTIMENTO CERÂMICO PARA PISO COM PLACAS TIPO GRÉS DE DIMENSÕES 35X35 CM, PARA EDIFICAÇÃO HABITACIONAL MULTIFAMILIAR (PRÉDIO). AF_11/2014</v>
          </cell>
          <cell r="C3678" t="str">
            <v>M2</v>
          </cell>
          <cell r="D3678">
            <v>21.24</v>
          </cell>
          <cell r="E3678">
            <v>7.05</v>
          </cell>
          <cell r="F3678">
            <v>28.29</v>
          </cell>
        </row>
        <row r="3679">
          <cell r="A3679">
            <v>87246</v>
          </cell>
          <cell r="B3679" t="str">
            <v>REVESTIMENTO CERÂMICO PARA PISO COM PLACAS TIPO GRÊS DE DIMENSÕES 35X35 CM APLICADA EM AMBIENTES DE ÁREA MENOR QUE 5 M2. AF_06/2014</v>
          </cell>
          <cell r="C3679" t="str">
            <v>M2</v>
          </cell>
          <cell r="D3679">
            <v>22.78</v>
          </cell>
          <cell r="E3679">
            <v>10.44</v>
          </cell>
          <cell r="F3679">
            <v>33.22</v>
          </cell>
        </row>
        <row r="3680">
          <cell r="A3680">
            <v>87247</v>
          </cell>
          <cell r="B3680" t="str">
            <v>REVESTIMENTO CERÂMICO PARA PISO COM PLACAS TIPO GRÊS DE DIMENSÕES 35X35 CM APLICADA EM AMBIENTES DE ÁREA ENTRE 5 M2 E 10 M2. AF_06/2014</v>
          </cell>
          <cell r="C3680" t="str">
            <v>M2</v>
          </cell>
          <cell r="D3680">
            <v>21.26</v>
          </cell>
          <cell r="E3680">
            <v>7.26</v>
          </cell>
          <cell r="F3680">
            <v>28.52</v>
          </cell>
        </row>
        <row r="3681">
          <cell r="A3681">
            <v>87248</v>
          </cell>
          <cell r="B3681" t="str">
            <v>REVESTIMENTO CERÂMICO PARA PISO COM PLACAS TIPO GRÊS DE DIMENSÕES 35X35 CM APLICADA EM AMBIENTES DE ÁREA MAIOR QUE 10 M2. AF_06/2014</v>
          </cell>
          <cell r="C3681" t="str">
            <v>M2</v>
          </cell>
          <cell r="D3681">
            <v>20.170000000000002</v>
          </cell>
          <cell r="E3681">
            <v>4.42</v>
          </cell>
          <cell r="F3681">
            <v>24.59</v>
          </cell>
        </row>
        <row r="3682">
          <cell r="A3682">
            <v>87249</v>
          </cell>
          <cell r="B3682" t="str">
            <v>REVESTIMENTO CERÂMICO PARA PISO COM PLACAS TIPO GRÊS DE DIMENSÕES 45X45 CM APLICADA EM AMBIENTES DE ÁREA MENOR QUE 5 M2. AF_06/2014</v>
          </cell>
          <cell r="C3682" t="str">
            <v>M2</v>
          </cell>
          <cell r="D3682">
            <v>24.49</v>
          </cell>
          <cell r="E3682">
            <v>13.16</v>
          </cell>
          <cell r="F3682">
            <v>37.65</v>
          </cell>
        </row>
        <row r="3683">
          <cell r="A3683">
            <v>87250</v>
          </cell>
          <cell r="B3683" t="str">
            <v>REVESTIMENTO CERÂMICO PARA PISO COM PLACAS TIPO GRÊS DE DIMENSÕES 45X45 CM APLICADA EM AMBIENTES DE ÁREA ENTRE 5 M2 E 10 M2. AF_06/2014</v>
          </cell>
          <cell r="C3683" t="str">
            <v>M2</v>
          </cell>
          <cell r="D3683">
            <v>22.1</v>
          </cell>
          <cell r="E3683">
            <v>8.1</v>
          </cell>
          <cell r="F3683">
            <v>30.2</v>
          </cell>
        </row>
        <row r="3684">
          <cell r="A3684">
            <v>87251</v>
          </cell>
          <cell r="B3684" t="str">
            <v>REVESTIMENTO CERÂMICO PARA PISO COM PLACAS TIPO GRÊS DE DIMENSÕES 45X45 CM APLICADA EM AMBIENTES DE ÁREA MAIOR QUE 10 M2. AF_06/2014</v>
          </cell>
          <cell r="C3684" t="str">
            <v>M2</v>
          </cell>
          <cell r="D3684">
            <v>20.64</v>
          </cell>
          <cell r="E3684">
            <v>4.67</v>
          </cell>
          <cell r="F3684">
            <v>25.31</v>
          </cell>
        </row>
        <row r="3685">
          <cell r="A3685">
            <v>87255</v>
          </cell>
          <cell r="B3685" t="str">
            <v>REVESTIMENTO CERÂMICO PARA PISO COM PLACAS TIPO GRÊS DE DIMENSÕES 60X60 CM APLICADA EM AMBIENTES DE ÁREA MENOR QUE 5 M2. AF_06/2014</v>
          </cell>
          <cell r="C3685" t="str">
            <v>M2</v>
          </cell>
          <cell r="D3685">
            <v>43.75</v>
          </cell>
          <cell r="E3685">
            <v>14.81</v>
          </cell>
          <cell r="F3685">
            <v>58.56</v>
          </cell>
        </row>
        <row r="3686">
          <cell r="A3686">
            <v>87256</v>
          </cell>
          <cell r="B3686" t="str">
            <v>REVESTIMENTO CERÂMICO PARA PISO COM PLACAS TIPO GRÊS DE DIMENSÕES 60X60 CM APLICADA EM AMBIENTES DE ÁREA ENTRE 5 M2 E 10 M2. AF_06/2014</v>
          </cell>
          <cell r="C3686" t="str">
            <v>M2</v>
          </cell>
          <cell r="D3686">
            <v>40.44</v>
          </cell>
          <cell r="E3686">
            <v>9.3800000000000008</v>
          </cell>
          <cell r="F3686">
            <v>49.82</v>
          </cell>
        </row>
        <row r="3687">
          <cell r="A3687">
            <v>87257</v>
          </cell>
          <cell r="B3687" t="str">
            <v>REVESTIMENTO CERÂMICO PARA PISO COM PLACAS TIPO GRÊS DE DIMENSÕES 60X60 CM APLICADA EM AMBIENTES DE ÁREA MAIOR QUE 10 M2. AF_06/2014</v>
          </cell>
          <cell r="C3687" t="str">
            <v>M2</v>
          </cell>
          <cell r="D3687">
            <v>38.65</v>
          </cell>
          <cell r="E3687">
            <v>5.48</v>
          </cell>
          <cell r="F3687">
            <v>44.13</v>
          </cell>
        </row>
        <row r="3688">
          <cell r="A3688">
            <v>87258</v>
          </cell>
          <cell r="B3688" t="str">
            <v>REVESTIMENTO CERÂMICO PARA PISO COM PLACAS TIPO PORCELANATO DE DIMENSÕES 45X45 CM APLICADA EM AMBIENTES DE ÁREA MENOR QUE 5 M². AF_06/2014</v>
          </cell>
          <cell r="C3688" t="str">
            <v>M2</v>
          </cell>
          <cell r="D3688">
            <v>61.49</v>
          </cell>
          <cell r="E3688">
            <v>15.06</v>
          </cell>
          <cell r="F3688">
            <v>76.55</v>
          </cell>
        </row>
        <row r="3689">
          <cell r="A3689">
            <v>87259</v>
          </cell>
          <cell r="B3689" t="str">
            <v>REVESTIMENTO CERÂMICO PARA PISO COM PLACAS TIPO PORCELANATO DE DIMENSÕES 45X45 CM APLICADA EM AMBIENTES DE ÁREA ENTRE 5 M² E 10 M². AF_06/2014</v>
          </cell>
          <cell r="C3689" t="str">
            <v>M2</v>
          </cell>
          <cell r="D3689">
            <v>58.32</v>
          </cell>
          <cell r="E3689">
            <v>9.9700000000000006</v>
          </cell>
          <cell r="F3689">
            <v>68.290000000000006</v>
          </cell>
        </row>
        <row r="3690">
          <cell r="A3690">
            <v>87260</v>
          </cell>
          <cell r="B3690" t="str">
            <v>REVESTIMENTO CERÂMICO PARA PISO COM PLACAS TIPO PORCELANATO DE DIMENSÕES 45X45 CM APLICADA EM AMBIENTES DE ÁREA MAIOR QUE 10 M². AF_06/2014</v>
          </cell>
          <cell r="C3690" t="str">
            <v>M2</v>
          </cell>
          <cell r="D3690">
            <v>56.65</v>
          </cell>
          <cell r="E3690">
            <v>6.67</v>
          </cell>
          <cell r="F3690">
            <v>63.32</v>
          </cell>
        </row>
        <row r="3691">
          <cell r="B3691" t="str">
            <v>PISO DE PEDRA E GRANILITE/MARMORITE</v>
          </cell>
          <cell r="C3691">
            <v>0</v>
          </cell>
        </row>
        <row r="3692">
          <cell r="A3692">
            <v>84191</v>
          </cell>
          <cell r="B3692" t="str">
            <v>PISO EM GRANILITE, MARMORITE OU GRANITINA ESPESSURA 8 MM, INCLUSO JUNTAS DE DILATAÇÃO PLÁSTICAS</v>
          </cell>
          <cell r="C3692" t="str">
            <v>M2</v>
          </cell>
          <cell r="D3692">
            <v>80.010000000000005</v>
          </cell>
          <cell r="E3692">
            <v>13.29</v>
          </cell>
          <cell r="F3692">
            <v>93.3</v>
          </cell>
        </row>
        <row r="3693">
          <cell r="A3693">
            <v>72138</v>
          </cell>
          <cell r="B3693" t="str">
            <v>PISO EM GRANITO BRANCO 50X50CM LEVIGADO ESPESSURA 2CM, ASSENTADO COM ARGAMASSA COLANTE DUPLA COLAGEM, COM REJUNTAMENTO EM CIMENTO BRANCO</v>
          </cell>
          <cell r="C3693" t="str">
            <v>M2</v>
          </cell>
          <cell r="D3693">
            <v>265.07</v>
          </cell>
          <cell r="E3693">
            <v>11.24</v>
          </cell>
          <cell r="F3693">
            <v>276.31</v>
          </cell>
        </row>
        <row r="3694">
          <cell r="A3694">
            <v>84190</v>
          </cell>
          <cell r="B3694" t="str">
            <v>PISO GRANITO ASSENTADO SOBRE ARGAMASSA CIMENTO / CAL / AREIA TRAÇO 1:0,25:3 INCLUSIVE REJUNTE EM CIMENTO</v>
          </cell>
          <cell r="C3694" t="str">
            <v>M2</v>
          </cell>
          <cell r="D3694">
            <v>190.49</v>
          </cell>
          <cell r="E3694">
            <v>19.02</v>
          </cell>
          <cell r="F3694">
            <v>209.51</v>
          </cell>
        </row>
        <row r="3695">
          <cell r="A3695">
            <v>84193</v>
          </cell>
          <cell r="B3695" t="str">
            <v>ASSENTAMENTO DE PISO GRANITO/MÁRMORE SOBRE ARGAMASSA TRAÇO 1:2:2 (CIMENTO/AREIA/SAIBRO)</v>
          </cell>
          <cell r="C3695" t="str">
            <v>M2</v>
          </cell>
          <cell r="D3695">
            <v>9.11</v>
          </cell>
          <cell r="E3695">
            <v>13.18</v>
          </cell>
          <cell r="F3695">
            <v>22.29</v>
          </cell>
        </row>
        <row r="3696">
          <cell r="A3696">
            <v>84195</v>
          </cell>
          <cell r="B3696" t="str">
            <v>PISO MÁRMORE BRANCO ASSENTADO SOBRE ARGAMASSA TRAÇO 1:4 (CIMENTO/AREIA)</v>
          </cell>
          <cell r="C3696" t="str">
            <v>M2</v>
          </cell>
          <cell r="D3696">
            <v>288.07</v>
          </cell>
          <cell r="E3696">
            <v>13.46</v>
          </cell>
          <cell r="F3696">
            <v>301.52999999999997</v>
          </cell>
        </row>
        <row r="3697">
          <cell r="A3697" t="str">
            <v>73743/1</v>
          </cell>
          <cell r="B3697" t="str">
            <v>PISO EM PEDRA SÃO TOME ASSENTADO SOBRE ARGAMASSA 1:3 (CIMENTO E AREIA) REJUNTADO COM CIMENTO BRANCO</v>
          </cell>
          <cell r="C3697" t="str">
            <v>M2</v>
          </cell>
          <cell r="D3697">
            <v>100.05</v>
          </cell>
          <cell r="E3697">
            <v>17.52</v>
          </cell>
          <cell r="F3697">
            <v>117.57</v>
          </cell>
        </row>
        <row r="3698">
          <cell r="A3698" t="str">
            <v>73921/2</v>
          </cell>
          <cell r="B3698" t="str">
            <v>PISO EM PEDRA ARDÓSIA ASSENTADO SOBRE ARGAMASSA COLANTE REJUNTADO COM CIMENTO COMUM</v>
          </cell>
          <cell r="C3698" t="str">
            <v>M2</v>
          </cell>
          <cell r="D3698">
            <v>19.57</v>
          </cell>
          <cell r="E3698">
            <v>6.02</v>
          </cell>
          <cell r="F3698">
            <v>25.59</v>
          </cell>
        </row>
        <row r="3699">
          <cell r="A3699" t="str">
            <v>74160/1</v>
          </cell>
          <cell r="B3699" t="str">
            <v>PISO EM PEDRA ARDÓSIA IRREGULAR ASSENTADO SOBRE ARGAMASSA TRAÇO 1:0,5:5 (CIMENTO, CAL E AREIA), REJUNTADO COM CIMENTO BRANCO</v>
          </cell>
          <cell r="C3699" t="str">
            <v>M2</v>
          </cell>
          <cell r="D3699">
            <v>21.53</v>
          </cell>
          <cell r="E3699">
            <v>8.4700000000000006</v>
          </cell>
          <cell r="F3699">
            <v>30</v>
          </cell>
        </row>
        <row r="3700">
          <cell r="A3700" t="str">
            <v>73921/1</v>
          </cell>
          <cell r="B3700" t="str">
            <v>PISO EM PEDRA PORTUGUESA ASSENTADO SOBRE BASE DE SAIBRO, REJUNTADO COM CIMENTO BRANCO</v>
          </cell>
          <cell r="C3700" t="str">
            <v>M2</v>
          </cell>
          <cell r="D3700">
            <v>69.77</v>
          </cell>
          <cell r="E3700">
            <v>22.21</v>
          </cell>
          <cell r="F3700">
            <v>91.98</v>
          </cell>
        </row>
        <row r="3701">
          <cell r="A3701">
            <v>84183</v>
          </cell>
          <cell r="B3701" t="str">
            <v>PISO EM PEDRA PORTUGUESA ASSENTADO SOBRE BASE DE AREIA, REJUNTADO COM CIMENTO COMUM</v>
          </cell>
          <cell r="C3701" t="str">
            <v>M2</v>
          </cell>
          <cell r="D3701">
            <v>64.72</v>
          </cell>
          <cell r="E3701">
            <v>22.21</v>
          </cell>
          <cell r="F3701">
            <v>86.93</v>
          </cell>
        </row>
        <row r="3702">
          <cell r="A3702" t="str">
            <v>74235/1</v>
          </cell>
          <cell r="B3702" t="str">
            <v>PISO EM PEDRA PORTUGUESA ASSENTADO SOBRE ARGAMASSA TRAÇO 1:5 (CIMENTO E SAIBRO), REJUNTADO COM CIMENTO COMUM</v>
          </cell>
          <cell r="C3702" t="str">
            <v>M2</v>
          </cell>
          <cell r="D3702">
            <v>70.2</v>
          </cell>
          <cell r="E3702">
            <v>29.93</v>
          </cell>
          <cell r="F3702">
            <v>100.13</v>
          </cell>
        </row>
        <row r="3703">
          <cell r="B3703" t="str">
            <v>PISO VINILICO E BORRACHA</v>
          </cell>
          <cell r="C3703">
            <v>0</v>
          </cell>
        </row>
        <row r="3704">
          <cell r="A3704">
            <v>72185</v>
          </cell>
          <cell r="B3704" t="str">
            <v>PISO VINÍLICO SEMIFLEXÍVEL PADRÃO LISO, ESPESSURA 2MM, FIXADO COM COLA</v>
          </cell>
          <cell r="C3704" t="str">
            <v>M2</v>
          </cell>
          <cell r="D3704">
            <v>67.69</v>
          </cell>
          <cell r="E3704">
            <v>3.95</v>
          </cell>
          <cell r="F3704">
            <v>71.64</v>
          </cell>
        </row>
        <row r="3705">
          <cell r="A3705">
            <v>72186</v>
          </cell>
          <cell r="B3705" t="str">
            <v>PISO VINÍLICO SEMIFLEXÍVEL PADRÃO LISO, ESPESSURA 3,2MM, FIXADO COM COLA</v>
          </cell>
          <cell r="C3705" t="str">
            <v>M2</v>
          </cell>
          <cell r="D3705">
            <v>111.08</v>
          </cell>
          <cell r="E3705">
            <v>3.95</v>
          </cell>
          <cell r="F3705">
            <v>115.03</v>
          </cell>
        </row>
        <row r="3706">
          <cell r="A3706">
            <v>72200</v>
          </cell>
          <cell r="B3706" t="str">
            <v>REVESTIMENTO EM LAMINADO MELAMÍNICO TEXTURIZADO, ESPESSURA 0,8 MM, FIXADO COM COLA</v>
          </cell>
          <cell r="C3706" t="str">
            <v>M2</v>
          </cell>
          <cell r="D3706">
            <v>44.14</v>
          </cell>
          <cell r="E3706">
            <v>19.440000000000001</v>
          </cell>
          <cell r="F3706">
            <v>63.58</v>
          </cell>
        </row>
        <row r="3707">
          <cell r="A3707">
            <v>72187</v>
          </cell>
          <cell r="B3707" t="str">
            <v>PISO DE BORRACHA FRISADO, ESPESSURA 7MM, ASSENTADO COM ARGAMASSA TRAÇO 1:3 (CIMENTO E AREIA)</v>
          </cell>
          <cell r="C3707" t="str">
            <v>M2</v>
          </cell>
          <cell r="D3707">
            <v>191.4</v>
          </cell>
          <cell r="E3707">
            <v>11.32</v>
          </cell>
          <cell r="F3707">
            <v>202.72</v>
          </cell>
        </row>
        <row r="3708">
          <cell r="A3708">
            <v>84186</v>
          </cell>
          <cell r="B3708" t="str">
            <v>PISO DE BORRACHA CANELADA, ESPESSURA 3,5MM, FIXADO COM COLA</v>
          </cell>
          <cell r="C3708" t="str">
            <v>M2</v>
          </cell>
          <cell r="D3708">
            <v>95.85</v>
          </cell>
          <cell r="E3708">
            <v>3.95</v>
          </cell>
          <cell r="F3708">
            <v>99.8</v>
          </cell>
        </row>
        <row r="3709">
          <cell r="A3709">
            <v>72188</v>
          </cell>
          <cell r="B3709" t="str">
            <v>PISO DE BORRACHA PASTILHADO, ESPESSURA 7MM, ASSENTADO COM ARGAMASSA TRAÇO 1:3 (CIMENTO E AREIA)</v>
          </cell>
          <cell r="C3709" t="str">
            <v>M2</v>
          </cell>
          <cell r="D3709">
            <v>190.66</v>
          </cell>
          <cell r="E3709">
            <v>11.32</v>
          </cell>
          <cell r="F3709">
            <v>201.98</v>
          </cell>
        </row>
        <row r="3710">
          <cell r="A3710">
            <v>84187</v>
          </cell>
          <cell r="B3710" t="str">
            <v>ASSENTAMENTO DE PISO DE BORRACHA PASTILHADA FIXADO COM COLA</v>
          </cell>
          <cell r="C3710" t="str">
            <v>M2</v>
          </cell>
          <cell r="D3710">
            <v>14.46</v>
          </cell>
          <cell r="E3710">
            <v>3.95</v>
          </cell>
          <cell r="F3710">
            <v>18.41</v>
          </cell>
        </row>
        <row r="3711">
          <cell r="A3711" t="str">
            <v>73876/1</v>
          </cell>
          <cell r="B3711" t="str">
            <v>PISO DE BORRACHA PASTILHADO, ESPESSURA 7MM, FIXADO COM COLA</v>
          </cell>
          <cell r="C3711" t="str">
            <v>M2</v>
          </cell>
          <cell r="D3711">
            <v>186.85</v>
          </cell>
          <cell r="E3711">
            <v>3.95</v>
          </cell>
          <cell r="F3711">
            <v>190.8</v>
          </cell>
        </row>
        <row r="3712">
          <cell r="B3712" t="str">
            <v>PISO DE ALTA RESISTENCIA</v>
          </cell>
          <cell r="C3712">
            <v>0</v>
          </cell>
        </row>
        <row r="3713">
          <cell r="A3713">
            <v>72136</v>
          </cell>
          <cell r="B3713" t="str">
            <v>PISO INDUSTRIAL DE ALTA RESISTÊNCIA, ESPESSURA 8MM, INCLUSO JUNTAS DE DILATAÇÃO PLÁSTICAS E POLIMENTO MECANIZADO</v>
          </cell>
          <cell r="C3713" t="str">
            <v>M2</v>
          </cell>
          <cell r="D3713">
            <v>47.26</v>
          </cell>
          <cell r="E3713">
            <v>37.14</v>
          </cell>
          <cell r="F3713">
            <v>84.4</v>
          </cell>
        </row>
        <row r="3714">
          <cell r="A3714">
            <v>72137</v>
          </cell>
          <cell r="B3714" t="str">
            <v>PISO INDUSTRIAL ALTA RESISTÊNCIA, ESPESSURA 12MM, INCLUSO JUNTAS DE DILATAÇÃO PLÁSTICAS E POLIMENTO MECANIZADO</v>
          </cell>
          <cell r="C3714" t="str">
            <v>M2</v>
          </cell>
          <cell r="D3714">
            <v>59.96</v>
          </cell>
          <cell r="E3714">
            <v>42.08</v>
          </cell>
          <cell r="F3714">
            <v>102.04</v>
          </cell>
        </row>
        <row r="3715">
          <cell r="A3715">
            <v>72815</v>
          </cell>
          <cell r="B3715" t="str">
            <v>APLICAÇÃO DE TINTA A BASE DE EPÓXI SOBRE PISO</v>
          </cell>
          <cell r="C3715" t="str">
            <v>M2</v>
          </cell>
          <cell r="D3715">
            <v>26.02</v>
          </cell>
          <cell r="E3715">
            <v>11.64</v>
          </cell>
          <cell r="F3715">
            <v>37.659999999999997</v>
          </cell>
        </row>
        <row r="3716">
          <cell r="B3716" t="str">
            <v>PISO EM CONCRETO</v>
          </cell>
          <cell r="C3716">
            <v>0</v>
          </cell>
        </row>
        <row r="3717">
          <cell r="A3717">
            <v>68325</v>
          </cell>
          <cell r="B3717" t="str">
            <v>PISO EM CONCRETO 20 MPA PREPARO MECÂNICO, ESPESSURA 7CM, INCLUSO SELANTE ELÁSTICO A BASE DE POLIURETANO</v>
          </cell>
          <cell r="C3717" t="str">
            <v>M2</v>
          </cell>
          <cell r="D3717">
            <v>26.37</v>
          </cell>
          <cell r="E3717">
            <v>15.62</v>
          </cell>
          <cell r="F3717">
            <v>41.99</v>
          </cell>
        </row>
        <row r="3718">
          <cell r="A3718">
            <v>68333</v>
          </cell>
          <cell r="B3718" t="str">
            <v>PISO EM CONCRETO 20 MPA PREPARO MECÂNICO, ESPESSURA 7CM, INCLUSO JUNTAS DE DILATAÇÃO EM MADEIRA</v>
          </cell>
          <cell r="C3718" t="str">
            <v>M2</v>
          </cell>
          <cell r="D3718">
            <v>27.27</v>
          </cell>
          <cell r="E3718">
            <v>16.579999999999998</v>
          </cell>
          <cell r="F3718">
            <v>43.85</v>
          </cell>
        </row>
        <row r="3719">
          <cell r="A3719">
            <v>72182</v>
          </cell>
          <cell r="B3719" t="str">
            <v>PISO EM CONCRETO 20 MPA PREPARO MECÂNICO, ESPESSURA 7CM, INCLUSO JUNTAS DE DILATAÇÃO EM POLIURETANO 2X2M</v>
          </cell>
          <cell r="C3719" t="str">
            <v>M2</v>
          </cell>
          <cell r="D3719">
            <v>27.74</v>
          </cell>
          <cell r="E3719">
            <v>15.62</v>
          </cell>
          <cell r="F3719">
            <v>43.36</v>
          </cell>
        </row>
        <row r="3720">
          <cell r="A3720">
            <v>84212</v>
          </cell>
          <cell r="B3720" t="str">
            <v>PISO EM CONCRETO 20 MPA USINADO, ESPESSURA 7CM E JUNTAS SERRADAS 2X2M, INCLUSO POLIMENTO COM DESEMPENADEIRA ELÉTRICA</v>
          </cell>
          <cell r="C3720" t="str">
            <v>M2</v>
          </cell>
          <cell r="D3720">
            <v>26.87</v>
          </cell>
          <cell r="E3720">
            <v>13.09</v>
          </cell>
          <cell r="F3720">
            <v>39.96</v>
          </cell>
        </row>
        <row r="3721">
          <cell r="A3721">
            <v>72183</v>
          </cell>
          <cell r="B3721" t="str">
            <v>PISO EM CONCRETO 20MPA PREPARO MECÂNICO, ESPESSURA 7 CM, COM ARMAÇÃO EM TELA SOLDADA</v>
          </cell>
          <cell r="C3721" t="str">
            <v>M2</v>
          </cell>
          <cell r="D3721">
            <v>43.17</v>
          </cell>
          <cell r="E3721">
            <v>26.12</v>
          </cell>
          <cell r="F3721">
            <v>69.290000000000006</v>
          </cell>
        </row>
        <row r="3722">
          <cell r="A3722">
            <v>85181</v>
          </cell>
          <cell r="B3722" t="str">
            <v>PASSEIO EM CONCRETO DESEMPENADO, TRAÇO 1:2,5:3,5 E ESPESSURA 5CM</v>
          </cell>
          <cell r="C3722" t="str">
            <v>M2</v>
          </cell>
          <cell r="D3722">
            <v>26.71</v>
          </cell>
          <cell r="E3722">
            <v>26.97</v>
          </cell>
          <cell r="F3722">
            <v>53.68</v>
          </cell>
        </row>
        <row r="3723">
          <cell r="B3723" t="str">
            <v>SOLEIRAS E RODAPES</v>
          </cell>
          <cell r="C3723">
            <v>0</v>
          </cell>
        </row>
        <row r="3724">
          <cell r="A3724">
            <v>84161</v>
          </cell>
          <cell r="B3724" t="str">
            <v>SOLEIRA DE MÁRMORE BRANCO, LARGURA 15CM, ESPESSURA 3CM, ASSENTADA SOBRE ARGAMASSA TRAÇO 1:4 (CIMENTO E AREIA)</v>
          </cell>
          <cell r="C3724" t="str">
            <v>M</v>
          </cell>
          <cell r="D3724">
            <v>46.77</v>
          </cell>
          <cell r="E3724">
            <v>7.4</v>
          </cell>
          <cell r="F3724">
            <v>54.17</v>
          </cell>
        </row>
        <row r="3725">
          <cell r="A3725" t="str">
            <v>74111/1</v>
          </cell>
          <cell r="B3725" t="str">
            <v>SOLEIRA DE MÁRMORE BRANCO, LARGURA 5CM, ESPESSURA 3CM, ASSENTADA COM ARGAMASSA COLANTE</v>
          </cell>
          <cell r="C3725" t="str">
            <v>M</v>
          </cell>
          <cell r="D3725">
            <v>65.400000000000006</v>
          </cell>
          <cell r="E3725">
            <v>3.01</v>
          </cell>
          <cell r="F3725">
            <v>68.41</v>
          </cell>
        </row>
        <row r="3726">
          <cell r="A3726" t="str">
            <v>74192/1</v>
          </cell>
          <cell r="B3726" t="str">
            <v>SOLEIRA EM MARMORITE LARGURA 15CM SOBRE ARGAMASSA TRAÇO 1:4 (CIMENTO E AREIA)</v>
          </cell>
          <cell r="C3726" t="str">
            <v>M</v>
          </cell>
          <cell r="D3726">
            <v>66.900000000000006</v>
          </cell>
          <cell r="E3726">
            <v>7.71</v>
          </cell>
          <cell r="F3726">
            <v>74.61</v>
          </cell>
        </row>
        <row r="3727">
          <cell r="A3727">
            <v>84192</v>
          </cell>
          <cell r="B3727" t="str">
            <v>SOLEIRA CERÂMICA PEI-4 LARGURA 15CM ASSENTADA SOBRE ARGAMASSA CIMENTO E AREIA TRAÇO 1:4</v>
          </cell>
          <cell r="C3727" t="str">
            <v>M</v>
          </cell>
          <cell r="D3727">
            <v>5.4</v>
          </cell>
          <cell r="E3727">
            <v>7.71</v>
          </cell>
          <cell r="F3727">
            <v>13.11</v>
          </cell>
        </row>
        <row r="3728">
          <cell r="A3728">
            <v>84194</v>
          </cell>
          <cell r="B3728" t="str">
            <v>SOLEIRA DE CIMENTADO LISO LARGURA 15CM EXECUTADA COM ARGAMASSA TRAÇO 1:3 (CIMENTO E AREIA)</v>
          </cell>
          <cell r="C3728" t="str">
            <v>M</v>
          </cell>
          <cell r="D3728">
            <v>3.92</v>
          </cell>
          <cell r="E3728">
            <v>7.71</v>
          </cell>
          <cell r="F3728">
            <v>11.63</v>
          </cell>
        </row>
        <row r="3729">
          <cell r="A3729" t="str">
            <v>74159/1</v>
          </cell>
          <cell r="B3729" t="str">
            <v>SOLEIRA EM ARDÓSIA LARGURA 15CM ASSENTADA COM ARGAMASSA DE CIMENTO E AREIA TRAÇO 1:4 REJUNTE EM CIMENTO BRANCO</v>
          </cell>
          <cell r="C3729" t="str">
            <v>M</v>
          </cell>
          <cell r="D3729">
            <v>5.26</v>
          </cell>
          <cell r="E3729">
            <v>7.71</v>
          </cell>
          <cell r="F3729">
            <v>12.97</v>
          </cell>
        </row>
        <row r="3730">
          <cell r="A3730">
            <v>84162</v>
          </cell>
          <cell r="B3730" t="str">
            <v>RODAPÉ EM MADEIRA, ALTURA 7CM, FIXADO COM COLA</v>
          </cell>
          <cell r="C3730" t="str">
            <v>M</v>
          </cell>
          <cell r="D3730">
            <v>6.35</v>
          </cell>
          <cell r="E3730">
            <v>3.58</v>
          </cell>
          <cell r="F3730">
            <v>9.93</v>
          </cell>
        </row>
        <row r="3731">
          <cell r="A3731" t="str">
            <v>73886/1</v>
          </cell>
          <cell r="B3731" t="str">
            <v>RODAPÉ EM MADEIRA, ALTURA 7CM, FIXADO EM PEÇAS DE MADEIRA</v>
          </cell>
          <cell r="C3731" t="str">
            <v>M</v>
          </cell>
          <cell r="D3731">
            <v>6.86</v>
          </cell>
          <cell r="E3731">
            <v>3.49</v>
          </cell>
          <cell r="F3731">
            <v>10.35</v>
          </cell>
        </row>
        <row r="3732">
          <cell r="A3732">
            <v>6123</v>
          </cell>
          <cell r="B3732" t="str">
            <v>RODAPÉ EM ARGAMASSA TRAÇO 1:2:8 (CIMENTO, CAL E AREIA) ALTURA 8CM</v>
          </cell>
          <cell r="C3732" t="str">
            <v>M</v>
          </cell>
          <cell r="D3732">
            <v>2.98</v>
          </cell>
          <cell r="E3732">
            <v>7.04</v>
          </cell>
          <cell r="F3732">
            <v>10.02</v>
          </cell>
        </row>
        <row r="3733">
          <cell r="A3733">
            <v>84165</v>
          </cell>
          <cell r="B3733" t="str">
            <v>RODAPÉ EM ARGAMASSA TRAÇO 1:3 (CIMENTO E AREIA) ALTURA 8CM</v>
          </cell>
          <cell r="C3733" t="str">
            <v>M</v>
          </cell>
          <cell r="D3733">
            <v>3.35</v>
          </cell>
          <cell r="E3733">
            <v>7.16</v>
          </cell>
          <cell r="F3733">
            <v>10.51</v>
          </cell>
        </row>
        <row r="3734">
          <cell r="A3734" t="str">
            <v>73850/1</v>
          </cell>
          <cell r="B3734" t="str">
            <v>RODAPÉ EM MARMORITE, ALTURA 10CM</v>
          </cell>
          <cell r="C3734" t="str">
            <v>M</v>
          </cell>
          <cell r="D3734">
            <v>10.66</v>
          </cell>
          <cell r="E3734">
            <v>13.15</v>
          </cell>
          <cell r="F3734">
            <v>23.81</v>
          </cell>
        </row>
        <row r="3735">
          <cell r="A3735">
            <v>84188</v>
          </cell>
          <cell r="B3735" t="str">
            <v>TESTEIRA OU RODAPÉ VINÍLICO 6CM FIXADO COM COLA</v>
          </cell>
          <cell r="C3735" t="str">
            <v>M</v>
          </cell>
          <cell r="D3735">
            <v>25.69</v>
          </cell>
          <cell r="E3735">
            <v>0.95</v>
          </cell>
          <cell r="F3735">
            <v>26.64</v>
          </cell>
        </row>
        <row r="3736">
          <cell r="A3736">
            <v>40904</v>
          </cell>
          <cell r="B3736" t="str">
            <v>RODAPÉ EM ARDÓSIA ALTURA 8CM ASSENTADO COM ARGAMASSA TRAÇO 1:2:8 (CIMENTO, CAL E AREIA) REJUNTE EM CIMENTO BRANCO</v>
          </cell>
          <cell r="C3736" t="str">
            <v>ML</v>
          </cell>
          <cell r="D3736">
            <v>3.08</v>
          </cell>
          <cell r="E3736">
            <v>4.32</v>
          </cell>
          <cell r="F3736">
            <v>7.4</v>
          </cell>
        </row>
        <row r="3737">
          <cell r="A3737">
            <v>84168</v>
          </cell>
          <cell r="B3737" t="str">
            <v>RODAPÉ EM ARDÓSIA ASSENTADO COM ARGAMASSA TRAÇO 1:4 (CIMENTO E AREIA) ALTURA 10CM</v>
          </cell>
          <cell r="C3737" t="str">
            <v>M</v>
          </cell>
          <cell r="D3737">
            <v>8.1199999999999992</v>
          </cell>
          <cell r="E3737">
            <v>4.42</v>
          </cell>
          <cell r="F3737">
            <v>12.54</v>
          </cell>
        </row>
        <row r="3738">
          <cell r="A3738">
            <v>72189</v>
          </cell>
          <cell r="B3738" t="str">
            <v>RODAPÉ VINÍLICO ALTURA 5CM, ESPESSURA 1MM, FIXADO COM COLA</v>
          </cell>
          <cell r="C3738" t="str">
            <v>M</v>
          </cell>
          <cell r="D3738">
            <v>12.65</v>
          </cell>
          <cell r="E3738">
            <v>4.25</v>
          </cell>
          <cell r="F3738">
            <v>16.899999999999999</v>
          </cell>
        </row>
        <row r="3739">
          <cell r="A3739">
            <v>72190</v>
          </cell>
          <cell r="B3739" t="str">
            <v>RODAPÉ BORRACHA LISO, ALTURA 7CM, ESPESSURA 1MM, FIXADO COM COLA</v>
          </cell>
          <cell r="C3739" t="str">
            <v>M</v>
          </cell>
          <cell r="D3739">
            <v>21.62</v>
          </cell>
          <cell r="E3739">
            <v>4.25</v>
          </cell>
          <cell r="F3739">
            <v>25.87</v>
          </cell>
        </row>
        <row r="3740">
          <cell r="A3740">
            <v>73630</v>
          </cell>
          <cell r="B3740" t="str">
            <v>RODAPÉ EM CONCRETO (CIMENTO, AREIA GROSSA E PEDRISCO), ALTURA 8CM</v>
          </cell>
          <cell r="C3740" t="str">
            <v>M</v>
          </cell>
          <cell r="D3740">
            <v>3.17</v>
          </cell>
          <cell r="E3740">
            <v>7.25</v>
          </cell>
          <cell r="F3740">
            <v>10.42</v>
          </cell>
        </row>
        <row r="3741">
          <cell r="A3741">
            <v>40904</v>
          </cell>
          <cell r="B3741" t="str">
            <v>RODAPÉ EM ARDÓSIA ALTURA 8CM ASSENTADO COM ARGAMASSA TRAÇO 1:2:8 (CIMENTO, CAL E AREIA) REJUNTE EM CIMENTO BRANCO</v>
          </cell>
          <cell r="C3741" t="str">
            <v>ML</v>
          </cell>
          <cell r="D3741">
            <v>3.08</v>
          </cell>
          <cell r="E3741">
            <v>4.32</v>
          </cell>
          <cell r="F3741">
            <v>7.4</v>
          </cell>
        </row>
        <row r="3742">
          <cell r="A3742">
            <v>84168</v>
          </cell>
          <cell r="B3742" t="str">
            <v>RODAPÉ EM ARDÓSIA ASSENTADO COM ARGAMASSA TRAÇO 1:4 (CIMENTO E AREIA) ALTURA 10CM</v>
          </cell>
          <cell r="C3742" t="str">
            <v>M</v>
          </cell>
          <cell r="D3742">
            <v>8.1199999999999992</v>
          </cell>
          <cell r="E3742">
            <v>4.42</v>
          </cell>
          <cell r="F3742">
            <v>12.54</v>
          </cell>
        </row>
        <row r="3743">
          <cell r="A3743">
            <v>88648</v>
          </cell>
          <cell r="B3743" t="str">
            <v>RODAPÉ CERÂMICO DE 7CM DE ALTURA COM PLACAS TIPO GRÊS DE DIMENSÕES 35X35CM. AF_06/2014</v>
          </cell>
          <cell r="C3743" t="str">
            <v>M</v>
          </cell>
          <cell r="D3743">
            <v>4.66</v>
          </cell>
          <cell r="E3743">
            <v>1.1599999999999999</v>
          </cell>
          <cell r="F3743">
            <v>5.82</v>
          </cell>
        </row>
        <row r="3744">
          <cell r="A3744">
            <v>88649</v>
          </cell>
          <cell r="B3744" t="str">
            <v>RODAPÉ CERÂMICO DE 7CM DE ALTURA COM PLACAS TIPO GRÊS DE DIMENSÕES 45X45CM. AF_06/2014</v>
          </cell>
          <cell r="C3744" t="str">
            <v>M</v>
          </cell>
          <cell r="D3744">
            <v>5.51</v>
          </cell>
          <cell r="E3744">
            <v>1.21</v>
          </cell>
          <cell r="F3744">
            <v>6.72</v>
          </cell>
        </row>
        <row r="3745">
          <cell r="A3745">
            <v>88650</v>
          </cell>
          <cell r="B3745" t="str">
            <v>RODAPÉ CERÂMICO DE 7CM DE ALTURA COM PLACAS TIPO GRÊS DE DIMENSÕES 60X60CM. AF_06/2014</v>
          </cell>
          <cell r="C3745" t="str">
            <v>M</v>
          </cell>
          <cell r="D3745">
            <v>6.72</v>
          </cell>
          <cell r="E3745">
            <v>1.35</v>
          </cell>
          <cell r="F3745">
            <v>8.07</v>
          </cell>
        </row>
        <row r="3746">
          <cell r="A3746">
            <v>84167</v>
          </cell>
          <cell r="B3746" t="str">
            <v>RODAPÉ EM MÁRMORE BRANCO ASSENTADO COM ARGAMASSA TRAÇO 1:4 (CIMENTO E AREIA) ALTURA 7CM</v>
          </cell>
          <cell r="C3746" t="str">
            <v>M</v>
          </cell>
          <cell r="D3746">
            <v>34.06</v>
          </cell>
          <cell r="E3746">
            <v>4.3499999999999996</v>
          </cell>
          <cell r="F3746">
            <v>38.409999999999997</v>
          </cell>
        </row>
        <row r="3747">
          <cell r="A3747" t="str">
            <v>73742/1</v>
          </cell>
          <cell r="B3747" t="str">
            <v>RODAPÉ EM MÁRMORE BRANCO ASSENTADO COM ARGAMASSA TRAÇO 1:2:8 (CIMENTO, CAL E AREIA) ALTURA 7CM</v>
          </cell>
          <cell r="C3747" t="str">
            <v>M</v>
          </cell>
          <cell r="D3747">
            <v>30.89</v>
          </cell>
          <cell r="E3747">
            <v>4.32</v>
          </cell>
          <cell r="F3747">
            <v>35.21</v>
          </cell>
        </row>
        <row r="3748">
          <cell r="B3748" t="str">
            <v>JUNTAS EM PISOS</v>
          </cell>
          <cell r="C3748">
            <v>0</v>
          </cell>
        </row>
        <row r="3749">
          <cell r="A3749">
            <v>84175</v>
          </cell>
          <cell r="B3749" t="str">
            <v>JUNTA 5X5CM COM ARGAMASSA TRAÇO 1:3 (CIMENTO E AREIA) PARA PISO EM PLACAS</v>
          </cell>
          <cell r="C3749" t="str">
            <v>M</v>
          </cell>
          <cell r="D3749">
            <v>3.65</v>
          </cell>
          <cell r="E3749">
            <v>7.12</v>
          </cell>
          <cell r="F3749">
            <v>10.77</v>
          </cell>
        </row>
        <row r="3750">
          <cell r="A3750">
            <v>84176</v>
          </cell>
          <cell r="B3750" t="str">
            <v>JUNTA 2,5X2,5CM COM ARGAMASSA 1:1:3 IMPERMEABILIZANTE DE HIDRO-ASFALTO CIMENTO E AREIA PARA PISO EM PLACAS</v>
          </cell>
          <cell r="C3750" t="str">
            <v>M</v>
          </cell>
          <cell r="D3750">
            <v>7.95</v>
          </cell>
          <cell r="E3750">
            <v>10.24</v>
          </cell>
          <cell r="F3750">
            <v>18.190000000000001</v>
          </cell>
        </row>
        <row r="3751">
          <cell r="A3751">
            <v>84177</v>
          </cell>
          <cell r="B3751" t="str">
            <v>JUNTA GRAMADA 5CM DE LARGURA</v>
          </cell>
          <cell r="C3751" t="str">
            <v>M</v>
          </cell>
          <cell r="D3751">
            <v>3.82</v>
          </cell>
          <cell r="E3751">
            <v>7.99</v>
          </cell>
          <cell r="F3751">
            <v>11.81</v>
          </cell>
        </row>
        <row r="3752">
          <cell r="B3752" t="str">
            <v>CARPETE</v>
          </cell>
          <cell r="C3752">
            <v>0</v>
          </cell>
        </row>
        <row r="3753">
          <cell r="A3753">
            <v>84179</v>
          </cell>
          <cell r="B3753" t="str">
            <v>CARPETE NYLON ESPESSURA 6MM, COLOCADO SOBRE ARGAMASSA TRAÇO 1:4 (CIMENTO E AREIA)</v>
          </cell>
          <cell r="C3753" t="str">
            <v>M2</v>
          </cell>
          <cell r="D3753">
            <v>136.11000000000001</v>
          </cell>
          <cell r="E3753">
            <v>5.2</v>
          </cell>
          <cell r="F3753">
            <v>141.31</v>
          </cell>
        </row>
        <row r="3754">
          <cell r="B3754" t="str">
            <v>PINTURAS</v>
          </cell>
          <cell r="C3754">
            <v>0</v>
          </cell>
        </row>
        <row r="3755">
          <cell r="B3755" t="str">
            <v>MANUTENCAO / REPAROS - PINTURAS</v>
          </cell>
          <cell r="C3755">
            <v>0</v>
          </cell>
        </row>
        <row r="3756">
          <cell r="A3756" t="str">
            <v>73874/1</v>
          </cell>
          <cell r="B3756" t="str">
            <v>REMOÇÃO DE PINTURAS COM JATEAMENTO DE AREIA, EM SUPERFÍCIES METÁLICAS</v>
          </cell>
          <cell r="C3756" t="str">
            <v>M2</v>
          </cell>
          <cell r="D3756">
            <v>9.5399999999999991</v>
          </cell>
          <cell r="E3756">
            <v>5.46</v>
          </cell>
          <cell r="F3756">
            <v>15</v>
          </cell>
        </row>
        <row r="3757">
          <cell r="A3757">
            <v>72125</v>
          </cell>
          <cell r="B3757" t="str">
            <v>REMOÇÃO DE PINTURA PVA/ACRÍLICA</v>
          </cell>
          <cell r="C3757" t="str">
            <v>M2</v>
          </cell>
          <cell r="D3757">
            <v>2.64</v>
          </cell>
          <cell r="E3757">
            <v>4.82</v>
          </cell>
          <cell r="F3757">
            <v>7.46</v>
          </cell>
        </row>
        <row r="3758">
          <cell r="A3758">
            <v>84658</v>
          </cell>
          <cell r="B3758" t="str">
            <v>REMOÇÃO DE VERNIZ SOBRE MADEIRA</v>
          </cell>
          <cell r="C3758" t="str">
            <v>M2</v>
          </cell>
          <cell r="D3758">
            <v>1.74</v>
          </cell>
          <cell r="E3758">
            <v>2.89</v>
          </cell>
          <cell r="F3758">
            <v>4.63</v>
          </cell>
        </row>
        <row r="3759">
          <cell r="A3759">
            <v>73656</v>
          </cell>
          <cell r="B3759" t="str">
            <v>JATEAMENTO COM AREIA EM ESTRUTURA METÁLICA</v>
          </cell>
          <cell r="C3759" t="str">
            <v>M2</v>
          </cell>
          <cell r="D3759">
            <v>7.28</v>
          </cell>
          <cell r="E3759">
            <v>2.77</v>
          </cell>
          <cell r="F3759">
            <v>10.050000000000001</v>
          </cell>
        </row>
        <row r="3760">
          <cell r="A3760" t="str">
            <v>79516/1</v>
          </cell>
          <cell r="B3760" t="str">
            <v>REMOÇÃO DE PINTURA A ÓLEO/ESMALTE SOBRE SUPERFÍCIE METÁLICA</v>
          </cell>
          <cell r="C3760" t="str">
            <v>M2</v>
          </cell>
          <cell r="D3760">
            <v>6.57</v>
          </cell>
          <cell r="E3760">
            <v>4.82</v>
          </cell>
          <cell r="F3760">
            <v>11.39</v>
          </cell>
        </row>
        <row r="3761">
          <cell r="B3761" t="str">
            <v>EMASSAMENTO</v>
          </cell>
          <cell r="C3761">
            <v>0</v>
          </cell>
        </row>
        <row r="3762">
          <cell r="A3762" t="str">
            <v>74133/1</v>
          </cell>
          <cell r="B3762" t="str">
            <v>EMASSAMENTO COM MASA A ÓLEO, UMA DEMÃO</v>
          </cell>
          <cell r="C3762" t="str">
            <v>M2</v>
          </cell>
          <cell r="D3762">
            <v>10.71</v>
          </cell>
          <cell r="E3762">
            <v>6.01</v>
          </cell>
          <cell r="F3762">
            <v>16.72</v>
          </cell>
        </row>
        <row r="3763">
          <cell r="A3763" t="str">
            <v>74133/2</v>
          </cell>
          <cell r="B3763" t="str">
            <v>EMASSAMENTO COM MASSA A ÓLEO, DUAS DEMÃOS</v>
          </cell>
          <cell r="C3763" t="str">
            <v>M2</v>
          </cell>
          <cell r="D3763">
            <v>13.96</v>
          </cell>
          <cell r="E3763">
            <v>7.17</v>
          </cell>
          <cell r="F3763">
            <v>21.13</v>
          </cell>
        </row>
        <row r="3764">
          <cell r="A3764">
            <v>79462</v>
          </cell>
          <cell r="B3764" t="str">
            <v>EMASSAMENTO COM MASSA EPÓXI, 2 DEMÃOS</v>
          </cell>
          <cell r="C3764" t="str">
            <v>M2</v>
          </cell>
          <cell r="D3764">
            <v>49.44</v>
          </cell>
          <cell r="E3764">
            <v>9.3000000000000007</v>
          </cell>
          <cell r="F3764">
            <v>58.74</v>
          </cell>
        </row>
        <row r="3765">
          <cell r="A3765">
            <v>88497</v>
          </cell>
          <cell r="B3765" t="str">
            <v>APLICAÇÃO E LIXAMENTO DE MASSA LÁTEX EM PAREDES, DUAS DEMÃOS. AF_06/2014</v>
          </cell>
          <cell r="C3765" t="str">
            <v>M2</v>
          </cell>
          <cell r="D3765">
            <v>6.32</v>
          </cell>
          <cell r="E3765">
            <v>5.34</v>
          </cell>
          <cell r="F3765">
            <v>11.66</v>
          </cell>
        </row>
        <row r="3766">
          <cell r="A3766">
            <v>88495</v>
          </cell>
          <cell r="B3766" t="str">
            <v>APLICAÇÃO E LIXAMENTO DE MASSA LÁTEX EM PAREDES, UMA DEMÃO. AF_06/2014</v>
          </cell>
          <cell r="C3766" t="str">
            <v>M2</v>
          </cell>
          <cell r="D3766">
            <v>4.41</v>
          </cell>
          <cell r="E3766">
            <v>4.01</v>
          </cell>
          <cell r="F3766">
            <v>8.42</v>
          </cell>
        </row>
        <row r="3767">
          <cell r="A3767">
            <v>88496</v>
          </cell>
          <cell r="B3767" t="str">
            <v>APLICAÇÃO E LIXAMENTO DE MASSA LÁTEX EM TETO, DUAS DEMÃOS. AF_06/2014</v>
          </cell>
          <cell r="C3767" t="str">
            <v>M2</v>
          </cell>
          <cell r="D3767">
            <v>8.5500000000000007</v>
          </cell>
          <cell r="E3767">
            <v>11.53</v>
          </cell>
          <cell r="F3767">
            <v>20.079999999999998</v>
          </cell>
        </row>
        <row r="3768">
          <cell r="A3768">
            <v>88494</v>
          </cell>
          <cell r="B3768" t="str">
            <v>APLICAÇÃO E LIXAMENTO DE MASSA LÁTEX EM TETO, UMA DEMÃO. AF_06/2014</v>
          </cell>
          <cell r="C3768" t="str">
            <v>M2</v>
          </cell>
          <cell r="D3768">
            <v>6.08</v>
          </cell>
          <cell r="E3768">
            <v>8.64</v>
          </cell>
          <cell r="F3768">
            <v>14.72</v>
          </cell>
        </row>
        <row r="3769">
          <cell r="B3769" t="str">
            <v>MASSA ÚNICA</v>
          </cell>
          <cell r="C3769">
            <v>0</v>
          </cell>
        </row>
        <row r="3770">
          <cell r="A3770">
            <v>87529</v>
          </cell>
          <cell r="B3770" t="str">
            <v>MASSA ÚNICA, PARA RECEBIMENTO DE PINTURA, EM ARGAMASSA TRAÇO 1:2:8, PREPARO MECÂNICO COM BETONEIRA 400L, APLICADA MANUALMENTE EM FACES INTERNAS DE PAREDES DE AMBIENTES COM ÁREA MENOR QUE 10M2, ESPESSURA DE 20MM, COM EXECUÇÃO DE TALISCAS. AF_06/2014</v>
          </cell>
          <cell r="C3770" t="str">
            <v>M2</v>
          </cell>
          <cell r="D3770">
            <v>11.84</v>
          </cell>
          <cell r="E3770">
            <v>9.9499999999999993</v>
          </cell>
          <cell r="F3770">
            <v>21.79</v>
          </cell>
        </row>
        <row r="3771">
          <cell r="A3771">
            <v>87530</v>
          </cell>
          <cell r="B3771" t="str">
            <v>MASSA ÚNICA, PARA RECEBIMENTO DE PINTURA, EM ARGAMASSA TRAÇO 1:2:8, PREPARO MANUAL, APLICADA MANUALMENTE EM FACES INTERNAS DE PAREDES DE AMBIENTES COM ÁREA MENOR QUE 10M2, ESPESSURA DE 20MM, COM EXECUÇÃO DE TALISCAS. AF_06/2014</v>
          </cell>
          <cell r="C3771" t="str">
            <v>M2</v>
          </cell>
          <cell r="D3771">
            <v>12.76</v>
          </cell>
          <cell r="E3771">
            <v>12.18</v>
          </cell>
          <cell r="F3771">
            <v>24.94</v>
          </cell>
        </row>
        <row r="3772">
          <cell r="A3772">
            <v>87533</v>
          </cell>
          <cell r="B3772" t="str">
            <v>MASSA ÚNICA, PARA RECEBIMENTO DE PINTURA, EM ARGAMASSA TRAÇO 1:2:8, PREPARO MECÂNICO COM BETONEIRA 400L, APLICADA MANUALMENTE EM FACES INTERNAS DE PAREDES DE AMBIENTES COM ÁREA MAIOR QUE 10M2, ESPESSURA DE 20MM, COM EXECUÇÃO DE TALISCAS. AF_06/2014</v>
          </cell>
          <cell r="C3772" t="str">
            <v>M2</v>
          </cell>
          <cell r="D3772">
            <v>11.48</v>
          </cell>
          <cell r="E3772">
            <v>8.93</v>
          </cell>
          <cell r="F3772">
            <v>20.41</v>
          </cell>
        </row>
        <row r="3773">
          <cell r="A3773">
            <v>87534</v>
          </cell>
          <cell r="B3773" t="str">
            <v>MASSA ÚNICA, PARA RECEBIMENTO DE PINTURA, EM ARGAMASSA TRAÇO 1:2:8, PREPARO MANUAL, APLICADA MANUALMENTE EM FACES INTERNAS DE PAREDES DE AMBIENTES COM ÁREA MAIOR QUE 10M2, ESPESSURA DE 20MM, COM EXECUÇÃO DE TALISCAS. AF_06/2014</v>
          </cell>
          <cell r="C3773" t="str">
            <v>M2</v>
          </cell>
          <cell r="D3773">
            <v>12.4</v>
          </cell>
          <cell r="E3773">
            <v>11.16</v>
          </cell>
          <cell r="F3773">
            <v>23.56</v>
          </cell>
        </row>
        <row r="3774">
          <cell r="A3774">
            <v>87538</v>
          </cell>
          <cell r="B3774" t="str">
            <v>MASSA ÚNICA, PARA RECEBIMENTO DE PINTURA, EM ARGAMASSA INDUSTRIALIZADA, APLICADO COM EQUIPAMENTO DE MISTURA E PROJEÇÃO DE 1,5 M3/H, EM FACES INTERNAS DE PAREDES DE AMBIENTES COM ÁREA MENOR QUE 10M2, ESPESSURA 20MM, COM TALISCAS. AF_06/2014</v>
          </cell>
          <cell r="C3774" t="str">
            <v>M2</v>
          </cell>
          <cell r="D3774">
            <v>28.04</v>
          </cell>
          <cell r="E3774">
            <v>8.06</v>
          </cell>
          <cell r="F3774">
            <v>36.1</v>
          </cell>
        </row>
        <row r="3775">
          <cell r="A3775">
            <v>87540</v>
          </cell>
          <cell r="B3775" t="str">
            <v>MASSA ÚNICA, PARA RECEBIMENTO DE PINTURA, EM ARGAMASSA INDUSTRIALIZADA, APLICADO COM EQUIPAMENTO DE MISTURA E PROJEÇÃO DE 1,5 M3/H, EM FACES INTERNAS DE PAREDES DE AMBIENTES COM ÁREA MAIOR QUE 10M2, ESPESSURA 20MM, COM TALISCAS. AF_06/2014</v>
          </cell>
          <cell r="C3775" t="str">
            <v>M2</v>
          </cell>
          <cell r="D3775">
            <v>27.74</v>
          </cell>
          <cell r="E3775">
            <v>7.18</v>
          </cell>
          <cell r="F3775">
            <v>34.92</v>
          </cell>
        </row>
        <row r="3776">
          <cell r="A3776">
            <v>87542</v>
          </cell>
          <cell r="B3776" t="str">
            <v>MASSA ÚNICA, PARA RECEBIMENTO DE PINTURA OU CERÂMICA, EM ARGAMASSA INDUSTRIALIZADA, APLICADO COM EQUIPAMENTO DE MISTURA E PROJEÇÃO DE 1,5 M3/H, EM FACES INTERNAS DE PAREDES DE AMBIENTES COM ÁREA MENOR QUE 5M2, ESPESSURA 5MM, SEM TALISCAS. AF_06/2014</v>
          </cell>
          <cell r="C3776" t="str">
            <v>M2</v>
          </cell>
          <cell r="D3776">
            <v>9.1300000000000008</v>
          </cell>
          <cell r="E3776">
            <v>4.51</v>
          </cell>
          <cell r="F3776">
            <v>13.64</v>
          </cell>
        </row>
        <row r="3777">
          <cell r="A3777">
            <v>87543</v>
          </cell>
          <cell r="B3777" t="str">
            <v>MASSA ÚNICA, PARA RECEBIMENTO DE PINTURA OU CERÂMICA, EM ARGAMASSA INDUSTRIALIZADA, APLICADO COM EQUIPAMENTO DE MISTURA E PROJEÇÃO DE 1,5 M3/H, EM FACES INTERNAS DE PAREDES DE AMBIENTES COM ÁREA ENTRE 5M2 E 10M2, ESPESSURA 5MM, SEM TALISCAS. AF_06/2014</v>
          </cell>
          <cell r="C3777" t="str">
            <v>M2</v>
          </cell>
          <cell r="D3777">
            <v>8.7799999999999994</v>
          </cell>
          <cell r="E3777">
            <v>3.47</v>
          </cell>
          <cell r="F3777">
            <v>12.25</v>
          </cell>
        </row>
        <row r="3778">
          <cell r="A3778">
            <v>87544</v>
          </cell>
          <cell r="B3778" t="str">
            <v>MASSA ÚNICA, PARA RECEBIMENTO DE PINTURA OU CERÂMICA, EM ARGAMASSA INDUSTRIALIZADA, APLICADO COM EQUIPAMENTO DE MISTURA E PROJEÇÃO DE 1,5 M3/H, EM FACES INTERNAS DE PAREDES DE AMBIENTES COM ÁREA MAIOR QUE 10M2, ESPESSURA 5MM, SEM TALISCAS. AF_06/2014</v>
          </cell>
          <cell r="C3778" t="str">
            <v>M2</v>
          </cell>
          <cell r="D3778">
            <v>8.58</v>
          </cell>
          <cell r="E3778">
            <v>2.89</v>
          </cell>
          <cell r="F3778">
            <v>11.47</v>
          </cell>
        </row>
        <row r="3779">
          <cell r="A3779">
            <v>87547</v>
          </cell>
          <cell r="B3779" t="str">
            <v>MASSA ÚNICA, PARA RECEBIMENTO DE PINTURA, EM ARGAMASSA TRAÇO 1:2:8, PREPARO MECÂNICO COM BETONEIRA 400L, APLICADA MANUALMENTE EM FACES INTERNAS DE PAREDES DE AMBIENTES COM ÁREA MENOR QUE 10M2, ESPESSURA DE 10MM, COM EXECUÇÃO DE TALISCAS. AF_06/2014</v>
          </cell>
          <cell r="C3779" t="str">
            <v>M2</v>
          </cell>
          <cell r="D3779">
            <v>7.22</v>
          </cell>
          <cell r="E3779">
            <v>7.08</v>
          </cell>
          <cell r="F3779">
            <v>14.3</v>
          </cell>
        </row>
        <row r="3780">
          <cell r="A3780">
            <v>87548</v>
          </cell>
          <cell r="B3780" t="str">
            <v>MASSA ÚNICA, PARA RECEBIMENTO DE PINTURA, EM ARGAMASSA TRAÇO 1:2:8, PREPARO MANUAL, APLICADA MANUALMENTE EM FACES INTERNAS DE PAREDES DE AMBIENTES COM ÁREA MENOR QUE 10M2, ESPESSURA DE 10MM, COM EXECUÇÃO DE TALISCAS. AF_06/2014</v>
          </cell>
          <cell r="C3780" t="str">
            <v>M2</v>
          </cell>
          <cell r="D3780">
            <v>7.75</v>
          </cell>
          <cell r="E3780">
            <v>8.34</v>
          </cell>
          <cell r="F3780">
            <v>16.09</v>
          </cell>
        </row>
        <row r="3781">
          <cell r="A3781">
            <v>87551</v>
          </cell>
          <cell r="B3781" t="str">
            <v>MASSA ÚNICA, PARA RECEBIMENTO DE PINTURA, EM ARGAMASSA TRAÇO 1:2:8, PREPARO MECÂNICO COM BETONEIRA 400L, APLICADA MANUALMENTE EM FACES INTERNAS DE PAREDES DE AMBIENTES COM ÁREA MAIOR QUE 10M2, ESPESSURA DE 10MM, COM EXECUÇÃO DE TALISCAS. AF_06/2014</v>
          </cell>
          <cell r="C3781" t="str">
            <v>M2</v>
          </cell>
          <cell r="D3781">
            <v>6.85</v>
          </cell>
          <cell r="E3781">
            <v>6.06</v>
          </cell>
          <cell r="F3781">
            <v>12.91</v>
          </cell>
        </row>
        <row r="3782">
          <cell r="A3782">
            <v>87552</v>
          </cell>
          <cell r="B3782" t="str">
            <v>MASSA ÚNICA, PARA RECEBIMENTO DE PINTURA, EM ARGAMASSA TRAÇO 1:2:8, PREPARO MANUAL, APLICADA MANUALMENTE EM FACES INTERNAS DE PAREDES DE AMBIENTES COM ÁREA MAIOR QUE 10M2, ESPESSURA DE 10MM, COM EXECUÇÃO DE TALISCAS. AF_06/2014</v>
          </cell>
          <cell r="C3782" t="str">
            <v>M2</v>
          </cell>
          <cell r="D3782">
            <v>7.38</v>
          </cell>
          <cell r="E3782">
            <v>7.32</v>
          </cell>
          <cell r="F3782">
            <v>14.7</v>
          </cell>
        </row>
        <row r="3783">
          <cell r="A3783">
            <v>87556</v>
          </cell>
          <cell r="B3783" t="str">
            <v>MASSA ÚNICA, PARA RECEBIMENTO DE PINTURA, EM ARGAMASSA INDUSTRIALIZADA, APLICADO COM EQUIPAMENTO DE MISTURA E PROJEÇÃO DE 1,5 M3/H, EM FACES INTERNAS DE PAREDES DE AMBIENTES COM ÁREA MENOR QUE 10M2, ESPESSURA 10MM, COM TALISCAS. AF_06/2014</v>
          </cell>
          <cell r="C3783" t="str">
            <v>M2</v>
          </cell>
          <cell r="D3783">
            <v>16.22</v>
          </cell>
          <cell r="E3783">
            <v>5.56</v>
          </cell>
          <cell r="F3783">
            <v>21.78</v>
          </cell>
        </row>
        <row r="3784">
          <cell r="A3784">
            <v>87558</v>
          </cell>
          <cell r="B3784" t="str">
            <v>MASSA ÚNICA, PARA RECEBIMENTO DE PINTURA, EM ARGAMASSA INDUSTRIALIZADA, APLICADO COM EQUIPAMENTO DE MISTURA E PROJEÇÃO DE 1,5 M3/H, EM FACES INTERNAS DE PAREDES DE AMBIENTES COM ÁREA MAIOR QUE 10M2, ESPESSURA 10MM, COM TALISCAS. AF_06/2014</v>
          </cell>
          <cell r="C3784" t="str">
            <v>M2</v>
          </cell>
          <cell r="D3784">
            <v>15.92</v>
          </cell>
          <cell r="E3784">
            <v>4.66</v>
          </cell>
          <cell r="F3784">
            <v>20.58</v>
          </cell>
        </row>
        <row r="3785">
          <cell r="A3785">
            <v>87560</v>
          </cell>
          <cell r="B3785" t="str">
            <v>MASSA ÚNICA, PARA RECEBIMENTO DE PINTURA OU CERÂMICA, EM ARGAMASSA INDUSTRIALIZADA, APLICADO COM EQUIPAMENTO DE MISTURA E PROJEÇÃO DE 1,5 M3/H, EM FACES INTERNAS DE PAREDES DE AMBIENTES COM ÁREA MENOR QUE 5M2, ESPESSURA 10MM, SEM TALISCAS. AF_06/2014</v>
          </cell>
          <cell r="C3785" t="str">
            <v>M2</v>
          </cell>
          <cell r="D3785">
            <v>16.43</v>
          </cell>
          <cell r="E3785">
            <v>6.15</v>
          </cell>
          <cell r="F3785">
            <v>22.58</v>
          </cell>
        </row>
        <row r="3786">
          <cell r="A3786">
            <v>87561</v>
          </cell>
          <cell r="B3786" t="str">
            <v>MASSA ÚNICA, PARA RECEBIMENTO DE PINTURA OU CERÂMICA, EM ARGAMASSA INDUSTRIALIZADA, APLICADO COM EQUIPAMENTO DE MISTURA E PROJEÇÃO DE 1,5 M3/H, EM FACES INTERNAS DE PAREDES DE AMBIENTES COM ÁREA ENTRE 5M2 E 10M2, ESPESSURA 10MM, SEM TALISCAS. AF_06/2014</v>
          </cell>
          <cell r="C3786" t="str">
            <v>M2</v>
          </cell>
          <cell r="D3786">
            <v>16.07</v>
          </cell>
          <cell r="E3786">
            <v>5.1100000000000003</v>
          </cell>
          <cell r="F3786">
            <v>21.18</v>
          </cell>
        </row>
        <row r="3787">
          <cell r="A3787">
            <v>87562</v>
          </cell>
          <cell r="B3787" t="str">
            <v>MASSA ÚNICA, PARA RECEBIMENTO DE PINTURA OU CERÂMICA, EM ARGAMASSA INDUSTRIALIZADA, APLICADO COM EQUIPAMENTO DE MISTURA E PROJEÇÃO DE 1,5 M3/H, EM FACES INTERNAS DE PAREDES DE AMBIENTES COM ÁREA MAIOR QUE 10M2, ESPESSURA 10MM, SEM TALISCAS. AF_06/2014</v>
          </cell>
          <cell r="C3787" t="str">
            <v>M2</v>
          </cell>
          <cell r="D3787">
            <v>15.87</v>
          </cell>
          <cell r="E3787">
            <v>4.5199999999999996</v>
          </cell>
          <cell r="F3787">
            <v>20.39</v>
          </cell>
        </row>
        <row r="3788">
          <cell r="A3788">
            <v>90406</v>
          </cell>
          <cell r="B3788" t="str">
            <v>MASSA ÚNICA, PARA RECEBIMENTO DE PINTURA, EM ARGAMASSA TRAÇO 1:2:8, PREPARO MECÂNICO COM BETONEIRA 400L, APLICADA MANUALMENTE EM TETO, ESPESSURA DE 20MM, COM EXECUÇÃO DE TALISCAS. AF_03/2015</v>
          </cell>
          <cell r="C3788" t="str">
            <v>M2</v>
          </cell>
          <cell r="D3788">
            <v>13.82</v>
          </cell>
          <cell r="E3788">
            <v>15.45</v>
          </cell>
          <cell r="F3788">
            <v>29.27</v>
          </cell>
        </row>
        <row r="3789">
          <cell r="A3789">
            <v>90407</v>
          </cell>
          <cell r="B3789" t="str">
            <v>MASSA ÚNICA, PARA RECEBIMENTO DE PINTURA, EM ARGAMASSA TRAÇO 1:2:8, PREPARO MANUAL, APLICADA MANUALMENTE EM TETO, ESPESSURA DE 20MM, COM EXECUÇÃO DE TALISCAS. AF_03/2015</v>
          </cell>
          <cell r="C3789" t="str">
            <v>M2</v>
          </cell>
          <cell r="D3789">
            <v>14.74</v>
          </cell>
          <cell r="E3789">
            <v>17.690000000000001</v>
          </cell>
          <cell r="F3789">
            <v>32.43</v>
          </cell>
        </row>
        <row r="3790">
          <cell r="A3790">
            <v>90408</v>
          </cell>
          <cell r="B3790" t="str">
            <v>MASSA ÚNICA, PARA RECEBIMENTO DE PINTURA, EM ARGAMASSA TRAÇO 1:2:8, PREPARO MECÂNICO COM BETONEIRA 400L, APLICADA MANUALMENTE EM TETO, ESPESSURA DE 10MM, COM EXECUÇÃO DE TALISCAS. AF_03/2015</v>
          </cell>
          <cell r="C3790" t="str">
            <v>M2</v>
          </cell>
          <cell r="D3790">
            <v>9.14</v>
          </cell>
          <cell r="E3790">
            <v>12.42</v>
          </cell>
          <cell r="F3790">
            <v>21.56</v>
          </cell>
        </row>
        <row r="3791">
          <cell r="A3791">
            <v>90409</v>
          </cell>
          <cell r="B3791" t="str">
            <v>MASSA ÚNICA, PARA RECEBIMENTO DE PINTURA, EM ARGAMASSA TRAÇO 1:2:8, PREPARO MANUAL, APLICADA MANUALMENTE EM TETO, ESPESSURA DE 10MM, COM EXECUÇÃO DE TALISCAS. AF_03/2015</v>
          </cell>
          <cell r="C3791" t="str">
            <v>M2</v>
          </cell>
          <cell r="D3791">
            <v>9.67</v>
          </cell>
          <cell r="E3791">
            <v>13.68</v>
          </cell>
          <cell r="F3791">
            <v>23.35</v>
          </cell>
        </row>
        <row r="3792">
          <cell r="B3792" t="str">
            <v>MONOCAMADAS</v>
          </cell>
          <cell r="C3792">
            <v>0</v>
          </cell>
        </row>
        <row r="3793">
          <cell r="A3793">
            <v>87834</v>
          </cell>
          <cell r="B3793" t="str">
            <v>REVESTIMENTO DECORATIVO MONOCAMADA APLICADO MANUALMENTE EM PANOS CEGOS DA FACHADA DE UM EDIFÍCIO DE ESTRUTURA CONVENCIONAL, COM ACABAMENTO RASPADO. AF_06/2014</v>
          </cell>
          <cell r="C3793" t="str">
            <v>M2</v>
          </cell>
          <cell r="D3793">
            <v>84.08</v>
          </cell>
          <cell r="E3793">
            <v>11.35</v>
          </cell>
          <cell r="F3793">
            <v>95.43</v>
          </cell>
        </row>
        <row r="3794">
          <cell r="A3794">
            <v>87835</v>
          </cell>
          <cell r="B3794" t="str">
            <v>REVESTIMENTO DECORATIVO MONOCAMADA APLICADO MANUALMENTE EM PANOS CEGOS DA FACHADA DE UM EDIFÍCIO DE ALVENARIA ESTRUTURAL, COM ACABAMENTO RASPADO. AF_06/2014_P</v>
          </cell>
          <cell r="C3794" t="str">
            <v>M2</v>
          </cell>
          <cell r="D3794">
            <v>56.03</v>
          </cell>
          <cell r="E3794">
            <v>9.25</v>
          </cell>
          <cell r="F3794">
            <v>65.28</v>
          </cell>
        </row>
        <row r="3795">
          <cell r="A3795">
            <v>87836</v>
          </cell>
          <cell r="B3795" t="str">
            <v>REVESTIMENTO DECORATIVO MONOCAMADA APLICADO COM EQUIPAMENTO DE PROJEÇÃO EM PANOS CEGOS DA FACHADA DE UM EDIFÍCIO DE ESTRUTURA CONVENCIONAL, COM ACABAMENTO RASPADO. AF_06/2014_P</v>
          </cell>
          <cell r="C3795" t="str">
            <v>M2</v>
          </cell>
          <cell r="D3795">
            <v>82.23</v>
          </cell>
          <cell r="E3795">
            <v>7.59</v>
          </cell>
          <cell r="F3795">
            <v>89.82</v>
          </cell>
        </row>
        <row r="3796">
          <cell r="A3796">
            <v>87837</v>
          </cell>
          <cell r="B3796" t="str">
            <v>REVESTIMENTO DECORATIVO MONOCAMADA APLICADO COM EQUIPAMENTO DE PROJEÇÃO EM PANOS CEGOS DA FACHADA DE UM EDIFÍCIO DE ALVENARIA ESTRUTURAL, COM ACABAMENTO RASPADO. AF_06/2014_P</v>
          </cell>
          <cell r="C3796" t="str">
            <v>M2</v>
          </cell>
          <cell r="D3796">
            <v>54.47</v>
          </cell>
          <cell r="E3796">
            <v>5.82</v>
          </cell>
          <cell r="F3796">
            <v>60.29</v>
          </cell>
        </row>
        <row r="3797">
          <cell r="A3797">
            <v>87838</v>
          </cell>
          <cell r="B3797" t="str">
            <v>REVESTIMENTO DECORATIVO MONOCAMADA APLICADO MANUALMENTE EM PANOS DA FACHADA COM PRESENÇA DE VÃOS, DE UM EDIFÍCIO DE ESTRUTURA CONVENCIONAL E ACABAMENTO RASPADO. AF_06/2014_P</v>
          </cell>
          <cell r="C3797" t="str">
            <v>M2</v>
          </cell>
          <cell r="D3797">
            <v>87.18</v>
          </cell>
          <cell r="E3797">
            <v>13.94</v>
          </cell>
          <cell r="F3797">
            <v>101.12</v>
          </cell>
        </row>
        <row r="3798">
          <cell r="A3798">
            <v>87839</v>
          </cell>
          <cell r="B3798" t="str">
            <v>REVESTIMENTO DECORATIVO MONOCAMADA APLICADO MANUALMENTE EM PANOS DA FACHADA COM PRESENÇA DE VÃOS, DE UM EDIFÍCIO DE ALVENARIA ESTRUTURAL E ACABAMENTO RASPADO. AF_06/2014_P</v>
          </cell>
          <cell r="C3798" t="str">
            <v>M2</v>
          </cell>
          <cell r="D3798">
            <v>57.47</v>
          </cell>
          <cell r="E3798">
            <v>11.85</v>
          </cell>
          <cell r="F3798">
            <v>69.319999999999993</v>
          </cell>
        </row>
        <row r="3799">
          <cell r="A3799">
            <v>87840</v>
          </cell>
          <cell r="B3799" t="str">
            <v>REVESTIMENTO DECORATIVO MONOCAMADA APLICADO COM EQUIPAMENTO DE PROJEÇÃO EM PANOS DA FACHADA COM PRESENÇA DE VÃOS, DE UM EDIFÍCIO DE ESTRUTURA CONVENCIONAL E ACABAMENTO RASPADO. AF_06/2014_P</v>
          </cell>
          <cell r="C3799" t="str">
            <v>M2</v>
          </cell>
          <cell r="D3799">
            <v>84.92</v>
          </cell>
          <cell r="E3799">
            <v>9.3000000000000007</v>
          </cell>
          <cell r="F3799">
            <v>94.22</v>
          </cell>
        </row>
        <row r="3800">
          <cell r="A3800">
            <v>87841</v>
          </cell>
          <cell r="B3800" t="str">
            <v>REVESTIMENTO DECORATIVO MONOCAMADA APLICADO COM EQUIPAMENTO DE PROJEÇÃO EM PANOS DA FACHADA COM PRESENÇA DE VÃOS, DE UM EDIFÍCIO DE ALVENARIA ESTRUTURAL E ACABAMENTO RASPADO. AF_06/2014_P</v>
          </cell>
          <cell r="C3800" t="str">
            <v>M2</v>
          </cell>
          <cell r="D3800">
            <v>55.48</v>
          </cell>
          <cell r="E3800">
            <v>7.53</v>
          </cell>
          <cell r="F3800">
            <v>63.01</v>
          </cell>
        </row>
        <row r="3801">
          <cell r="A3801">
            <v>87842</v>
          </cell>
          <cell r="B3801" t="str">
            <v>REVESTIMENTO DECORATIVO MONOCAMADA APLICADO MANUALMENTE EM SUPERFÍCIES EXTERNAS DA SACADA DE UM EDIFÍCIO DE ESTRUTURA CONVENCIONAL E ACABAMENTO RASPADO. AF_06/2014_P</v>
          </cell>
          <cell r="C3801" t="str">
            <v>M2</v>
          </cell>
          <cell r="D3801">
            <v>80.11</v>
          </cell>
          <cell r="E3801">
            <v>20.67</v>
          </cell>
          <cell r="F3801">
            <v>100.78</v>
          </cell>
        </row>
        <row r="3802">
          <cell r="A3802">
            <v>87843</v>
          </cell>
          <cell r="B3802" t="str">
            <v>REVESTIMENTO DECORATIVO MONOCAMADA APLICADO MANUALMENTE EM SUPERFÍCIES EXTERNAS DA SACADA DE UM EDIFÍCIO DE ALVENARIA ESTRUTURAL E ACABAMENTO RASPADO. AF_06/2014_P</v>
          </cell>
          <cell r="C3802" t="str">
            <v>M2</v>
          </cell>
          <cell r="D3802">
            <v>57.44</v>
          </cell>
          <cell r="E3802">
            <v>18.559999999999999</v>
          </cell>
          <cell r="F3802">
            <v>76</v>
          </cell>
        </row>
        <row r="3803">
          <cell r="A3803">
            <v>87844</v>
          </cell>
          <cell r="B3803" t="str">
            <v>REVESTIMENTO DECORATIVO MONOCAMADA APLICADO COM EQUIPAMENTO DE PROJEÇÃO EM SUPERFÍCIES EXTERNAS DA SACADA DE UM EDIFÍCIO DE ESTRUTURA CONVENCIONAL E ACABAMENTO RASPADO. AF_06/2014_P</v>
          </cell>
          <cell r="C3803" t="str">
            <v>M2</v>
          </cell>
          <cell r="D3803">
            <v>76.75</v>
          </cell>
          <cell r="E3803">
            <v>13.68</v>
          </cell>
          <cell r="F3803">
            <v>90.43</v>
          </cell>
        </row>
        <row r="3804">
          <cell r="A3804">
            <v>87845</v>
          </cell>
          <cell r="B3804" t="str">
            <v>REVESTIMENTO DECORATIVO MONOCAMADA APLICADO COM EQUIPAMENTO DE PROJEÇÃO EM SUPERFÍCIES EXTERNAS DA SACADA DE UM EDIFÍCIO DE ALVENARIA ESTRUTURAL E ACABAMENTO RASPADO. AF_06/2014_P</v>
          </cell>
          <cell r="C3804" t="str">
            <v>M2</v>
          </cell>
          <cell r="D3804">
            <v>54.36</v>
          </cell>
          <cell r="E3804">
            <v>11.92</v>
          </cell>
          <cell r="F3804">
            <v>66.28</v>
          </cell>
        </row>
        <row r="3805">
          <cell r="A3805">
            <v>87846</v>
          </cell>
          <cell r="B3805" t="str">
            <v>REVESTIMENTO DECORATIVO MONOCAMADA APLICADO MANUALMENTE EM PANOS CEGOS DA FACHADA DE UM EDIFÍCIO DE ESTRUTURA CONVENCIONAL, COM ACABAMENTO TRAVERTINO. AF_06/2014_P</v>
          </cell>
          <cell r="C3805" t="str">
            <v>M2</v>
          </cell>
          <cell r="D3805">
            <v>90.05</v>
          </cell>
          <cell r="E3805">
            <v>13.9</v>
          </cell>
          <cell r="F3805">
            <v>103.95</v>
          </cell>
        </row>
        <row r="3806">
          <cell r="A3806">
            <v>87847</v>
          </cell>
          <cell r="B3806" t="str">
            <v>REVESTIMENTO DECORATIVO MONOCAMADA APLICADO MANUALMENTE EM PANOS CEGOS DA FACHADA DE UM EDIFÍCIO DE ALVENARIA ESTRUTURAL, COM ACABAMENTO TRAVERTINO. AF_06/2014_P</v>
          </cell>
          <cell r="C3806" t="str">
            <v>M2</v>
          </cell>
          <cell r="D3806">
            <v>62.01</v>
          </cell>
          <cell r="E3806">
            <v>11.79</v>
          </cell>
          <cell r="F3806">
            <v>73.8</v>
          </cell>
        </row>
        <row r="3807">
          <cell r="A3807">
            <v>87848</v>
          </cell>
          <cell r="B3807" t="str">
            <v>REVESTIMENTO DECORATIVO MONOCAMADA APLICADO COM EQUIPAMENTO DE PROJEÇÃO EM PANOS CEGOS DA FACHADA DE UM EDIFÍCIO DE ESTRUTURA CONVENCIONAL, COM ACABAMENTO TRAVERTINO. AF_06/2014_P</v>
          </cell>
          <cell r="C3807" t="str">
            <v>M2</v>
          </cell>
          <cell r="D3807">
            <v>87.94</v>
          </cell>
          <cell r="E3807">
            <v>9.36</v>
          </cell>
          <cell r="F3807">
            <v>97.3</v>
          </cell>
        </row>
        <row r="3808">
          <cell r="A3808">
            <v>87849</v>
          </cell>
          <cell r="B3808" t="str">
            <v>REVESTIMENTO DECORATIVO MONOCAMADA APLICADO COM EQUIPAMENTO DE PROJEÇÃO EM PANOS CEGOS DA FACHADA DE UM EDIFÍCIO DE ALVENARIA ESTRUTURAL, COM ACABAMENTO TRAVERTINO. AF_06/2014_P</v>
          </cell>
          <cell r="C3808" t="str">
            <v>M2</v>
          </cell>
          <cell r="D3808">
            <v>60.19</v>
          </cell>
          <cell r="E3808">
            <v>7.59</v>
          </cell>
          <cell r="F3808">
            <v>67.78</v>
          </cell>
        </row>
        <row r="3809">
          <cell r="A3809">
            <v>87850</v>
          </cell>
          <cell r="B3809" t="str">
            <v>REVESTIMENTO DECORATIVO MONOCAMADA APLICADO MANUALMENTE EM PANOS DA FACHADA COM PRESENÇA DE VÃOS, DE UM EDIFÍCIO DE ESTRUTURA CONVENCIONAL E ACABAMENTO TRAVERTINO. AF_06/2014_P</v>
          </cell>
          <cell r="C3809" t="str">
            <v>M2</v>
          </cell>
          <cell r="D3809">
            <v>93.16</v>
          </cell>
          <cell r="E3809">
            <v>16.5</v>
          </cell>
          <cell r="F3809">
            <v>109.66</v>
          </cell>
        </row>
        <row r="3810">
          <cell r="A3810">
            <v>87851</v>
          </cell>
          <cell r="B3810" t="str">
            <v>REVESTIMENTO DECORATIVO MONOCAMADA APLICADO MANUALMENTE EM PANOS DA FACHADA COM PRESENÇA DE VÃOS, DE UM EDIFÍCIO DE ALVENARIA ESTRUTURAL E ACABAMENTO TRAVERTINO. AF_06/2014_P</v>
          </cell>
          <cell r="C3810" t="str">
            <v>M2</v>
          </cell>
          <cell r="D3810">
            <v>63.45</v>
          </cell>
          <cell r="E3810">
            <v>14.4</v>
          </cell>
          <cell r="F3810">
            <v>77.849999999999994</v>
          </cell>
        </row>
        <row r="3811">
          <cell r="A3811">
            <v>87852</v>
          </cell>
          <cell r="B3811" t="str">
            <v>REVESTIMENTO DECORATIVO MONOCAMADA APLICADO COM EQUIPAMENTO DE PROJEÇÃO EM PANOS DA FACHADA COM PRESENÇA DE VÃOS, DE UM EDIFÍCIO DE ESTRUTURA CONVENCIONAL E ACABAMENTO TRAVERTINO. AF_06/2014_P</v>
          </cell>
          <cell r="C3811" t="str">
            <v>M2</v>
          </cell>
          <cell r="D3811">
            <v>90.63</v>
          </cell>
          <cell r="E3811">
            <v>11.05</v>
          </cell>
          <cell r="F3811">
            <v>101.68</v>
          </cell>
        </row>
        <row r="3812">
          <cell r="A3812">
            <v>87853</v>
          </cell>
          <cell r="B3812" t="str">
            <v>REVESTIMENTO DECORATIVO MONOCAMADA APLICADO COM EQUIPAMENTO DE PROJEÇÃO EM PANOS DA FACHADA COM PRESENÇA DE VÃOS, DE UM EDIFÍCIO DE ALVENARIA ESTRUTURAL E ACABAMENTO TRAVERTINO. AF_06/2014_P</v>
          </cell>
          <cell r="C3812" t="str">
            <v>M2</v>
          </cell>
          <cell r="D3812">
            <v>61.19</v>
          </cell>
          <cell r="E3812">
            <v>9.2799999999999994</v>
          </cell>
          <cell r="F3812">
            <v>70.47</v>
          </cell>
        </row>
        <row r="3813">
          <cell r="A3813">
            <v>87854</v>
          </cell>
          <cell r="B3813" t="str">
            <v>REVESTIMENTO DECORATIVO MONOCAMADA APLICADO MANUALMENTE EM SUPERFÍCIES EXTERNAS DA SACADA DE UM EDIFÍCIO DE ESTRUTURA CONVENCIONAL E ACABAMENTO TRAVERTINO. AF_06/2014_P</v>
          </cell>
          <cell r="C3813" t="str">
            <v>M2</v>
          </cell>
          <cell r="D3813">
            <v>86.08</v>
          </cell>
          <cell r="E3813">
            <v>23.21</v>
          </cell>
          <cell r="F3813">
            <v>109.29</v>
          </cell>
        </row>
        <row r="3814">
          <cell r="A3814">
            <v>87855</v>
          </cell>
          <cell r="B3814" t="str">
            <v>REVESTIMENTO DECORATIVO MONOCAMADA APLICADO MANUALMENTE EM SUPERFÍCIES EXTERNAS DA SACADA DE UM EDIFÍCIO DE ALVENARIA ESTRUTURAL E ACABAMENTO TRAVERTINO. AF_06/2014_P</v>
          </cell>
          <cell r="C3814" t="str">
            <v>M2</v>
          </cell>
          <cell r="D3814">
            <v>63.42</v>
          </cell>
          <cell r="E3814">
            <v>21.12</v>
          </cell>
          <cell r="F3814">
            <v>84.54</v>
          </cell>
        </row>
        <row r="3815">
          <cell r="A3815">
            <v>87856</v>
          </cell>
          <cell r="B3815" t="str">
            <v>REVESTIMENTO DECORATIVO MONOCAMADA APLICADO COM EQUIPAMENTO DE PROJEÇÃO EM SUPERFÍCIES EXTERNAS DA SACADA DE UM EDIFÍCIO DE ESTRUTURA CONVENCIONAL E ACABAMENTO TRAVERTINO. AF_06/2014_P</v>
          </cell>
          <cell r="C3815" t="str">
            <v>M2</v>
          </cell>
          <cell r="D3815">
            <v>82.46</v>
          </cell>
          <cell r="E3815">
            <v>15.45</v>
          </cell>
          <cell r="F3815">
            <v>97.91</v>
          </cell>
        </row>
        <row r="3816">
          <cell r="A3816">
            <v>87857</v>
          </cell>
          <cell r="B3816" t="str">
            <v>REVESTIMENTO DECORATIVO MONOCAMADA APLICADO COM EQUIPAMENTO DE PROJEÇÃO EM SUPERFÍCIES EXTERNAS DA SACADA DE UM EDIFÍCIO DE ALVENARIA ESTRUTURAL E ACABAMENTO TRAVERTINO. AF_06/2014_P</v>
          </cell>
          <cell r="C3816" t="str">
            <v>M2</v>
          </cell>
          <cell r="D3816">
            <v>60.07</v>
          </cell>
          <cell r="E3816">
            <v>13.67</v>
          </cell>
          <cell r="F3816">
            <v>73.739999999999995</v>
          </cell>
        </row>
        <row r="3817">
          <cell r="A3817">
            <v>87858</v>
          </cell>
          <cell r="B3817" t="str">
            <v>REVESTIMENTO DECORATIVO MONOCAMADA APLICADO MANUALMENTE NAS PAREDES INTERNAS DA SACADA COM ACABAMENTO RASPADO. AF_06/2014_P</v>
          </cell>
          <cell r="C3817" t="str">
            <v>M2</v>
          </cell>
          <cell r="D3817">
            <v>57.16</v>
          </cell>
          <cell r="E3817">
            <v>15.16</v>
          </cell>
          <cell r="F3817">
            <v>72.319999999999993</v>
          </cell>
        </row>
        <row r="3818">
          <cell r="A3818">
            <v>87859</v>
          </cell>
          <cell r="B3818" t="str">
            <v>REVESTIMENTO DECORATIVO MONOCAMADA APLICADO MANUALMENTE NAS PAREDES INTERNAS DA SACADA COM ACABAMENTO TRAVERTINO. AF_06/2014_P</v>
          </cell>
          <cell r="C3818" t="str">
            <v>M2</v>
          </cell>
          <cell r="D3818">
            <v>64.290000000000006</v>
          </cell>
          <cell r="E3818">
            <v>20.77</v>
          </cell>
          <cell r="F3818">
            <v>85.06</v>
          </cell>
        </row>
        <row r="3819">
          <cell r="B3819" t="str">
            <v>ESTUQUES</v>
          </cell>
          <cell r="C3819">
            <v>0</v>
          </cell>
        </row>
        <row r="3820">
          <cell r="A3820">
            <v>91514</v>
          </cell>
          <cell r="B3820" t="str">
            <v>ESTUCAMENTO DE PANOS DE FACHADA SEM VÃOS DO SISTEMA DE PAREDES DE CONCRETO EM EDIFICAÇÕES DE MÚLTIPLOS PAVIMENTOS. AF_06/2015</v>
          </cell>
          <cell r="C3820" t="str">
            <v>M2</v>
          </cell>
          <cell r="D3820">
            <v>1.28</v>
          </cell>
          <cell r="E3820">
            <v>3.45</v>
          </cell>
          <cell r="F3820">
            <v>4.7300000000000004</v>
          </cell>
        </row>
        <row r="3821">
          <cell r="A3821">
            <v>91515</v>
          </cell>
          <cell r="B3821" t="str">
            <v>ESTUCAMENTO DE PANOS DE FACHADA COM VÃOS DO SISTEMA DE PAREDES DE CONCRETO EM EDIFICAÇÕES DE MÚLTIPLOS PAVIMENTOS. AF_06/2015</v>
          </cell>
          <cell r="C3821" t="str">
            <v>M2</v>
          </cell>
          <cell r="D3821">
            <v>1.67</v>
          </cell>
          <cell r="E3821">
            <v>4.59</v>
          </cell>
          <cell r="F3821">
            <v>6.26</v>
          </cell>
        </row>
        <row r="3822">
          <cell r="A3822">
            <v>91516</v>
          </cell>
          <cell r="B3822" t="str">
            <v>ESTUCAMENTO DE SUPERFÍCIE EXTERNA DA SACADA DO SISTEMA DE PAREDES DE CONCRETO EM EDIFICAÇÕES DE MÚLTIPLOS PAVIMENTOS. AF_06/2015</v>
          </cell>
          <cell r="C3822" t="str">
            <v>M2</v>
          </cell>
          <cell r="D3822">
            <v>2.42</v>
          </cell>
          <cell r="E3822">
            <v>6.73</v>
          </cell>
          <cell r="F3822">
            <v>9.15</v>
          </cell>
        </row>
        <row r="3823">
          <cell r="A3823">
            <v>91517</v>
          </cell>
          <cell r="B3823" t="str">
            <v>ESTUCAMENTO DE PANOS DE FACHADA SEM VÃOS DO SISTEMA DE PAREDES DE CONCRETO EM EDIFICAÇÕES DE PAVIMENTO ÚNICO. AF_06/2015</v>
          </cell>
          <cell r="C3823" t="str">
            <v>M2</v>
          </cell>
          <cell r="D3823">
            <v>2.69</v>
          </cell>
          <cell r="E3823">
            <v>7.51</v>
          </cell>
          <cell r="F3823">
            <v>10.199999999999999</v>
          </cell>
        </row>
        <row r="3824">
          <cell r="A3824">
            <v>91519</v>
          </cell>
          <cell r="B3824" t="str">
            <v>ESTUCAMENTO DE PANOS DE FACHADA COM VÃOS DO SISTEMA DE PAREDES DE CONCRETO EM EDIFICAÇÕES DE PAVIMENTO ÚNICO. AF_06/2015</v>
          </cell>
          <cell r="C3824" t="str">
            <v>M2</v>
          </cell>
          <cell r="D3824">
            <v>3.09</v>
          </cell>
          <cell r="E3824">
            <v>8.6300000000000008</v>
          </cell>
          <cell r="F3824">
            <v>11.72</v>
          </cell>
        </row>
        <row r="3825">
          <cell r="A3825">
            <v>91520</v>
          </cell>
          <cell r="B3825" t="str">
            <v>ESTUCAMENTO DE DENSIDADE BAIXA NAS FACES INTERNAS DE PAREDES DO SISTEMA DE PAREDES DE CONCRETO. AF_06/2015</v>
          </cell>
          <cell r="C3825" t="str">
            <v>M2</v>
          </cell>
          <cell r="D3825">
            <v>0.49</v>
          </cell>
          <cell r="E3825">
            <v>1.21</v>
          </cell>
          <cell r="F3825">
            <v>1.7</v>
          </cell>
        </row>
        <row r="3826">
          <cell r="A3826">
            <v>91522</v>
          </cell>
          <cell r="B3826" t="str">
            <v>ESTUCAMENTO, PARA QUALQUER REVESTIMENTO, EM TETO DO SISTEMA DE PAREDES DE CONCRETO. AF_06/2015</v>
          </cell>
          <cell r="C3826" t="str">
            <v>M2</v>
          </cell>
          <cell r="D3826">
            <v>0.57999999999999996</v>
          </cell>
          <cell r="E3826">
            <v>1.47</v>
          </cell>
          <cell r="F3826">
            <v>2.0499999999999998</v>
          </cell>
        </row>
        <row r="3827">
          <cell r="A3827">
            <v>91525</v>
          </cell>
          <cell r="B3827" t="str">
            <v>ESTUCAMENTO DE DENSIDADE ALTA, NAS FACES INTERNAS DE PAREDES DO SISTEMA DE PAREDES DE CONCRETO. AF_06/2015</v>
          </cell>
          <cell r="C3827" t="str">
            <v>M2</v>
          </cell>
          <cell r="D3827">
            <v>1.25</v>
          </cell>
          <cell r="E3827">
            <v>2.44</v>
          </cell>
          <cell r="F3827">
            <v>3.69</v>
          </cell>
        </row>
        <row r="3828">
          <cell r="B3828" t="str">
            <v>GESSO</v>
          </cell>
          <cell r="C3828">
            <v>0</v>
          </cell>
        </row>
        <row r="3829">
          <cell r="A3829">
            <v>89049</v>
          </cell>
          <cell r="B3829" t="str">
            <v>(COMPOSIÇÃO REPRESENTATIVA) DO SERVIÇO DE APLICAÇÃO MANUAL DE GESSO DESEMPENADO (SEM TALISCAS) EM TETO, ESPESSURA 0,5 CM, PARA EDIFICAÇÃO HABITACIONAL MULTIFAMILIAR (PRÉDIO). AF_11/2014</v>
          </cell>
          <cell r="C3829" t="str">
            <v>M2</v>
          </cell>
          <cell r="D3829">
            <v>6.92</v>
          </cell>
          <cell r="E3829">
            <v>7.16</v>
          </cell>
          <cell r="F3829">
            <v>14.08</v>
          </cell>
        </row>
        <row r="3830">
          <cell r="A3830">
            <v>87418</v>
          </cell>
          <cell r="B3830" t="str">
            <v>APLICAÇÃO MANUAL DE GESSO DESEMPENADO (SEM TALISCAS) EM PAREDES DE AMBIENTES DE ÁREA ENTRE 5M² E 10M², ESPESSURA DE 0,5CM. AF_06/2014</v>
          </cell>
          <cell r="C3830" t="str">
            <v>M2</v>
          </cell>
          <cell r="D3830">
            <v>6.04</v>
          </cell>
          <cell r="E3830">
            <v>4.88</v>
          </cell>
          <cell r="F3830">
            <v>10.92</v>
          </cell>
        </row>
        <row r="3831">
          <cell r="A3831">
            <v>87421</v>
          </cell>
          <cell r="B3831" t="str">
            <v>APLICAÇÃO MANUAL DE GESSO DESEMPENADO (SEM TALISCAS) EM PAREDES DE AMBIENTES DE ÁREA ENTRE 5M² E 10M², ESPESSURA DE 1,0CM. AF_06/2014</v>
          </cell>
          <cell r="C3831" t="str">
            <v>M2</v>
          </cell>
          <cell r="D3831">
            <v>9.7899999999999991</v>
          </cell>
          <cell r="E3831">
            <v>6.28</v>
          </cell>
          <cell r="F3831">
            <v>16.07</v>
          </cell>
        </row>
        <row r="3832">
          <cell r="A3832">
            <v>87417</v>
          </cell>
          <cell r="B3832" t="str">
            <v>APLICAÇÃO MANUAL DE GESSO DESEMPENADO (SEM TALISCAS) EM PAREDES DE AMBIENTES DE ÁREA MAIOR QUE 10M², ESPESSURA DE 0,5CM. AF_06/2014</v>
          </cell>
          <cell r="C3832" t="str">
            <v>M2</v>
          </cell>
          <cell r="D3832">
            <v>5.94</v>
          </cell>
          <cell r="E3832">
            <v>4.6399999999999997</v>
          </cell>
          <cell r="F3832">
            <v>10.58</v>
          </cell>
        </row>
        <row r="3833">
          <cell r="A3833">
            <v>87420</v>
          </cell>
          <cell r="B3833" t="str">
            <v>APLICAÇÃO MANUAL DE GESSO DESEMPENADO (SEM TALISCAS) EM PAREDES DE AMBIENTES DE ÁREA MAIOR QUE 10M², ESPESSURA DE 1,0CM. AF_06/2014</v>
          </cell>
          <cell r="C3833" t="str">
            <v>M2</v>
          </cell>
          <cell r="D3833">
            <v>9.6999999999999993</v>
          </cell>
          <cell r="E3833">
            <v>6.04</v>
          </cell>
          <cell r="F3833">
            <v>15.74</v>
          </cell>
        </row>
        <row r="3834">
          <cell r="A3834">
            <v>87419</v>
          </cell>
          <cell r="B3834" t="str">
            <v>APLICAÇÃO MANUAL DE GESSO DESEMPENADO (SEM TALISCAS) EM PAREDES DE AMBIENTES DE ÁREA MENOR QUE 5M², ESPESSURA DE 0,5CM. AF_06/2014</v>
          </cell>
          <cell r="C3834" t="str">
            <v>M2</v>
          </cell>
          <cell r="D3834">
            <v>6.31</v>
          </cell>
          <cell r="E3834">
            <v>5.58</v>
          </cell>
          <cell r="F3834">
            <v>11.89</v>
          </cell>
        </row>
        <row r="3835">
          <cell r="A3835">
            <v>87422</v>
          </cell>
          <cell r="B3835" t="str">
            <v>APLICAÇÃO MANUAL DE GESSO DESEMPENADO (SEM TALISCAS) EM PAREDES DE AMBIENTES DE ÁREA MENOR QUE 5M², ESPESSURA DE 1,0CM. AF_06/2014</v>
          </cell>
          <cell r="C3835" t="str">
            <v>M2</v>
          </cell>
          <cell r="D3835">
            <v>10.06</v>
          </cell>
          <cell r="E3835">
            <v>6.98</v>
          </cell>
          <cell r="F3835">
            <v>17.04</v>
          </cell>
        </row>
        <row r="3836">
          <cell r="A3836">
            <v>87412</v>
          </cell>
          <cell r="B3836" t="str">
            <v>APLICAÇÃO MANUAL DE GESSO DESEMPENADO (SEM TALISCAS) EM TETO DE AMBIENTES DE ÁREA ENTRE 5M² E 10M², ESPESSURA DE 0,5CM. AF_06/2014</v>
          </cell>
          <cell r="C3836" t="str">
            <v>M2</v>
          </cell>
          <cell r="D3836">
            <v>7.03</v>
          </cell>
          <cell r="E3836">
            <v>7.43</v>
          </cell>
          <cell r="F3836">
            <v>14.46</v>
          </cell>
        </row>
        <row r="3837">
          <cell r="A3837">
            <v>87415</v>
          </cell>
          <cell r="B3837" t="str">
            <v>APLICAÇÃO MANUAL DE GESSO DESEMPENADO (SEM TALISCAS) EM TETO DE AMBIENTES DE ÁREA ENTRE 5M² E 10M², ESPESSURA DE 1,0CM. AF_06/2014</v>
          </cell>
          <cell r="C3837" t="str">
            <v>M2</v>
          </cell>
          <cell r="D3837">
            <v>10.6</v>
          </cell>
          <cell r="E3837">
            <v>8.3699999999999992</v>
          </cell>
          <cell r="F3837">
            <v>18.97</v>
          </cell>
        </row>
        <row r="3838">
          <cell r="A3838">
            <v>87411</v>
          </cell>
          <cell r="B3838" t="str">
            <v>APLICAÇÃO MANUAL DE GESSO DESEMPENADO (SEM TALISCAS) EM TETO DE AMBIENTES DE ÁREA MAIOR QUE 10M², ESPESSURA DE 0,5CM. AF_06/2014</v>
          </cell>
          <cell r="C3838" t="str">
            <v>M2</v>
          </cell>
          <cell r="D3838">
            <v>5.76</v>
          </cell>
          <cell r="E3838">
            <v>4.18</v>
          </cell>
          <cell r="F3838">
            <v>9.94</v>
          </cell>
        </row>
        <row r="3839">
          <cell r="A3839">
            <v>87414</v>
          </cell>
          <cell r="B3839" t="str">
            <v>APLICAÇÃO MANUAL DE GESSO DESEMPENADO (SEM TALISCAS) EM TETO DE AMBIENTES DE ÁREA MAIOR QUE 10M², ESPESSURA DE 1,0CM. AF_06/2014</v>
          </cell>
          <cell r="C3839" t="str">
            <v>M2</v>
          </cell>
          <cell r="D3839">
            <v>9.3800000000000008</v>
          </cell>
          <cell r="E3839">
            <v>5.22</v>
          </cell>
          <cell r="F3839">
            <v>14.6</v>
          </cell>
        </row>
        <row r="3840">
          <cell r="A3840">
            <v>87413</v>
          </cell>
          <cell r="B3840" t="str">
            <v>APLICAÇÃO MANUAL DE GESSO DESEMPENADO (SEM TALISCAS) EM TETO DE AMBIENTES DE ÁREA MENOR QUE 5M², ESPESSURA DE 0,5CM. AF_06/2014</v>
          </cell>
          <cell r="C3840" t="str">
            <v>M2</v>
          </cell>
          <cell r="D3840">
            <v>7.75</v>
          </cell>
          <cell r="E3840">
            <v>9.2899999999999991</v>
          </cell>
          <cell r="F3840">
            <v>17.04</v>
          </cell>
        </row>
        <row r="3841">
          <cell r="A3841">
            <v>87416</v>
          </cell>
          <cell r="B3841" t="str">
            <v>APLICAÇÃO MANUAL DE GESSO DESEMPENADO (SEM TALISCAS) EM TETO DE AMBIENTES DE ÁREA MENOR QUE 5M², ESPESSURA DE 1,0CM. AF_06/2014</v>
          </cell>
          <cell r="C3841" t="str">
            <v>M2</v>
          </cell>
          <cell r="D3841">
            <v>11.37</v>
          </cell>
          <cell r="E3841">
            <v>10.35</v>
          </cell>
          <cell r="F3841">
            <v>21.72</v>
          </cell>
        </row>
        <row r="3842">
          <cell r="A3842">
            <v>87424</v>
          </cell>
          <cell r="B3842" t="str">
            <v>APLICAÇÃO MANUAL DE GESSO SARRAFEADO (COM TALISCAS) EM PAREDES DE AMBIENTES DE ÁREA ENTRE 5M² E 10M², ESPESSURA DE 1,0CM. AF_06/2014</v>
          </cell>
          <cell r="C3842" t="str">
            <v>M2</v>
          </cell>
          <cell r="D3842">
            <v>11.37</v>
          </cell>
          <cell r="E3842">
            <v>10.35</v>
          </cell>
          <cell r="F3842">
            <v>21.72</v>
          </cell>
        </row>
        <row r="3843">
          <cell r="A3843">
            <v>87427</v>
          </cell>
          <cell r="B3843" t="str">
            <v>APLICAÇÃO MANUAL DE GESSO SARRAFEADO (COM TALISCAS) EM PAREDES DE AMBIENTES DE ÁREA ENTRE 5M² E 10M², ESPESSURA DE 1,5CM. AF_06/2014</v>
          </cell>
          <cell r="C3843" t="str">
            <v>M2</v>
          </cell>
          <cell r="D3843">
            <v>14.01</v>
          </cell>
          <cell r="E3843">
            <v>11.28</v>
          </cell>
          <cell r="F3843">
            <v>25.29</v>
          </cell>
        </row>
        <row r="3844">
          <cell r="A3844">
            <v>87423</v>
          </cell>
          <cell r="B3844" t="str">
            <v>APLICAÇÃO MANUAL DE GESSO SARRAFEADO (COM TALISCAS) EM PAREDES DE AMBIENTES DE ÁREA MAIOR QUE 10M², ESPESSURA DE 1,0CM. AF_06/2014</v>
          </cell>
          <cell r="C3844" t="str">
            <v>M2</v>
          </cell>
          <cell r="D3844">
            <v>11.23</v>
          </cell>
          <cell r="E3844">
            <v>9.98</v>
          </cell>
          <cell r="F3844">
            <v>21.21</v>
          </cell>
        </row>
        <row r="3845">
          <cell r="A3845">
            <v>87426</v>
          </cell>
          <cell r="B3845" t="str">
            <v>APLICAÇÃO MANUAL DE GESSO SARRAFEADO (COM TALISCAS) EM PAREDES DE AMBIENTES DE ÁREA MAIOR QUE 10M², ESPESSURA DE 1,5CM. AF_06/2014</v>
          </cell>
          <cell r="C3845" t="str">
            <v>M2</v>
          </cell>
          <cell r="D3845">
            <v>13.87</v>
          </cell>
          <cell r="E3845">
            <v>10.92</v>
          </cell>
          <cell r="F3845">
            <v>24.79</v>
          </cell>
        </row>
        <row r="3846">
          <cell r="A3846">
            <v>87425</v>
          </cell>
          <cell r="B3846" t="str">
            <v>APLICAÇÃO MANUAL DE GESSO SARRAFEADO (COM TALISCAS) EM PAREDES DE AMBIENTES DE ÁREA MENOR QUE 5M², ESPESSURA DE 1,0CM. AF_06/2014</v>
          </cell>
          <cell r="C3846" t="str">
            <v>M2</v>
          </cell>
          <cell r="D3846">
            <v>11.6</v>
          </cell>
          <cell r="E3846">
            <v>10.92</v>
          </cell>
          <cell r="F3846">
            <v>22.52</v>
          </cell>
        </row>
        <row r="3847">
          <cell r="A3847">
            <v>87428</v>
          </cell>
          <cell r="B3847" t="str">
            <v>APLICAÇÃO MANUAL DE GESSO SARRAFEADO (COM TALISCAS) EM PAREDES DE AMBIENTES DE ÁREA MENOR QUE 5M², ESPESSURA DE 1,5CM. AF_06/2014</v>
          </cell>
          <cell r="C3847" t="str">
            <v>M2</v>
          </cell>
          <cell r="D3847">
            <v>14.23</v>
          </cell>
          <cell r="E3847">
            <v>11.86</v>
          </cell>
          <cell r="F3847">
            <v>26.09</v>
          </cell>
        </row>
        <row r="3848">
          <cell r="A3848">
            <v>87429</v>
          </cell>
          <cell r="B3848" t="str">
            <v>APLICAÇÃO DE GESSO PROJETADO COM EQUIPAMENTO DE PROJEÇÃO EM PAREDES DE AMBIENTES DE ÁREA MAIOR QUE 10M², DESEMPENADO (SEM TALISCAS), ESPESSURA DE 0,5CM. AF_06/2014</v>
          </cell>
          <cell r="C3848" t="str">
            <v>M2</v>
          </cell>
          <cell r="D3848">
            <v>6.85</v>
          </cell>
          <cell r="E3848">
            <v>5.25</v>
          </cell>
          <cell r="F3848">
            <v>12.1</v>
          </cell>
        </row>
        <row r="3849">
          <cell r="A3849">
            <v>87430</v>
          </cell>
          <cell r="B3849" t="str">
            <v>APLICAÇÃO DE GESSO PROJETADO COM EQUIPAMENTO DE PROJEÇÃO EM PAREDES DE AMBIENTES DE ÁREA ENTRE 5M² E 10M², DESEMPENADO (SEM TALISCAS), ESPESSURA DE 0,5CM. AF_06/2014</v>
          </cell>
          <cell r="C3849" t="str">
            <v>M2</v>
          </cell>
          <cell r="D3849">
            <v>6.94</v>
          </cell>
          <cell r="E3849">
            <v>5.49</v>
          </cell>
          <cell r="F3849">
            <v>12.43</v>
          </cell>
        </row>
        <row r="3850">
          <cell r="A3850">
            <v>87431</v>
          </cell>
          <cell r="B3850" t="str">
            <v>APLICAÇÃO DE GESSO PROJETADO COM EQUIPAMENTO DE PROJEÇÃO EM PAREDES DE AMBIENTES DE ÁREA MENOR QUE 5M², DESEMPENADO (SEM TALISCAS), ESPESSURA DE 0,5CM. AF_06/2014</v>
          </cell>
          <cell r="C3850" t="str">
            <v>M2</v>
          </cell>
          <cell r="D3850">
            <v>6.98</v>
          </cell>
          <cell r="E3850">
            <v>5.61</v>
          </cell>
          <cell r="F3850">
            <v>12.59</v>
          </cell>
        </row>
        <row r="3851">
          <cell r="A3851">
            <v>87432</v>
          </cell>
          <cell r="B3851" t="str">
            <v>APLICAÇÃO DE GESSO PROJETADO COM EQUIPAMENTO DE PROJEÇÃO EM PAREDES DE AMBIENTES DE ÁREA MAIOR QUE 10M², DESEMPENADO (SEM TALISCAS), ESPESSURA DE 1,0CM. AF_06/2014</v>
          </cell>
          <cell r="C3851" t="str">
            <v>M2</v>
          </cell>
          <cell r="D3851">
            <v>10.97</v>
          </cell>
          <cell r="E3851">
            <v>6.3</v>
          </cell>
          <cell r="F3851">
            <v>17.27</v>
          </cell>
        </row>
        <row r="3852">
          <cell r="A3852">
            <v>87433</v>
          </cell>
          <cell r="B3852" t="str">
            <v>APLICAÇÃO DE GESSO PROJETADO COM EQUIPAMENTO DE PROJEÇÃO EM PAREDES DE AMBIENTES DE ÁREA ENTRE 5M² E 10M², DESEMPENADO (SEM TALISCAS), ESPESSURA DE 1,0CM. AF_06/2014</v>
          </cell>
          <cell r="C3852" t="str">
            <v>M2</v>
          </cell>
          <cell r="D3852">
            <v>11.15</v>
          </cell>
          <cell r="E3852">
            <v>6.78</v>
          </cell>
          <cell r="F3852">
            <v>17.93</v>
          </cell>
        </row>
        <row r="3853">
          <cell r="A3853">
            <v>87434</v>
          </cell>
          <cell r="B3853" t="str">
            <v>APLICAÇÃO DE GESSO PROJETADO COM EQUIPAMENTO DE PROJEÇÃO EM PAREDES DE AMBIENTES DE ÁREA MENOR QUE 5M², DESEMPENADO (SEM TALISCAS), ESPESSURA DE 1,0CM. AF_06/2014</v>
          </cell>
          <cell r="C3853" t="str">
            <v>M2</v>
          </cell>
          <cell r="D3853">
            <v>11.29</v>
          </cell>
          <cell r="E3853">
            <v>7.12</v>
          </cell>
          <cell r="F3853">
            <v>18.41</v>
          </cell>
        </row>
        <row r="3854">
          <cell r="A3854">
            <v>87435</v>
          </cell>
          <cell r="B3854" t="str">
            <v>APLICAÇÃO DE GESSO PROJETADO COM EQUIPAMENTO DE PROJEÇÃO EM PAREDES DE AMBIENTES DE ÁREA MAIOR QUE 10M², SARRAFEADO (COM TALISCAS), ESPESSURA DE 1,0CM. AF_06/2014</v>
          </cell>
          <cell r="C3854" t="str">
            <v>M2</v>
          </cell>
          <cell r="D3854">
            <v>11.56</v>
          </cell>
          <cell r="E3854">
            <v>7.81</v>
          </cell>
          <cell r="F3854">
            <v>19.37</v>
          </cell>
        </row>
        <row r="3855">
          <cell r="A3855">
            <v>87436</v>
          </cell>
          <cell r="B3855" t="str">
            <v>APLICAÇÃO DE GESSO PROJETADO COM EQUIPAMENTO DE PROJEÇÃO EM PAREDES DE AMBIENTES DE ÁREA ENTRE 5M² E 10M², SARRAFEADO (COM TALISCAS), ESPESSURA DE 1,0CM. AF_06/2014</v>
          </cell>
          <cell r="C3855" t="str">
            <v>M2</v>
          </cell>
          <cell r="D3855">
            <v>11.88</v>
          </cell>
          <cell r="E3855">
            <v>8.6300000000000008</v>
          </cell>
          <cell r="F3855">
            <v>20.51</v>
          </cell>
        </row>
        <row r="3856">
          <cell r="A3856">
            <v>87437</v>
          </cell>
          <cell r="B3856" t="str">
            <v>APLICAÇÃO DE GESSO PROJETADO COM EQUIPAMENTO DE PROJEÇÃO EM PAREDES DE AMBIENTES DE ÁREA MENOR QUE 5M², SARRAFEADO (COM TALISCAS), ESPESSURA DE 1,0CM. AF_06/2014</v>
          </cell>
          <cell r="C3856" t="str">
            <v>M2</v>
          </cell>
          <cell r="D3856">
            <v>12.1</v>
          </cell>
          <cell r="E3856">
            <v>9.2100000000000009</v>
          </cell>
          <cell r="F3856">
            <v>21.31</v>
          </cell>
        </row>
        <row r="3857">
          <cell r="A3857">
            <v>87438</v>
          </cell>
          <cell r="B3857" t="str">
            <v>APLICAÇÃO DE GESSO PROJETADO COM EQUIPAMENTO DE PROJEÇÃO EM PAREDES DE AMBIENTES DE ÁREA MAIOR QUE 10M², SARRAFEADO (COM TALISCAS), ESPESSURA DE 1,5CM. AF_06/2014</v>
          </cell>
          <cell r="C3857" t="str">
            <v>M2</v>
          </cell>
          <cell r="D3857">
            <v>14.73</v>
          </cell>
          <cell r="E3857">
            <v>9.09</v>
          </cell>
          <cell r="F3857">
            <v>23.82</v>
          </cell>
        </row>
        <row r="3858">
          <cell r="A3858">
            <v>87439</v>
          </cell>
          <cell r="B3858" t="str">
            <v>APLICAÇÃO DE GESSO PROJETADO COM EQUIPAMENTO DE PROJEÇÃO EM PAREDES DE AMBIENTES DE ÁREA ENTRE 5M² E 10M², SARRAFEADO (COM TALISCAS), ESPESSURA DE 1,5CM. AF_06/2014</v>
          </cell>
          <cell r="C3858" t="str">
            <v>M2</v>
          </cell>
          <cell r="D3858">
            <v>15.14</v>
          </cell>
          <cell r="E3858">
            <v>10.130000000000001</v>
          </cell>
          <cell r="F3858">
            <v>25.27</v>
          </cell>
        </row>
        <row r="3859">
          <cell r="A3859">
            <v>87440</v>
          </cell>
          <cell r="B3859" t="str">
            <v>APLICAÇÃO DE GESSO PROJETADO COM EQUIPAMENTO DE PROJEÇÃO EM PAREDES DE AMBIENTES DE ÁREA MENOR QUE 5M², SARRAFEADO (COM TALISCAS), ESPESSURA DE 1,5CM. AF_06/2014</v>
          </cell>
          <cell r="C3859" t="str">
            <v>M2</v>
          </cell>
          <cell r="D3859">
            <v>15.32</v>
          </cell>
          <cell r="E3859">
            <v>10.61</v>
          </cell>
          <cell r="F3859">
            <v>25.93</v>
          </cell>
        </row>
        <row r="3860">
          <cell r="B3860" t="str">
            <v>FUNDO PREPARADOR</v>
          </cell>
          <cell r="C3860">
            <v>0</v>
          </cell>
        </row>
        <row r="3861">
          <cell r="A3861">
            <v>88485</v>
          </cell>
          <cell r="B3861" t="str">
            <v>APLICAÇÃO DE FUNDO SELADOR ACRÍLICO EM PAREDES, UMA DEMÃO. AF_06/2014</v>
          </cell>
          <cell r="C3861" t="str">
            <v>M2</v>
          </cell>
          <cell r="D3861">
            <v>2.77</v>
          </cell>
          <cell r="E3861">
            <v>0.66</v>
          </cell>
          <cell r="F3861">
            <v>3.43</v>
          </cell>
        </row>
        <row r="3862">
          <cell r="A3862">
            <v>88484</v>
          </cell>
          <cell r="B3862" t="str">
            <v>APLICAÇÃO DE FUNDO SELADOR ACRÍLICO EM TETO, UMA DEMÃO. AF_06/2014</v>
          </cell>
          <cell r="C3862" t="str">
            <v>M2</v>
          </cell>
          <cell r="D3862">
            <v>2.85</v>
          </cell>
          <cell r="E3862">
            <v>0.87</v>
          </cell>
          <cell r="F3862">
            <v>3.72</v>
          </cell>
        </row>
        <row r="3863">
          <cell r="A3863">
            <v>88483</v>
          </cell>
          <cell r="B3863" t="str">
            <v>APLICAÇÃO DE FUNDO SELADOR LÁTEX PVA EM PAREDES, UMA DEMÃO. AF_06/2014</v>
          </cell>
          <cell r="C3863" t="str">
            <v>M2</v>
          </cell>
          <cell r="D3863">
            <v>3.12</v>
          </cell>
          <cell r="E3863">
            <v>0.46</v>
          </cell>
          <cell r="F3863">
            <v>3.58</v>
          </cell>
        </row>
        <row r="3864">
          <cell r="A3864">
            <v>88482</v>
          </cell>
          <cell r="B3864" t="str">
            <v>APLICAÇÃO DE FUNDO SELADOR LÁTEX PVA EM TETO, UMA DEMÃO. AF_06/2014</v>
          </cell>
          <cell r="C3864" t="str">
            <v>M2</v>
          </cell>
          <cell r="D3864">
            <v>3.18</v>
          </cell>
          <cell r="E3864">
            <v>0.61</v>
          </cell>
          <cell r="F3864">
            <v>3.79</v>
          </cell>
        </row>
        <row r="3865">
          <cell r="A3865">
            <v>88412</v>
          </cell>
          <cell r="B3865" t="str">
            <v>APLICAÇÃO MANUAL DE FUNDO SELADOR ACRÍLICO EM PANOS CEGOS DE FACHADA (SEM PRESENÇA DE VÃOS) DE EDIFÍCIOS DE MÚLTIPLOS PAVIMENTOS. AF_06/2014</v>
          </cell>
          <cell r="C3865" t="str">
            <v>M2</v>
          </cell>
          <cell r="D3865">
            <v>2.67</v>
          </cell>
          <cell r="E3865">
            <v>0.39</v>
          </cell>
          <cell r="F3865">
            <v>3.06</v>
          </cell>
        </row>
        <row r="3866">
          <cell r="A3866">
            <v>88411</v>
          </cell>
          <cell r="B3866" t="str">
            <v>APLICAÇÃO MANUAL DE FUNDO SELADOR ACRÍLICO EM PANOS COM PRESENÇA DE VÃOS DE EDIFÍCIOS DE MÚLTIPLOS PAVIMENTOS. AF_06/2014</v>
          </cell>
          <cell r="C3866" t="str">
            <v>M2</v>
          </cell>
          <cell r="D3866">
            <v>2.8</v>
          </cell>
          <cell r="E3866">
            <v>0.75</v>
          </cell>
          <cell r="F3866">
            <v>3.55</v>
          </cell>
        </row>
        <row r="3867">
          <cell r="A3867">
            <v>88415</v>
          </cell>
          <cell r="B3867" t="str">
            <v>APLICAÇÃO MANUAL DE FUNDO SELADOR ACRÍLICO EM PAREDES EXTERNAS DE CASAS. AF_06/2014</v>
          </cell>
          <cell r="C3867" t="str">
            <v>M2</v>
          </cell>
          <cell r="D3867">
            <v>2.84</v>
          </cell>
          <cell r="E3867">
            <v>0.87</v>
          </cell>
          <cell r="F3867">
            <v>3.71</v>
          </cell>
        </row>
        <row r="3868">
          <cell r="A3868">
            <v>88413</v>
          </cell>
          <cell r="B3868" t="str">
            <v>APLICAÇÃO MANUAL DE FUNDO SELADOR ACRÍLICO EM SUPERFÍCIES EXTERNAS DE SACADA DE EDIFÍCIOS DE MÚLTIPLOS PAVIMENTOS. AF_06/2014</v>
          </cell>
          <cell r="C3868" t="str">
            <v>M2</v>
          </cell>
          <cell r="D3868">
            <v>3.05</v>
          </cell>
          <cell r="E3868">
            <v>1.47</v>
          </cell>
          <cell r="F3868">
            <v>4.5199999999999996</v>
          </cell>
        </row>
        <row r="3869">
          <cell r="A3869">
            <v>88414</v>
          </cell>
          <cell r="B3869" t="str">
            <v>APLICAÇÃO MANUAL DE FUNDO SELADOR ACRÍLICO EM SUPERFÍCIES INTERNAS DA SACADA DE EDIFÍCIOS DE MÚLTIPLOS PAVIMENTOS. AF_06/2014</v>
          </cell>
          <cell r="C3869" t="str">
            <v>M2</v>
          </cell>
          <cell r="D3869">
            <v>3.13</v>
          </cell>
          <cell r="E3869">
            <v>1.7</v>
          </cell>
          <cell r="F3869">
            <v>4.83</v>
          </cell>
        </row>
        <row r="3870">
          <cell r="A3870" t="str">
            <v>73865/1</v>
          </cell>
          <cell r="B3870" t="str">
            <v>FUNDO PREPARADOR PRIMER A BASE DE EPÓXI, PARA ESTRUTURA METÁLICA, UMA DEMÃO, ESPESSURA DE 25 MICRA.</v>
          </cell>
          <cell r="C3870" t="str">
            <v>M2</v>
          </cell>
          <cell r="D3870">
            <v>6.31</v>
          </cell>
          <cell r="E3870">
            <v>1.47</v>
          </cell>
          <cell r="F3870">
            <v>7.78</v>
          </cell>
        </row>
        <row r="3871">
          <cell r="A3871" t="str">
            <v>74064/1</v>
          </cell>
          <cell r="B3871" t="str">
            <v>FUNDO ANTICORROSIVO A BASE DE ÓXIDO DE FERRO (ZARCÃO), DUAS DEMÃOS</v>
          </cell>
          <cell r="C3871" t="str">
            <v>M2</v>
          </cell>
          <cell r="D3871">
            <v>8.66</v>
          </cell>
          <cell r="E3871">
            <v>8.34</v>
          </cell>
          <cell r="F3871">
            <v>17</v>
          </cell>
        </row>
        <row r="3872">
          <cell r="A3872" t="str">
            <v>74064/2</v>
          </cell>
          <cell r="B3872" t="str">
            <v>FUNDO ANTICORROSIVO A BASE DE ÓXIDO DE FERRO (ZARCÃO), UMA DEMÃO</v>
          </cell>
          <cell r="C3872" t="str">
            <v>M2</v>
          </cell>
          <cell r="D3872">
            <v>5</v>
          </cell>
          <cell r="E3872">
            <v>6.01</v>
          </cell>
          <cell r="F3872">
            <v>11.01</v>
          </cell>
        </row>
        <row r="3873">
          <cell r="A3873">
            <v>84660</v>
          </cell>
          <cell r="B3873" t="str">
            <v>FUNDO PREPARADOR PRIMER SINTETICO, PARA ESTRUTURA METÁLICA, UMA DEMÃO, ESPESSURA DE 25 MICRA</v>
          </cell>
          <cell r="C3873" t="str">
            <v>M2</v>
          </cell>
          <cell r="D3873">
            <v>4.1399999999999997</v>
          </cell>
          <cell r="E3873">
            <v>1.47</v>
          </cell>
          <cell r="F3873">
            <v>5.61</v>
          </cell>
        </row>
        <row r="3874">
          <cell r="A3874">
            <v>84657</v>
          </cell>
          <cell r="B3874" t="str">
            <v>FUNDO SINTETICO NÍVELADOR BRANCO</v>
          </cell>
          <cell r="C3874" t="str">
            <v>M2</v>
          </cell>
          <cell r="D3874">
            <v>6.77</v>
          </cell>
          <cell r="E3874">
            <v>2.93</v>
          </cell>
          <cell r="F3874">
            <v>9.6999999999999993</v>
          </cell>
        </row>
        <row r="3875">
          <cell r="B3875" t="str">
            <v>PINTURA EM MADEIRA</v>
          </cell>
          <cell r="C3875">
            <v>0</v>
          </cell>
        </row>
        <row r="3876">
          <cell r="A3876">
            <v>6081</v>
          </cell>
          <cell r="B3876" t="str">
            <v>PINTURA VERNIZ POLIURETANO BRILHANTE EM MADEIRA, TRES DEMÃOS</v>
          </cell>
          <cell r="C3876" t="str">
            <v>M2</v>
          </cell>
          <cell r="D3876">
            <v>8.99</v>
          </cell>
          <cell r="E3876">
            <v>8.34</v>
          </cell>
          <cell r="F3876">
            <v>17.329999999999998</v>
          </cell>
        </row>
        <row r="3877">
          <cell r="A3877">
            <v>6082</v>
          </cell>
          <cell r="B3877" t="str">
            <v>PINTURA EM VERNIZ SINTETICO BRILHANTE EM MADEIRA, TRES DEMÃOS</v>
          </cell>
          <cell r="C3877" t="str">
            <v>M2</v>
          </cell>
          <cell r="D3877">
            <v>5.89</v>
          </cell>
          <cell r="E3877">
            <v>8.34</v>
          </cell>
          <cell r="F3877">
            <v>14.23</v>
          </cell>
        </row>
        <row r="3878">
          <cell r="A3878">
            <v>73715</v>
          </cell>
          <cell r="B3878" t="str">
            <v>PINTURA VERNIZ TIPO GOMA LACA DISSOLVIDO EM ÁLCOOL</v>
          </cell>
          <cell r="C3878" t="str">
            <v>M2</v>
          </cell>
          <cell r="D3878">
            <v>16.28</v>
          </cell>
          <cell r="E3878">
            <v>42.93</v>
          </cell>
          <cell r="F3878">
            <v>59.21</v>
          </cell>
        </row>
        <row r="3879">
          <cell r="A3879">
            <v>84645</v>
          </cell>
          <cell r="B3879" t="str">
            <v>VERNIZ SINTETICO BRILHANTE, 2 DEMÃOS</v>
          </cell>
          <cell r="C3879" t="str">
            <v>M2</v>
          </cell>
          <cell r="D3879">
            <v>7.6</v>
          </cell>
          <cell r="E3879">
            <v>7.17</v>
          </cell>
          <cell r="F3879">
            <v>14.77</v>
          </cell>
        </row>
        <row r="3880">
          <cell r="A3880">
            <v>40905</v>
          </cell>
          <cell r="B3880" t="str">
            <v>VERNIZ SINTETICO EM MADEIRA, DUAS DEMÃOS</v>
          </cell>
          <cell r="C3880" t="str">
            <v>M2</v>
          </cell>
          <cell r="D3880">
            <v>8.7899999999999991</v>
          </cell>
          <cell r="E3880">
            <v>8.34</v>
          </cell>
          <cell r="F3880">
            <v>17.13</v>
          </cell>
        </row>
        <row r="3881">
          <cell r="A3881">
            <v>79466</v>
          </cell>
          <cell r="B3881" t="str">
            <v>PINTURA COM VERNIZ POLIURETANO, 2 DEMÃOS</v>
          </cell>
          <cell r="C3881" t="str">
            <v>M2</v>
          </cell>
          <cell r="D3881">
            <v>8.3800000000000008</v>
          </cell>
          <cell r="E3881">
            <v>7.17</v>
          </cell>
          <cell r="F3881">
            <v>15.55</v>
          </cell>
        </row>
        <row r="3882">
          <cell r="A3882" t="str">
            <v>73739/1</v>
          </cell>
          <cell r="B3882" t="str">
            <v>PINTURA ESMALTE ACETINADO EM MADEIRA, DUAS DEMÃOS</v>
          </cell>
          <cell r="C3882" t="str">
            <v>M2</v>
          </cell>
          <cell r="D3882">
            <v>7.58</v>
          </cell>
          <cell r="E3882">
            <v>7.37</v>
          </cell>
          <cell r="F3882">
            <v>14.95</v>
          </cell>
        </row>
        <row r="3883">
          <cell r="A3883" t="str">
            <v>74065/2</v>
          </cell>
          <cell r="B3883" t="str">
            <v>PINTURA ESMALTE ACETINADO PARA MADEIRA, DUAS DEMÃOS, SOBRE FUNDO NÍVELADOR BRANCO</v>
          </cell>
          <cell r="C3883" t="str">
            <v>M2</v>
          </cell>
          <cell r="D3883">
            <v>13.19</v>
          </cell>
          <cell r="E3883">
            <v>8.82</v>
          </cell>
          <cell r="F3883">
            <v>22.01</v>
          </cell>
        </row>
        <row r="3884">
          <cell r="A3884">
            <v>84659</v>
          </cell>
          <cell r="B3884" t="str">
            <v>PINTURA ESMALTE FOSCO EM MADEIRA, DUAS DEMÃOS</v>
          </cell>
          <cell r="C3884" t="str">
            <v>M2</v>
          </cell>
          <cell r="D3884">
            <v>7.14</v>
          </cell>
          <cell r="E3884">
            <v>6.49</v>
          </cell>
          <cell r="F3884">
            <v>13.63</v>
          </cell>
        </row>
        <row r="3885">
          <cell r="A3885" t="str">
            <v>74065/1</v>
          </cell>
          <cell r="B3885" t="str">
            <v>PINTURA ESMALTE FOSCO PARA MADEIRA, DUAS DEMÃOS, SOBRE FUNDO NÍVELADOR BRANCO</v>
          </cell>
          <cell r="C3885" t="str">
            <v>M2</v>
          </cell>
          <cell r="D3885">
            <v>13.29</v>
          </cell>
          <cell r="E3885">
            <v>8.82</v>
          </cell>
          <cell r="F3885">
            <v>22.11</v>
          </cell>
        </row>
        <row r="3886">
          <cell r="A3886" t="str">
            <v>74065/3</v>
          </cell>
          <cell r="B3886" t="str">
            <v>PINTURA ESMALTE BRILHANTE PARA MADEIRA, DUAS DEMÃOS, SOBRE FUNDO NÍVELADOR BRANCO</v>
          </cell>
          <cell r="C3886" t="str">
            <v>M2</v>
          </cell>
          <cell r="D3886">
            <v>12.96</v>
          </cell>
          <cell r="E3886">
            <v>8.82</v>
          </cell>
          <cell r="F3886">
            <v>21.78</v>
          </cell>
        </row>
        <row r="3887">
          <cell r="A3887">
            <v>79463</v>
          </cell>
          <cell r="B3887" t="str">
            <v>PINTURA A ÓLEO, 1 DEMÃO</v>
          </cell>
          <cell r="C3887" t="str">
            <v>M2</v>
          </cell>
          <cell r="D3887">
            <v>4.93</v>
          </cell>
          <cell r="E3887">
            <v>6.98</v>
          </cell>
          <cell r="F3887">
            <v>11.91</v>
          </cell>
        </row>
        <row r="3888">
          <cell r="A3888">
            <v>79464</v>
          </cell>
          <cell r="B3888" t="str">
            <v>PINTURA A ÓLEO, 2 DEMÃOS</v>
          </cell>
          <cell r="C3888" t="str">
            <v>M2</v>
          </cell>
          <cell r="D3888">
            <v>7.08</v>
          </cell>
          <cell r="E3888">
            <v>8.82</v>
          </cell>
          <cell r="F3888">
            <v>15.9</v>
          </cell>
        </row>
        <row r="3889">
          <cell r="A3889" t="str">
            <v>79497/1</v>
          </cell>
          <cell r="B3889" t="str">
            <v>PINTURA A ÓLEO, 3 DEMÃOS</v>
          </cell>
          <cell r="C3889" t="str">
            <v>M2</v>
          </cell>
          <cell r="D3889">
            <v>8.98</v>
          </cell>
          <cell r="E3889">
            <v>10.67</v>
          </cell>
          <cell r="F3889">
            <v>19.649999999999999</v>
          </cell>
        </row>
        <row r="3890">
          <cell r="A3890">
            <v>84664</v>
          </cell>
          <cell r="B3890" t="str">
            <v>PINTURA IMUNIZANTE FUNGICIDA A BASE DE CARBOLINEUM, DUAS DEMÃOS</v>
          </cell>
          <cell r="C3890" t="str">
            <v>M2</v>
          </cell>
          <cell r="D3890">
            <v>1.54</v>
          </cell>
          <cell r="E3890">
            <v>1.93</v>
          </cell>
          <cell r="F3890">
            <v>3.47</v>
          </cell>
        </row>
        <row r="3891">
          <cell r="A3891">
            <v>84679</v>
          </cell>
          <cell r="B3891" t="str">
            <v>PINTURA IMUNIZANTE PARA MADEIRA, DUAS DEMÃOS</v>
          </cell>
          <cell r="C3891" t="str">
            <v>M2</v>
          </cell>
          <cell r="D3891">
            <v>9.11</v>
          </cell>
          <cell r="E3891">
            <v>8.82</v>
          </cell>
          <cell r="F3891">
            <v>17.93</v>
          </cell>
        </row>
        <row r="3892">
          <cell r="A3892" t="str">
            <v>79494/1</v>
          </cell>
          <cell r="B3892" t="str">
            <v>PINTURA DE QUADRO ESCOLAR COM TINTA ESMALTE ACABAMENTO FOSCO, DUAS DEMÃOS SOBRE MASSA ACRÍLICA</v>
          </cell>
          <cell r="C3892" t="str">
            <v>M2</v>
          </cell>
          <cell r="D3892">
            <v>7.58</v>
          </cell>
          <cell r="E3892">
            <v>3.68</v>
          </cell>
          <cell r="F3892">
            <v>11.26</v>
          </cell>
        </row>
        <row r="3893">
          <cell r="B3893" t="str">
            <v>PINTURA EM SUPERFICIES METALICAS</v>
          </cell>
          <cell r="C3893">
            <v>0</v>
          </cell>
        </row>
        <row r="3894">
          <cell r="A3894">
            <v>6067</v>
          </cell>
          <cell r="B3894" t="str">
            <v>PINTURA ESMALTE BRILHANTE (2 DEMÃOS) SOBRE SUPERFÍCIE METÁLICA, INCLUSIVE PROTEÇÃO COM ZARCÃO (1 DEMÃO)</v>
          </cell>
          <cell r="C3894" t="str">
            <v>M2</v>
          </cell>
          <cell r="D3894">
            <v>14.79</v>
          </cell>
          <cell r="E3894">
            <v>18.61</v>
          </cell>
          <cell r="F3894">
            <v>33.4</v>
          </cell>
        </row>
        <row r="3895">
          <cell r="A3895" t="str">
            <v>73794/1</v>
          </cell>
          <cell r="B3895" t="str">
            <v>PINTURA COM TINTA PROTETORA ACABAMENTO GRAFITE ESMALTE SOBRE SUPERFÍCIE METÁLICA, 2 DEMÃOS</v>
          </cell>
          <cell r="C3895" t="str">
            <v>M2</v>
          </cell>
          <cell r="D3895">
            <v>11.74</v>
          </cell>
          <cell r="E3895">
            <v>18.61</v>
          </cell>
          <cell r="F3895">
            <v>30.35</v>
          </cell>
        </row>
        <row r="3896">
          <cell r="A3896">
            <v>73446</v>
          </cell>
          <cell r="B3896" t="str">
            <v>PINTURA DE SUPERFÍCIE C/TINTA GRAFITE</v>
          </cell>
          <cell r="C3896" t="str">
            <v>M2</v>
          </cell>
          <cell r="D3896">
            <v>7.29</v>
          </cell>
          <cell r="E3896">
            <v>10.1</v>
          </cell>
          <cell r="F3896">
            <v>17.39</v>
          </cell>
        </row>
        <row r="3897">
          <cell r="A3897" t="str">
            <v>73924/1</v>
          </cell>
          <cell r="B3897" t="str">
            <v>PINTURA ESMALTE ALTO BRILHO, DUAS DEMÃOS, SOBRE SUPERFÍCIE METÁLICA</v>
          </cell>
          <cell r="C3897" t="str">
            <v>M2</v>
          </cell>
          <cell r="D3897">
            <v>11.11</v>
          </cell>
          <cell r="E3897">
            <v>11.63</v>
          </cell>
          <cell r="F3897">
            <v>22.74</v>
          </cell>
        </row>
        <row r="3898">
          <cell r="A3898" t="str">
            <v>73924/2</v>
          </cell>
          <cell r="B3898" t="str">
            <v>PINTURA ESMALTE ACETINADO, DUAS DEMÃOS, SOBRE SUPERFÍCIE METÁLICA</v>
          </cell>
          <cell r="C3898" t="str">
            <v>M2</v>
          </cell>
          <cell r="D3898">
            <v>11.34</v>
          </cell>
          <cell r="E3898">
            <v>11.63</v>
          </cell>
          <cell r="F3898">
            <v>22.97</v>
          </cell>
        </row>
        <row r="3899">
          <cell r="A3899" t="str">
            <v>73924/3</v>
          </cell>
          <cell r="B3899" t="str">
            <v>PINTURA ESMALTE FOSCO, DUAS DEMÃOS, SOBRE SUPERFÍCIE METÁLICA</v>
          </cell>
          <cell r="C3899" t="str">
            <v>M2</v>
          </cell>
          <cell r="D3899">
            <v>11.44</v>
          </cell>
          <cell r="E3899">
            <v>11.63</v>
          </cell>
          <cell r="F3899">
            <v>23.07</v>
          </cell>
        </row>
        <row r="3900">
          <cell r="A3900" t="str">
            <v>74145/1</v>
          </cell>
          <cell r="B3900" t="str">
            <v>PINTURA ESMALTE FOSCO, DUAS DEMÃOS, SOBRE SUPERFÍCIE METÁLICA, INCLUSO UMA DEMÃO DE FUNDO ANTICORROSIVO. UTILIZAÇÃO DE REVÓLVER ( AR-COMPRIMIDO).</v>
          </cell>
          <cell r="C3900" t="str">
            <v>M2</v>
          </cell>
          <cell r="D3900">
            <v>12.14</v>
          </cell>
          <cell r="E3900">
            <v>3.92</v>
          </cell>
          <cell r="F3900">
            <v>16.059999999999999</v>
          </cell>
        </row>
        <row r="3901">
          <cell r="A3901" t="str">
            <v>79498/1</v>
          </cell>
          <cell r="B3901" t="str">
            <v>PINTURA A ÓLEO BRILHANTE SOBRE SUPERFÍCIE METÁLICA, UMA DEMÃO INCLUSO UMA DEMÃO DE FUNDO ANTICORROSIVO</v>
          </cell>
          <cell r="C3901" t="str">
            <v>M2</v>
          </cell>
          <cell r="D3901">
            <v>8.16</v>
          </cell>
          <cell r="E3901">
            <v>6.03</v>
          </cell>
          <cell r="F3901">
            <v>14.19</v>
          </cell>
        </row>
        <row r="3902">
          <cell r="A3902" t="str">
            <v>79499/1</v>
          </cell>
          <cell r="B3902" t="str">
            <v>PINTURA POSTE RETO DE AÇO 3,5 A 6M C/1 DEMÃO D/TINTA GRAFITE C/PROPRIEDADES DE PRIMER E ACABAMENTO - OBS: C/ALTO TEOR DE ZARCÃO</v>
          </cell>
          <cell r="C3902" t="str">
            <v>UN</v>
          </cell>
          <cell r="D3902">
            <v>12.36</v>
          </cell>
          <cell r="E3902">
            <v>6.98</v>
          </cell>
          <cell r="F3902">
            <v>19.34</v>
          </cell>
        </row>
        <row r="3903">
          <cell r="A3903">
            <v>84661</v>
          </cell>
          <cell r="B3903" t="str">
            <v>PINTURA COM TINTA PROTETORA ACABAMENTO ALUMÍNIO, UMA DEMÃO SOBRE SUPERFCIE METÁLICA</v>
          </cell>
          <cell r="C3903" t="str">
            <v>M2</v>
          </cell>
          <cell r="D3903">
            <v>7.79</v>
          </cell>
          <cell r="E3903">
            <v>6.98</v>
          </cell>
          <cell r="F3903">
            <v>14.77</v>
          </cell>
        </row>
        <row r="3904">
          <cell r="A3904">
            <v>84662</v>
          </cell>
          <cell r="B3904" t="str">
            <v>PINTURA COM TINTA PROTETORA ACABAMENTO ALUMÍNIO, DUAS DEMÃOS SOBRE SUPERFÍCIE METÁLICA</v>
          </cell>
          <cell r="C3904" t="str">
            <v>M2</v>
          </cell>
          <cell r="D3904">
            <v>11.59</v>
          </cell>
          <cell r="E3904">
            <v>11.63</v>
          </cell>
          <cell r="F3904">
            <v>23.22</v>
          </cell>
        </row>
        <row r="3905">
          <cell r="A3905" t="str">
            <v>79515/1</v>
          </cell>
          <cell r="B3905" t="str">
            <v>PINTURA COM TINTA PROTETORA ACABAMENTO ALUMÍNIO, TRES DEMÃOS</v>
          </cell>
          <cell r="C3905" t="str">
            <v>M2</v>
          </cell>
          <cell r="D3905">
            <v>15.39</v>
          </cell>
          <cell r="E3905">
            <v>13.96</v>
          </cell>
          <cell r="F3905">
            <v>29.35</v>
          </cell>
        </row>
        <row r="3906">
          <cell r="A3906">
            <v>79460</v>
          </cell>
          <cell r="B3906" t="str">
            <v>PINTURA EPÓXI, DUAS DEMÃOS</v>
          </cell>
          <cell r="C3906" t="str">
            <v>M2</v>
          </cell>
          <cell r="D3906">
            <v>33.049999999999997</v>
          </cell>
          <cell r="E3906">
            <v>8.82</v>
          </cell>
          <cell r="F3906">
            <v>41.87</v>
          </cell>
        </row>
        <row r="3907">
          <cell r="A3907" t="str">
            <v>79514/1</v>
          </cell>
          <cell r="B3907" t="str">
            <v>PINTURA EPÓXI, TRES DEMÃOS</v>
          </cell>
          <cell r="C3907" t="str">
            <v>M2</v>
          </cell>
          <cell r="D3907">
            <v>48.42</v>
          </cell>
          <cell r="E3907">
            <v>10.67</v>
          </cell>
          <cell r="F3907">
            <v>59.09</v>
          </cell>
        </row>
        <row r="3908">
          <cell r="A3908">
            <v>84647</v>
          </cell>
          <cell r="B3908" t="str">
            <v>PINTURA EPÓXI INCLUSO EMASSAMENTO E FUNDO PREPARADOR</v>
          </cell>
          <cell r="C3908" t="str">
            <v>M2</v>
          </cell>
          <cell r="D3908">
            <v>83.61</v>
          </cell>
          <cell r="E3908">
            <v>44.21</v>
          </cell>
          <cell r="F3908">
            <v>127.82</v>
          </cell>
        </row>
        <row r="3909">
          <cell r="B3909" t="str">
            <v>PINTURA EM CONCRETO</v>
          </cell>
          <cell r="C3909">
            <v>0</v>
          </cell>
        </row>
        <row r="3910">
          <cell r="A3910">
            <v>83693</v>
          </cell>
          <cell r="B3910" t="str">
            <v>CAIAÇÃO EM MEIO FIO</v>
          </cell>
          <cell r="C3910" t="str">
            <v>M2</v>
          </cell>
          <cell r="D3910">
            <v>0.8</v>
          </cell>
          <cell r="E3910">
            <v>2.11</v>
          </cell>
          <cell r="F3910">
            <v>2.91</v>
          </cell>
        </row>
        <row r="3911">
          <cell r="A3911">
            <v>84678</v>
          </cell>
          <cell r="B3911" t="str">
            <v>VERNIZ POLIURETANO BRILHANTE EM CONCRETO OU TIJOLO, TRES DEMÃOS</v>
          </cell>
          <cell r="C3911" t="str">
            <v>M2</v>
          </cell>
          <cell r="D3911">
            <v>7.23</v>
          </cell>
          <cell r="E3911">
            <v>8.4499999999999993</v>
          </cell>
          <cell r="F3911">
            <v>15.68</v>
          </cell>
        </row>
        <row r="3912">
          <cell r="A3912">
            <v>84677</v>
          </cell>
          <cell r="B3912" t="str">
            <v>VERNIZ SINTETICO BRILHANTE EM CONCRETO OU TIJOLO, DUAS DEMÃOS</v>
          </cell>
          <cell r="C3912" t="str">
            <v>M2</v>
          </cell>
          <cell r="D3912">
            <v>4.42</v>
          </cell>
          <cell r="E3912">
            <v>4.6100000000000003</v>
          </cell>
          <cell r="F3912">
            <v>9.0299999999999994</v>
          </cell>
        </row>
        <row r="3913">
          <cell r="A3913">
            <v>84656</v>
          </cell>
          <cell r="B3913" t="str">
            <v>TRATAMENTO EM CONCRETO COM ESTUQUE E LIXAMENTO</v>
          </cell>
          <cell r="C3913" t="str">
            <v>M2</v>
          </cell>
          <cell r="D3913">
            <v>9.52</v>
          </cell>
          <cell r="E3913">
            <v>18.46</v>
          </cell>
          <cell r="F3913">
            <v>27.98</v>
          </cell>
        </row>
        <row r="3914">
          <cell r="A3914" t="str">
            <v>83696/1</v>
          </cell>
          <cell r="B3914" t="str">
            <v>PINTURA GUARDA-CORPO GUARDA-RODA E MURETA PROTEÇÃO COM CAL EM PONTES EVIADUTOS MEDIDA PELO DOBRO DA ÁREA TOTAL (LARGURAXALTURA).</v>
          </cell>
          <cell r="C3914" t="str">
            <v>M2</v>
          </cell>
          <cell r="D3914">
            <v>1.64</v>
          </cell>
          <cell r="E3914">
            <v>2.89</v>
          </cell>
          <cell r="F3914">
            <v>4.53</v>
          </cell>
        </row>
        <row r="3915">
          <cell r="B3915" t="str">
            <v>PINTURA EM PAREDES / ALVENARIA</v>
          </cell>
          <cell r="C3915">
            <v>0</v>
          </cell>
        </row>
        <row r="3916">
          <cell r="A3916">
            <v>88489</v>
          </cell>
          <cell r="B3916" t="str">
            <v>APLICAÇÃO MANUAL DE PINTURA COM TINTA LÁTEX ACRÍLICA EM PAREDES, DUAS DEMÃOS. AF_06/2014</v>
          </cell>
          <cell r="C3916" t="str">
            <v>M2</v>
          </cell>
          <cell r="D3916">
            <v>7.17</v>
          </cell>
          <cell r="E3916">
            <v>3.21</v>
          </cell>
          <cell r="F3916">
            <v>10.38</v>
          </cell>
        </row>
        <row r="3917">
          <cell r="A3917">
            <v>88487</v>
          </cell>
          <cell r="B3917" t="str">
            <v>APLICAÇÃO MANUAL DE PINTURA COM TINTA LÁTEX PVA EM PAREDES, DUAS DEMÃOS. AF_06/2014</v>
          </cell>
          <cell r="C3917" t="str">
            <v>M2</v>
          </cell>
          <cell r="D3917">
            <v>6</v>
          </cell>
          <cell r="E3917">
            <v>2.23</v>
          </cell>
          <cell r="F3917">
            <v>8.23</v>
          </cell>
        </row>
        <row r="3918">
          <cell r="A3918">
            <v>73415</v>
          </cell>
          <cell r="B3918" t="str">
            <v>PINTURA PVA, TRES DEMÃOS</v>
          </cell>
          <cell r="C3918" t="str">
            <v>M2</v>
          </cell>
          <cell r="D3918">
            <v>7.13</v>
          </cell>
          <cell r="E3918">
            <v>8.34</v>
          </cell>
          <cell r="F3918">
            <v>15.47</v>
          </cell>
        </row>
        <row r="3919">
          <cell r="A3919">
            <v>88431</v>
          </cell>
          <cell r="B3919" t="str">
            <v>APLICAÇÃO MANUAL DE PINTURA COM TINTA TEXTURIZADA ACRÍLICA EM PAREDES EXTERNAS DE CASAS, DUAS CORES. AF_06/2014</v>
          </cell>
          <cell r="C3919" t="str">
            <v>M2</v>
          </cell>
          <cell r="D3919">
            <v>12.59</v>
          </cell>
          <cell r="E3919">
            <v>4.8499999999999996</v>
          </cell>
          <cell r="F3919">
            <v>17.440000000000001</v>
          </cell>
        </row>
        <row r="3920">
          <cell r="A3920">
            <v>88423</v>
          </cell>
          <cell r="B3920" t="str">
            <v>APLICAÇÃO MANUAL DE PINTURA COM TINTA TEXTURIZADA ACRÍLICA EM PAREDES EXTERNAS DE CASAS, UMA COR. AF_06/2014</v>
          </cell>
          <cell r="C3920" t="str">
            <v>M2</v>
          </cell>
          <cell r="D3920">
            <v>11.88</v>
          </cell>
          <cell r="E3920">
            <v>2.82</v>
          </cell>
          <cell r="F3920">
            <v>14.7</v>
          </cell>
        </row>
        <row r="3921">
          <cell r="A3921">
            <v>88428</v>
          </cell>
          <cell r="B3921" t="str">
            <v>APLICAÇÃO MANUAL DE PINTURA COM TINTA TEXTURIZADA ACRÍLICA EM SUPERFÍCIES EXTERNAS DE SACADA DE EDIFÍCIOS DE MÚLTIPLOS PAVIMENTOS, DUAS CORES. AF_06/2014</v>
          </cell>
          <cell r="C3921" t="str">
            <v>M2</v>
          </cell>
          <cell r="D3921">
            <v>13.9</v>
          </cell>
          <cell r="E3921">
            <v>8.57</v>
          </cell>
          <cell r="F3921">
            <v>22.47</v>
          </cell>
        </row>
        <row r="3922">
          <cell r="A3922">
            <v>88420</v>
          </cell>
          <cell r="B3922" t="str">
            <v>APLICAÇÃO MANUAL DE PINTURA COM TINTA TEXTURIZADA ACRÍLICA EM SUPERFÍCIES EXTERNAS DE SACADA DE EDIFÍCIOS DE MÚLTIPLOS PAVIMENTOS, UMA COR. AF_06/2014</v>
          </cell>
          <cell r="C3922" t="str">
            <v>M2</v>
          </cell>
          <cell r="D3922">
            <v>12.64</v>
          </cell>
          <cell r="E3922">
            <v>4.9800000000000004</v>
          </cell>
          <cell r="F3922">
            <v>17.62</v>
          </cell>
        </row>
        <row r="3923">
          <cell r="A3923">
            <v>88429</v>
          </cell>
          <cell r="B3923" t="str">
            <v>APLICAÇÃO MANUAL DE PINTURA COM TINTA TEXTURIZADA ACRÍLICA EM SUPERFÍCIES INTERNAS DA SACADA DE EDIFÍCIOS DE MÚLTIPLOS PAVIMENTOS, DUAS CORES. AF_06/2014</v>
          </cell>
          <cell r="C3923" t="str">
            <v>M2</v>
          </cell>
          <cell r="D3923">
            <v>14.4</v>
          </cell>
          <cell r="E3923">
            <v>9.98</v>
          </cell>
          <cell r="F3923">
            <v>24.38</v>
          </cell>
        </row>
        <row r="3924">
          <cell r="A3924">
            <v>88421</v>
          </cell>
          <cell r="B3924" t="str">
            <v>APLICAÇÃO MANUAL DE PINTURA COM TINTA TEXTURIZADA ACRÍLICA EM SUPERFÍCIES INTERNAS DA SACADA DE EDIFÍCIOS DE MÚLTIPLOS PAVIMENTOS, UMA COR. AF_06/2014</v>
          </cell>
          <cell r="C3924" t="str">
            <v>M2</v>
          </cell>
          <cell r="D3924">
            <v>12.92</v>
          </cell>
          <cell r="E3924">
            <v>5.79</v>
          </cell>
          <cell r="F3924">
            <v>18.71</v>
          </cell>
        </row>
        <row r="3925">
          <cell r="A3925">
            <v>73445</v>
          </cell>
          <cell r="B3925" t="str">
            <v>CAIAÇÃO INT OU EXT SOBRE REVESTIMENTO LISO C/ADOCAO DE FIXADOR COM COM DUAS DEMÃOS</v>
          </cell>
          <cell r="C3925" t="str">
            <v>M2</v>
          </cell>
          <cell r="D3925">
            <v>2.04</v>
          </cell>
          <cell r="E3925">
            <v>5.3</v>
          </cell>
          <cell r="F3925">
            <v>7.34</v>
          </cell>
        </row>
        <row r="3926">
          <cell r="A3926">
            <v>84652</v>
          </cell>
          <cell r="B3926" t="str">
            <v>PINTURA A BASE DE CAL COM PIGMENTO E FIXADOR A BASE DE ÓLEO DE LINHAÇA, TRES DEMÃOS</v>
          </cell>
          <cell r="C3926" t="str">
            <v>M2</v>
          </cell>
          <cell r="D3926">
            <v>2.16</v>
          </cell>
          <cell r="E3926">
            <v>4.2300000000000004</v>
          </cell>
          <cell r="F3926">
            <v>6.39</v>
          </cell>
        </row>
        <row r="3927">
          <cell r="A3927" t="str">
            <v>79334/1</v>
          </cell>
          <cell r="B3927" t="str">
            <v>PINTURA A BASE DE CAL E FIXADOR A BASE DE COLA, DUAS DEMÃOS</v>
          </cell>
          <cell r="C3927" t="str">
            <v>M2</v>
          </cell>
          <cell r="D3927">
            <v>1.6</v>
          </cell>
          <cell r="E3927">
            <v>4.2300000000000004</v>
          </cell>
          <cell r="F3927">
            <v>5.83</v>
          </cell>
        </row>
        <row r="3928">
          <cell r="A3928" t="str">
            <v>73999/1</v>
          </cell>
          <cell r="B3928" t="str">
            <v>PINTURA A BASE DE CAL E FIXADOR A BASE DE ÓLEO DE LINHACA, TRES DEMÃOS</v>
          </cell>
          <cell r="C3928" t="str">
            <v>M2</v>
          </cell>
          <cell r="D3928">
            <v>2.0299999999999998</v>
          </cell>
          <cell r="E3928">
            <v>4.2300000000000004</v>
          </cell>
          <cell r="F3928">
            <v>6.26</v>
          </cell>
        </row>
        <row r="3929">
          <cell r="A3929" t="str">
            <v>73791/1</v>
          </cell>
          <cell r="B3929" t="str">
            <v>PINTURA COM TINTA EM PÓ INDUSTRIALIZADA A BASE DE CAL, DUAS DEMÃOS</v>
          </cell>
          <cell r="C3929" t="str">
            <v>M2</v>
          </cell>
          <cell r="D3929">
            <v>1.93</v>
          </cell>
          <cell r="E3929">
            <v>5.05</v>
          </cell>
          <cell r="F3929">
            <v>6.98</v>
          </cell>
        </row>
        <row r="3930">
          <cell r="A3930">
            <v>84649</v>
          </cell>
          <cell r="B3930" t="str">
            <v>PINTURA COM TINTA EM PÓ INDUSTRIALIZADA A BASE DE CAL, TRES DEMÃOS</v>
          </cell>
          <cell r="C3930" t="str">
            <v>M2</v>
          </cell>
          <cell r="D3930">
            <v>2.11</v>
          </cell>
          <cell r="E3930">
            <v>5.05</v>
          </cell>
          <cell r="F3930">
            <v>7.16</v>
          </cell>
        </row>
        <row r="3931">
          <cell r="A3931" t="str">
            <v>79495/3</v>
          </cell>
          <cell r="B3931" t="str">
            <v>PINTURA C/REGULADOR DE BRILHO EM UMA DEMÃO ADICIONADO AO PVA</v>
          </cell>
          <cell r="C3931" t="str">
            <v>M2</v>
          </cell>
          <cell r="D3931">
            <v>2.75</v>
          </cell>
          <cell r="E3931">
            <v>2.76</v>
          </cell>
          <cell r="F3931">
            <v>5.51</v>
          </cell>
        </row>
        <row r="3932">
          <cell r="A3932">
            <v>84651</v>
          </cell>
          <cell r="B3932" t="str">
            <v>PINTURA COM TINTA IMPERMEAVEL MINERAL EM PO, DUAS DEMÃOS</v>
          </cell>
          <cell r="C3932" t="str">
            <v>M2</v>
          </cell>
          <cell r="D3932">
            <v>3.61</v>
          </cell>
          <cell r="E3932">
            <v>5.73</v>
          </cell>
          <cell r="F3932">
            <v>9.34</v>
          </cell>
        </row>
        <row r="3933">
          <cell r="A3933">
            <v>84671</v>
          </cell>
          <cell r="B3933" t="str">
            <v>PINTURA DE NATA DE CIMENTO, 3 DEMÃOS</v>
          </cell>
          <cell r="C3933" t="str">
            <v>M2</v>
          </cell>
          <cell r="D3933">
            <v>2.76</v>
          </cell>
          <cell r="E3933">
            <v>6.01</v>
          </cell>
          <cell r="F3933">
            <v>8.77</v>
          </cell>
        </row>
        <row r="3934">
          <cell r="A3934">
            <v>79461</v>
          </cell>
          <cell r="B3934" t="str">
            <v>PINTURA COM LÍQUIDO PARA BRILHO, UMA DEMÃO</v>
          </cell>
          <cell r="C3934" t="str">
            <v>M2</v>
          </cell>
          <cell r="D3934">
            <v>5.0199999999999996</v>
          </cell>
          <cell r="E3934">
            <v>2.3199999999999998</v>
          </cell>
          <cell r="F3934">
            <v>7.34</v>
          </cell>
        </row>
        <row r="3935">
          <cell r="B3935" t="str">
            <v>PINTURA EM FACHADAS</v>
          </cell>
          <cell r="C3935">
            <v>0</v>
          </cell>
        </row>
        <row r="3936">
          <cell r="A3936">
            <v>88426</v>
          </cell>
          <cell r="B3936" t="str">
            <v>APLICAÇÃO MANUAL DE PINTURA COM TINTA TEXTURIZADA ACRÍLICA EM PANOS CEGOS DE FACHADA (SEM PRESENÇA DE VÃOS) DE EDIFÍCIOS DE MÚLTIPLOS PAVIMENTOS, DUAS CORES. AF_06/2014</v>
          </cell>
          <cell r="C3936" t="str">
            <v>M2</v>
          </cell>
          <cell r="D3936">
            <v>11.58</v>
          </cell>
          <cell r="E3936">
            <v>1.97</v>
          </cell>
          <cell r="F3936">
            <v>13.55</v>
          </cell>
        </row>
        <row r="3937">
          <cell r="A3937">
            <v>88417</v>
          </cell>
          <cell r="B3937" t="str">
            <v>APLICAÇÃO MANUAL DE PINTURA COM TINTA TEXTURIZADA ACRÍLICA EM PANOS CEGOS DE FACHADA (SEM PRESENÇA DE VÃOS) DE EDIFÍCIOS DE MÚLTIPLOS PAVIMENTOS, UMA COR. AF_06/2014</v>
          </cell>
          <cell r="C3937" t="str">
            <v>M2</v>
          </cell>
          <cell r="D3937">
            <v>11.29</v>
          </cell>
          <cell r="E3937">
            <v>1.1499999999999999</v>
          </cell>
          <cell r="F3937">
            <v>12.44</v>
          </cell>
        </row>
        <row r="3938">
          <cell r="A3938">
            <v>88424</v>
          </cell>
          <cell r="B3938" t="str">
            <v>APLICAÇÃO MANUAL DE PINTURA COM TINTA TEXTURIZADA ACRÍLICA EM PANOS COM PRESENÇA DE VÃOS DE EDIFÍCIOS DE MÚLTIPLOS PAVIMENTOS, DUAS CORES. AF_06/2014</v>
          </cell>
          <cell r="C3938" t="str">
            <v>M2</v>
          </cell>
          <cell r="D3938">
            <v>12.35</v>
          </cell>
          <cell r="E3938">
            <v>4.16</v>
          </cell>
          <cell r="F3938">
            <v>16.510000000000002</v>
          </cell>
        </row>
        <row r="3939">
          <cell r="A3939">
            <v>88416</v>
          </cell>
          <cell r="B3939" t="str">
            <v>APLICAÇÃO MANUAL DE PINTURA COM TINTA TEXTURIZADA ACRÍLICA EM PANOS COM PRESENÇA DE VÃOS DE EDIFÍCIOS DE MÚLTIPLOS PAVIMENTOS, UMA COR. AF_06/2014</v>
          </cell>
          <cell r="C3939" t="str">
            <v>M2</v>
          </cell>
          <cell r="D3939">
            <v>11.74</v>
          </cell>
          <cell r="E3939">
            <v>2.42</v>
          </cell>
          <cell r="F3939">
            <v>14.16</v>
          </cell>
        </row>
        <row r="3940">
          <cell r="B3940" t="str">
            <v>PINTURA EM TETOS</v>
          </cell>
          <cell r="C3940">
            <v>0</v>
          </cell>
        </row>
        <row r="3941">
          <cell r="A3941">
            <v>88488</v>
          </cell>
          <cell r="B3941" t="str">
            <v>APLICAÇÃO MANUAL DE PINTURA COM TINTA LÁTEX ACRÍLICA EM TETO, DUAS DEMÃOS. AF_06/2014</v>
          </cell>
          <cell r="C3941" t="str">
            <v>M2</v>
          </cell>
          <cell r="D3941">
            <v>7.52</v>
          </cell>
          <cell r="E3941">
            <v>4.18</v>
          </cell>
          <cell r="F3941">
            <v>11.7</v>
          </cell>
        </row>
        <row r="3942">
          <cell r="A3942">
            <v>88486</v>
          </cell>
          <cell r="B3942" t="str">
            <v>APLICAÇÃO MANUAL DE PINTURA COM TINTA LÁTEX PVA EM TETO, DUAS DEMÃOS. AF_06/2014</v>
          </cell>
          <cell r="C3942" t="str">
            <v>M2</v>
          </cell>
          <cell r="D3942">
            <v>6.24</v>
          </cell>
          <cell r="E3942">
            <v>2.91</v>
          </cell>
          <cell r="F3942">
            <v>9.15</v>
          </cell>
        </row>
        <row r="3943">
          <cell r="B3943" t="str">
            <v>PINTURA EM MOLDURAS</v>
          </cell>
          <cell r="C3943">
            <v>0</v>
          </cell>
        </row>
        <row r="3944">
          <cell r="A3944">
            <v>88432</v>
          </cell>
          <cell r="B3944" t="str">
            <v>APLICAÇÃO MANUAL DE PINTURA COM TINTA TEXTURIZADA ACRÍLICA EM MOLDURAS DE EPS, PRÉ-FABRICADOS, OU OUTROS. AF_06/2014</v>
          </cell>
          <cell r="C3944" t="str">
            <v>M2</v>
          </cell>
          <cell r="D3944">
            <v>6.5</v>
          </cell>
          <cell r="E3944">
            <v>5.99</v>
          </cell>
          <cell r="F3944">
            <v>12.49</v>
          </cell>
        </row>
        <row r="3945">
          <cell r="B3945" t="str">
            <v>PINTURA EM TELHAS</v>
          </cell>
          <cell r="C3945">
            <v>0</v>
          </cell>
        </row>
        <row r="3946">
          <cell r="A3946">
            <v>75889</v>
          </cell>
          <cell r="B3946" t="str">
            <v>PINTURA PARA TELHAS DE ALUMÍNIO COM TINTA ESMALTE AUTOMOTIVA</v>
          </cell>
          <cell r="C3946" t="str">
            <v>M2</v>
          </cell>
          <cell r="D3946">
            <v>9.3800000000000008</v>
          </cell>
          <cell r="E3946">
            <v>6.98</v>
          </cell>
          <cell r="F3946">
            <v>16.36</v>
          </cell>
        </row>
        <row r="3947">
          <cell r="B3947" t="str">
            <v>PINTURA EM PISO</v>
          </cell>
          <cell r="C3947">
            <v>0</v>
          </cell>
        </row>
        <row r="3948">
          <cell r="A3948">
            <v>79467</v>
          </cell>
          <cell r="B3948" t="str">
            <v>PINTURA COM TINTA A BASE DE BORRACHA CLORADA , DE FAIXAS DE DEMARCAÇÃO, EM QUADRA POLIESPORTIVA, 5 CM DE LARGURA.</v>
          </cell>
          <cell r="C3948" t="str">
            <v>ML</v>
          </cell>
          <cell r="D3948">
            <v>4.26</v>
          </cell>
          <cell r="E3948">
            <v>6.18</v>
          </cell>
          <cell r="F3948">
            <v>10.44</v>
          </cell>
        </row>
        <row r="3949">
          <cell r="A3949">
            <v>41595</v>
          </cell>
          <cell r="B3949" t="str">
            <v>PINTURA ACRÍLICA DE FAIXAS DE DEMARCAÇÃO EM QUADRA POLIESPORTIVA, 5 CM DE LARGURA</v>
          </cell>
          <cell r="C3949" t="str">
            <v>M</v>
          </cell>
          <cell r="D3949">
            <v>3.24</v>
          </cell>
          <cell r="E3949">
            <v>6.18</v>
          </cell>
          <cell r="F3949">
            <v>9.42</v>
          </cell>
        </row>
        <row r="3950">
          <cell r="A3950" t="str">
            <v>74245/1</v>
          </cell>
          <cell r="B3950" t="str">
            <v>PINTURA ACRÍLICA EM PISO CIMENTADO DUAS DEMÃOS</v>
          </cell>
          <cell r="C3950" t="str">
            <v>M2</v>
          </cell>
          <cell r="D3950">
            <v>4.7699999999999996</v>
          </cell>
          <cell r="E3950">
            <v>7.17</v>
          </cell>
          <cell r="F3950">
            <v>11.94</v>
          </cell>
        </row>
        <row r="3951">
          <cell r="A3951" t="str">
            <v>79500/2</v>
          </cell>
          <cell r="B3951" t="str">
            <v>PINTURA ACRÍLICA EM PISO CIMENTADO, TRES DEMÃOS</v>
          </cell>
          <cell r="C3951" t="str">
            <v>M2</v>
          </cell>
          <cell r="D3951">
            <v>7</v>
          </cell>
          <cell r="E3951">
            <v>9.6999999999999993</v>
          </cell>
          <cell r="F3951">
            <v>16.7</v>
          </cell>
        </row>
        <row r="3952">
          <cell r="A3952" t="str">
            <v>73978/1</v>
          </cell>
          <cell r="B3952" t="str">
            <v>PINTURA HIDROFUGANTE COM SILICONE SOBRE PISO CIMENTADO, UMA DEMÃO</v>
          </cell>
          <cell r="C3952" t="str">
            <v>M2</v>
          </cell>
          <cell r="D3952">
            <v>8.68</v>
          </cell>
          <cell r="E3952">
            <v>6.98</v>
          </cell>
          <cell r="F3952">
            <v>15.66</v>
          </cell>
        </row>
        <row r="3953">
          <cell r="A3953">
            <v>79465</v>
          </cell>
          <cell r="B3953" t="str">
            <v>PINTURA COM TINTA A BASE DE BORRACHA CLORADA, 2 DEMÃOS</v>
          </cell>
          <cell r="C3953" t="str">
            <v>M2</v>
          </cell>
          <cell r="D3953">
            <v>15.47</v>
          </cell>
          <cell r="E3953">
            <v>10.67</v>
          </cell>
          <cell r="F3953">
            <v>26.14</v>
          </cell>
        </row>
        <row r="3954">
          <cell r="A3954">
            <v>84665</v>
          </cell>
          <cell r="B3954" t="str">
            <v>PINTURA ACRÍLICA PARA SINALIZAÇÃO HORIZONTAL EM PISO CIMENTADO</v>
          </cell>
          <cell r="C3954" t="str">
            <v>M2</v>
          </cell>
          <cell r="D3954">
            <v>14.23</v>
          </cell>
          <cell r="E3954">
            <v>9.99</v>
          </cell>
          <cell r="F3954">
            <v>24.22</v>
          </cell>
        </row>
        <row r="3955">
          <cell r="B3955" t="str">
            <v>PAVIMENTACAO E CALCAMENTO</v>
          </cell>
          <cell r="C3955">
            <v>0</v>
          </cell>
        </row>
        <row r="3956">
          <cell r="B3956" t="str">
            <v>MANUTENCAO / REPAROS - PAVIMENTACAO E CALCAMENTO</v>
          </cell>
          <cell r="C3956">
            <v>0</v>
          </cell>
        </row>
        <row r="3957">
          <cell r="A3957">
            <v>72949</v>
          </cell>
          <cell r="B3957" t="str">
            <v>DEMOLIÇÃO DE PAVIMENTAÇÃO ASFÁLTICA, EXCLUSIVE TRANSPORTE DO MATERIAL RETIRADO</v>
          </cell>
          <cell r="C3957" t="str">
            <v>M3</v>
          </cell>
          <cell r="D3957">
            <v>11.87</v>
          </cell>
          <cell r="E3957">
            <v>7.17</v>
          </cell>
          <cell r="F3957">
            <v>19.04</v>
          </cell>
        </row>
        <row r="3958">
          <cell r="A3958">
            <v>85366</v>
          </cell>
          <cell r="B3958" t="str">
            <v>DEMOLIÇÃO MANUAL DE PAVIMENTAÇÃO EM CONCRETO ASFÁLTICO, ESPESSURA 5CM</v>
          </cell>
          <cell r="C3958" t="str">
            <v>M2</v>
          </cell>
          <cell r="D3958">
            <v>5.87</v>
          </cell>
          <cell r="E3958">
            <v>12.55</v>
          </cell>
          <cell r="F3958">
            <v>18.420000000000002</v>
          </cell>
        </row>
        <row r="3959">
          <cell r="A3959">
            <v>85365</v>
          </cell>
          <cell r="B3959" t="str">
            <v>DEMOLIÇÃO MANUAL DE PAVIMENTAÇÃO EM MACADAME BETUMINOSO</v>
          </cell>
          <cell r="C3959" t="str">
            <v>M3</v>
          </cell>
          <cell r="D3959">
            <v>16.71</v>
          </cell>
          <cell r="E3959">
            <v>35.72</v>
          </cell>
          <cell r="F3959">
            <v>52.43</v>
          </cell>
        </row>
        <row r="3960">
          <cell r="A3960">
            <v>85335</v>
          </cell>
          <cell r="B3960" t="str">
            <v>RETIRADA DE MEIO FIO C/ EMPILHAMENTO E S/ REMOÇÃO</v>
          </cell>
          <cell r="C3960" t="str">
            <v>M</v>
          </cell>
          <cell r="D3960">
            <v>1.89</v>
          </cell>
          <cell r="E3960">
            <v>4.8899999999999997</v>
          </cell>
          <cell r="F3960">
            <v>6.78</v>
          </cell>
        </row>
        <row r="3961">
          <cell r="A3961" t="str">
            <v>73790/1</v>
          </cell>
          <cell r="B3961" t="str">
            <v>RETIRADA, LIMPEZA E REASSENTAMENTO DE PARALELEPÍPEDO SOBRE COLCHÃO DE PÓ DE PEDRA ESPESSURA 10CM, REJUNTADO COM BETUME E PEDRISCO, CONSIDERANDO APROVEITAMENTO DO PARALELEPÍPEDO</v>
          </cell>
          <cell r="C3961" t="str">
            <v>M2</v>
          </cell>
          <cell r="D3961">
            <v>24.94</v>
          </cell>
          <cell r="E3961">
            <v>30.12</v>
          </cell>
          <cell r="F3961">
            <v>55.06</v>
          </cell>
        </row>
        <row r="3962">
          <cell r="A3962" t="str">
            <v>73790/3</v>
          </cell>
          <cell r="B3962" t="str">
            <v>RETIRADA, LIMPEZA E REASSENTAMENTO DE PARALELEPÍPEDO SOBRE COLCHÃO DE PÓ DE PEDRA ESPESSURA 10CM, REJUNTADO COM ARGAMASSA TRAÇO 1:3 (CIMENTO E AREIA), CONSIDERANDO APROVEITAMENTO DO PARALELEPÍPEDO</v>
          </cell>
          <cell r="C3962" t="str">
            <v>M2</v>
          </cell>
          <cell r="D3962">
            <v>22.97</v>
          </cell>
          <cell r="E3962">
            <v>30.86</v>
          </cell>
          <cell r="F3962">
            <v>53.83</v>
          </cell>
        </row>
        <row r="3963">
          <cell r="A3963">
            <v>85384</v>
          </cell>
          <cell r="B3963" t="str">
            <v>REMOÇÃO MANUAL DE PASSEIO EM PEDRA PORTUGUESA</v>
          </cell>
          <cell r="C3963" t="str">
            <v>M2</v>
          </cell>
          <cell r="D3963">
            <v>2.48</v>
          </cell>
          <cell r="E3963">
            <v>5.3</v>
          </cell>
          <cell r="F3963">
            <v>7.78</v>
          </cell>
        </row>
        <row r="3964">
          <cell r="A3964">
            <v>85386</v>
          </cell>
          <cell r="B3964" t="str">
            <v>REMOÇÃO MANUAL DE PAVIMENTAÇÃO DE LAJOES DE GRANITO EM PASSEIOS</v>
          </cell>
          <cell r="C3964" t="str">
            <v>M2</v>
          </cell>
          <cell r="D3964">
            <v>5.42</v>
          </cell>
          <cell r="E3964">
            <v>11.58</v>
          </cell>
          <cell r="F3964">
            <v>17</v>
          </cell>
        </row>
        <row r="3965">
          <cell r="A3965" t="str">
            <v>73790/2</v>
          </cell>
          <cell r="B3965" t="str">
            <v>REASSENTAMENTO DE PARALELEPÍPEDO SOBRE COLCHÃO DE PÓ DE PEDRA ESPESSURA 10CM, REJUNTADO COM BETUME E PEDRISCO, CONSIDERANDO APROVEITAMENTO DO PARALELEPÍPEDO</v>
          </cell>
          <cell r="C3965" t="str">
            <v>M2</v>
          </cell>
          <cell r="D3965">
            <v>19.07</v>
          </cell>
          <cell r="E3965">
            <v>17.57</v>
          </cell>
          <cell r="F3965">
            <v>36.64</v>
          </cell>
        </row>
        <row r="3966">
          <cell r="A3966" t="str">
            <v>73790/4</v>
          </cell>
          <cell r="B3966" t="str">
            <v>REASSENTAMENTO DE PARALELEPÍPEDO SOBRE COLCHÃO DE PÓ DE PEDRA ESPESSURA 10CM, REJUNTADO COM ARGAMASSA TRAÇO 1:3 (CIMENTO E AREIA), CONSIDERANDO APROVEITAMENTO DO PARALELEPÍPEDO</v>
          </cell>
          <cell r="C3966" t="str">
            <v>M2</v>
          </cell>
          <cell r="D3966">
            <v>16.260000000000002</v>
          </cell>
          <cell r="E3966">
            <v>18.399999999999999</v>
          </cell>
          <cell r="F3966">
            <v>34.659999999999997</v>
          </cell>
        </row>
        <row r="3967">
          <cell r="A3967">
            <v>83717</v>
          </cell>
          <cell r="B3967" t="str">
            <v>ASSENTAMENTO DE MEIO FIO PRÉ-MOLDADO, INCLUINDO ESCAVAÇÃO</v>
          </cell>
          <cell r="C3967" t="str">
            <v>M</v>
          </cell>
          <cell r="D3967">
            <v>5.92</v>
          </cell>
          <cell r="E3967">
            <v>9.8800000000000008</v>
          </cell>
          <cell r="F3967">
            <v>15.8</v>
          </cell>
        </row>
        <row r="3968">
          <cell r="A3968">
            <v>83694</v>
          </cell>
          <cell r="B3968" t="str">
            <v>RECOMPOSIÇÃO DE PAVIMENTAÇÃO TIPO BLOKRET SOBRE COLCHÃO DE AREIA COM REAPROVEITAMENTO DE MATERIAL</v>
          </cell>
          <cell r="C3968" t="str">
            <v>M2</v>
          </cell>
          <cell r="D3968">
            <v>7.6</v>
          </cell>
          <cell r="E3968">
            <v>5.38</v>
          </cell>
          <cell r="F3968">
            <v>12.98</v>
          </cell>
        </row>
        <row r="3969">
          <cell r="A3969" t="str">
            <v>83695/1</v>
          </cell>
          <cell r="B3969" t="str">
            <v>REJUNTAMENTO PAVIMENTAÇÃO PARALELEPÍPEDO BETUME CASCALH INCL MATERIAIS</v>
          </cell>
          <cell r="C3969" t="str">
            <v>M2</v>
          </cell>
          <cell r="D3969">
            <v>10.26</v>
          </cell>
          <cell r="E3969">
            <v>4.82</v>
          </cell>
          <cell r="F3969">
            <v>15.08</v>
          </cell>
        </row>
        <row r="3970">
          <cell r="A3970">
            <v>83771</v>
          </cell>
          <cell r="B3970" t="str">
            <v>RECOMPOSIÇÃO DE REVESTIMENTO PRIMÁRIO MEDIDO P/ VOLUME COMPACTADO</v>
          </cell>
          <cell r="C3970" t="str">
            <v>M3</v>
          </cell>
          <cell r="D3970">
            <v>4.6100000000000003</v>
          </cell>
          <cell r="E3970">
            <v>1.54</v>
          </cell>
          <cell r="F3970">
            <v>6.15</v>
          </cell>
        </row>
        <row r="3971">
          <cell r="A3971">
            <v>73564</v>
          </cell>
          <cell r="B3971" t="str">
            <v>CORTE REMOÇÃO DO PAVIMENTO APICOAMENTO LAJE FORMAS E CONCRETAGEM BER- COS FCK=25MPA-24H UTILIZANDO GRAUTH</v>
          </cell>
          <cell r="C3971" t="str">
            <v>M</v>
          </cell>
          <cell r="D3971">
            <v>185.48</v>
          </cell>
          <cell r="E3971">
            <v>59.24</v>
          </cell>
          <cell r="F3971">
            <v>244.72</v>
          </cell>
        </row>
        <row r="3972">
          <cell r="A3972">
            <v>83499</v>
          </cell>
          <cell r="B3972" t="str">
            <v>JUNTA DE DILATAÇÃO E VEDAÇÃO TIPO JEENE, INCLUSO CORTE E REMOÇÃO DO PAVIMENTO</v>
          </cell>
          <cell r="C3972" t="str">
            <v>M</v>
          </cell>
          <cell r="D3972">
            <v>621.71</v>
          </cell>
          <cell r="E3972">
            <v>59.24</v>
          </cell>
          <cell r="F3972">
            <v>680.95</v>
          </cell>
        </row>
        <row r="3973">
          <cell r="B3973" t="str">
            <v>REGULARIZACAO</v>
          </cell>
          <cell r="C3973">
            <v>0</v>
          </cell>
        </row>
        <row r="3974">
          <cell r="A3974">
            <v>5622</v>
          </cell>
          <cell r="B3974" t="str">
            <v>REGULARIZAÇÃO E COMPACTAÇÃO MANUAL DE TERRENO COM SOQUETE</v>
          </cell>
          <cell r="C3974" t="str">
            <v>M2</v>
          </cell>
          <cell r="D3974">
            <v>1.49</v>
          </cell>
          <cell r="E3974">
            <v>3.18</v>
          </cell>
          <cell r="F3974">
            <v>4.67</v>
          </cell>
        </row>
        <row r="3975">
          <cell r="A3975">
            <v>72961</v>
          </cell>
          <cell r="B3975" t="str">
            <v>REGULARIZAÇÃO E COMPACTAÇÃO DE SUBLEITO ATÉ 20 CM DE ESPESSURA</v>
          </cell>
          <cell r="C3975" t="str">
            <v>M2</v>
          </cell>
          <cell r="D3975">
            <v>0.86</v>
          </cell>
          <cell r="E3975">
            <v>0.23</v>
          </cell>
          <cell r="F3975">
            <v>1.0900000000000001</v>
          </cell>
        </row>
        <row r="3976">
          <cell r="A3976">
            <v>79472</v>
          </cell>
          <cell r="B3976" t="str">
            <v>REGULARIZAÇÃO DE SUPERFÍCIES EM TERRA COM MOTONÍVELADORA</v>
          </cell>
          <cell r="C3976" t="str">
            <v>M2</v>
          </cell>
          <cell r="D3976">
            <v>0.38</v>
          </cell>
          <cell r="E3976">
            <v>0.05</v>
          </cell>
          <cell r="F3976">
            <v>0.43</v>
          </cell>
        </row>
        <row r="3977">
          <cell r="B3977" t="str">
            <v>CONFORMACAO GEOMETRICA</v>
          </cell>
          <cell r="C3977">
            <v>0</v>
          </cell>
        </row>
        <row r="3978">
          <cell r="A3978">
            <v>41879</v>
          </cell>
          <cell r="B3978" t="str">
            <v>CONFORMAÇÃO GEOMETRICA DE PLATAFORMA PARA EXECUÇÃO DE REVESTIMENTO PRIMÁRIO EM RODOVIAS VICINAIS</v>
          </cell>
          <cell r="C3978" t="str">
            <v>M2</v>
          </cell>
          <cell r="D3978">
            <v>0.09</v>
          </cell>
          <cell r="E3978">
            <v>0.01</v>
          </cell>
          <cell r="F3978">
            <v>0.1</v>
          </cell>
        </row>
        <row r="3979">
          <cell r="B3979" t="str">
            <v>BASE</v>
          </cell>
          <cell r="C3979">
            <v>0</v>
          </cell>
        </row>
        <row r="3980">
          <cell r="A3980">
            <v>73710</v>
          </cell>
          <cell r="B3980" t="str">
            <v>BASE PARA PAVIMENTAÇÃO COM BRITA GRADUADA, INCLUSIVE COMPACTAÇÃO</v>
          </cell>
          <cell r="C3980" t="str">
            <v>M3</v>
          </cell>
          <cell r="D3980">
            <v>62.4</v>
          </cell>
          <cell r="E3980">
            <v>2.3199999999999998</v>
          </cell>
          <cell r="F3980">
            <v>64.72</v>
          </cell>
        </row>
        <row r="3981">
          <cell r="A3981">
            <v>73711</v>
          </cell>
          <cell r="B3981" t="str">
            <v>BASE PARA PAVIMENTAÇÃO COM BRITA CORRIDA, INCLUSIVE COMPACTAÇÃO</v>
          </cell>
          <cell r="C3981" t="str">
            <v>M3</v>
          </cell>
          <cell r="D3981">
            <v>55.04</v>
          </cell>
          <cell r="E3981">
            <v>1.7</v>
          </cell>
          <cell r="F3981">
            <v>56.74</v>
          </cell>
        </row>
        <row r="3982">
          <cell r="A3982">
            <v>72948</v>
          </cell>
          <cell r="B3982" t="str">
            <v>COLCHÃO DE AREIA PARA PAVIMENTAÇÃO EM PARALELEPÍPEDO OU BLOCOS DE CONCRETO INTERTRAVADOS</v>
          </cell>
          <cell r="C3982" t="str">
            <v>M3</v>
          </cell>
          <cell r="D3982">
            <v>63.9</v>
          </cell>
          <cell r="E3982">
            <v>3.86</v>
          </cell>
          <cell r="F3982">
            <v>67.760000000000005</v>
          </cell>
        </row>
        <row r="3983">
          <cell r="A3983">
            <v>72910</v>
          </cell>
          <cell r="B3983" t="str">
            <v>BASE DE SOLO ARENOSO FINO, COMPACTAÇÃO 100% PROCTOR MODIFICADO</v>
          </cell>
          <cell r="C3983" t="str">
            <v>M3</v>
          </cell>
          <cell r="D3983">
            <v>7.8</v>
          </cell>
          <cell r="E3983">
            <v>2.38</v>
          </cell>
          <cell r="F3983">
            <v>10.18</v>
          </cell>
        </row>
        <row r="3984">
          <cell r="A3984">
            <v>72911</v>
          </cell>
          <cell r="B3984" t="str">
            <v>BASE DE SOLO ESTABILIZADO SEM MISTURA, COMPACTAÇÃO 100% PROCTOR NORMAL, EXCLUSIVE ESCAVAÇÃO, CARGA E TRANSPORTE DO SOLO</v>
          </cell>
          <cell r="C3984" t="str">
            <v>M3</v>
          </cell>
          <cell r="D3984">
            <v>6.53</v>
          </cell>
          <cell r="E3984">
            <v>2.11</v>
          </cell>
          <cell r="F3984">
            <v>8.64</v>
          </cell>
        </row>
        <row r="3985">
          <cell r="A3985">
            <v>72912</v>
          </cell>
          <cell r="B3985" t="str">
            <v>BASE DE SOLO CIMENTO 2% MISTURA EM PISTA, COMPACTAÇÃO 100% PROCTOR INTERMÉDIARIO, EXCLUSIVE ESCAVAÇÃO, CARGA E TRANSPORTE DO SOLO</v>
          </cell>
          <cell r="C3985" t="str">
            <v>M3</v>
          </cell>
          <cell r="D3985">
            <v>25.62</v>
          </cell>
          <cell r="E3985">
            <v>3.64</v>
          </cell>
          <cell r="F3985">
            <v>29.26</v>
          </cell>
        </row>
        <row r="3986">
          <cell r="A3986">
            <v>72913</v>
          </cell>
          <cell r="B3986" t="str">
            <v>BASE DE SOLO CIMENTO 4% MISTURA EM PISTA, COMPACTAÇÃO 100% PROCTOR NORMAL, EXCLUSIVE TRANSPORTE DO SOLO</v>
          </cell>
          <cell r="C3986" t="str">
            <v>M3</v>
          </cell>
          <cell r="D3986">
            <v>41.9</v>
          </cell>
          <cell r="E3986">
            <v>3.88</v>
          </cell>
          <cell r="F3986">
            <v>45.78</v>
          </cell>
        </row>
        <row r="3987">
          <cell r="A3987">
            <v>72914</v>
          </cell>
          <cell r="B3987" t="str">
            <v>BASE DE SOLO CIMENTO 6% MISTURA EM PISTA, COMPACTAÇÃO 100% PROCTOR NORMAL, EXCLUSIVE ESCAVAÇÃO, CARGA E TRANSPORTE DO SOLO</v>
          </cell>
          <cell r="C3987" t="str">
            <v>M3</v>
          </cell>
          <cell r="D3987">
            <v>59.93</v>
          </cell>
          <cell r="E3987">
            <v>5.17</v>
          </cell>
          <cell r="F3987">
            <v>65.099999999999994</v>
          </cell>
        </row>
        <row r="3988">
          <cell r="A3988">
            <v>72916</v>
          </cell>
          <cell r="B3988" t="str">
            <v>BASE DE SOLO CIMENTO 2% MISTURA EM USINA, COMPACTAÇÃO 100% PROCTOR INTERMÉDIARIO, EXCLUSIVE ESCAVAÇÃO, CARGA E TRANSPORTE DO SOLO</v>
          </cell>
          <cell r="C3988" t="str">
            <v>M3</v>
          </cell>
          <cell r="D3988">
            <v>28.3</v>
          </cell>
          <cell r="E3988">
            <v>2.57</v>
          </cell>
          <cell r="F3988">
            <v>30.87</v>
          </cell>
        </row>
        <row r="3989">
          <cell r="A3989">
            <v>72919</v>
          </cell>
          <cell r="B3989" t="str">
            <v>BASE DE SOLO CIMENTO 4% MISTURA EM USINA, COMPACTAÇÃO 100% PROCTOR NORMAL, EXCLUSIVE ESCAVAÇÃO, CARGA E TRANSPORTE DO SOLO</v>
          </cell>
          <cell r="C3989" t="str">
            <v>M3</v>
          </cell>
          <cell r="D3989">
            <v>43.61</v>
          </cell>
          <cell r="E3989">
            <v>1.83</v>
          </cell>
          <cell r="F3989">
            <v>45.44</v>
          </cell>
        </row>
        <row r="3990">
          <cell r="A3990">
            <v>72922</v>
          </cell>
          <cell r="B3990" t="str">
            <v>BASE DE SOLO CIMENTO 6% COM MISTURA EM USINA, COMPACTAÇÃO 100% PROCTOR NORMAL, EXCLUSIVE ESCAVAÇÃO, CARGA E TRANSPORTE DO SOLO</v>
          </cell>
          <cell r="C3990" t="str">
            <v>M3</v>
          </cell>
          <cell r="D3990">
            <v>60.92</v>
          </cell>
          <cell r="E3990">
            <v>1.83</v>
          </cell>
          <cell r="F3990">
            <v>62.75</v>
          </cell>
        </row>
        <row r="3991">
          <cell r="A3991">
            <v>72923</v>
          </cell>
          <cell r="B3991" t="str">
            <v>BASE DE SOLO - BRITA (40/60), MISTURA EM USINA, COMPACTAÇÃO 100% PROCTOR MODIFICADO, EXCLUSIVE ESCAVAÇÃO, CARGA E TRANSPORTE</v>
          </cell>
          <cell r="C3991" t="str">
            <v>M3</v>
          </cell>
          <cell r="D3991">
            <v>38.6</v>
          </cell>
          <cell r="E3991">
            <v>1.83</v>
          </cell>
          <cell r="F3991">
            <v>40.43</v>
          </cell>
        </row>
        <row r="3992">
          <cell r="A3992">
            <v>72924</v>
          </cell>
          <cell r="B3992" t="str">
            <v>BASE DE SOLO - BRITA (50/50), MISTURA EM USINA, COMPACTAÇÃO 100% PROCTOR MODIFICADO, EXCLUSIVE ESCAVAÇÃO, CARGA E TRANSPORTE</v>
          </cell>
          <cell r="C3992" t="str">
            <v>M3</v>
          </cell>
          <cell r="D3992">
            <v>33.36</v>
          </cell>
          <cell r="E3992">
            <v>1.83</v>
          </cell>
          <cell r="F3992">
            <v>35.19</v>
          </cell>
        </row>
        <row r="3993">
          <cell r="A3993" t="str">
            <v>73766/1</v>
          </cell>
          <cell r="B3993" t="str">
            <v>BASE PARA PAVIMENTAÇÃO COM MACADAME HIDRÁULICO, INCLUSIVE COMPACTAÇÃO</v>
          </cell>
          <cell r="C3993" t="str">
            <v>M3</v>
          </cell>
          <cell r="D3993">
            <v>80.260000000000005</v>
          </cell>
          <cell r="E3993">
            <v>10.14</v>
          </cell>
          <cell r="F3993">
            <v>90.4</v>
          </cell>
        </row>
        <row r="3994">
          <cell r="A3994">
            <v>83772</v>
          </cell>
          <cell r="B3994" t="str">
            <v>BASE SOLO ESTABIL C/ MATERIAIS MISTURADOS NA USINA / TRANSP ÁGUA EXCL. ESCAV., CARGA E TRANSPORTE DOS SOLOS UTILIZADOS E BRITA</v>
          </cell>
          <cell r="C3994" t="str">
            <v>M3</v>
          </cell>
          <cell r="D3994">
            <v>9.23</v>
          </cell>
          <cell r="E3994">
            <v>2.4700000000000002</v>
          </cell>
          <cell r="F3994">
            <v>11.7</v>
          </cell>
        </row>
        <row r="3995">
          <cell r="B3995" t="str">
            <v>EMBASAMENTO COM MATERIAL GRANULAR / AGULHAMENTO</v>
          </cell>
          <cell r="C3995">
            <v>0</v>
          </cell>
        </row>
        <row r="3996">
          <cell r="A3996">
            <v>6122</v>
          </cell>
          <cell r="B3996" t="str">
            <v>EMBASAMENTO C/PEDRA ARGAMASSADA UTILIZANDO ARG.CIM/AREIA 1:4</v>
          </cell>
          <cell r="C3996" t="str">
            <v>M3</v>
          </cell>
          <cell r="D3996">
            <v>169.67</v>
          </cell>
          <cell r="E3996">
            <v>154.30000000000001</v>
          </cell>
          <cell r="F3996">
            <v>323.97000000000003</v>
          </cell>
        </row>
        <row r="3997">
          <cell r="A3997" t="str">
            <v>73817/1</v>
          </cell>
          <cell r="B3997" t="str">
            <v>EMBASAMENTO DE MATERIAL GRANULAR - PÓ DE PEDRA</v>
          </cell>
          <cell r="C3997" t="str">
            <v>M3</v>
          </cell>
          <cell r="D3997">
            <v>44.84</v>
          </cell>
          <cell r="E3997">
            <v>12.55</v>
          </cell>
          <cell r="F3997">
            <v>57.39</v>
          </cell>
        </row>
        <row r="3998">
          <cell r="A3998" t="str">
            <v>73817/2</v>
          </cell>
          <cell r="B3998" t="str">
            <v>EMBASAMENTO DE MATERIAL GRANULAR - RACHÃO</v>
          </cell>
          <cell r="C3998" t="str">
            <v>M3</v>
          </cell>
          <cell r="D3998">
            <v>55.83</v>
          </cell>
          <cell r="E3998">
            <v>24.13</v>
          </cell>
          <cell r="F3998">
            <v>79.959999999999994</v>
          </cell>
        </row>
        <row r="3999">
          <cell r="A3999" t="str">
            <v>74078/1</v>
          </cell>
          <cell r="B3999" t="str">
            <v>AGULHAMENTO FUNDO DE VALAS C/MACO 30KG PEDRA-DE-MÃO H=10CM</v>
          </cell>
          <cell r="C3999" t="str">
            <v>M2</v>
          </cell>
          <cell r="D3999">
            <v>10.48</v>
          </cell>
          <cell r="E3999">
            <v>14.48</v>
          </cell>
          <cell r="F3999">
            <v>24.96</v>
          </cell>
        </row>
        <row r="4000">
          <cell r="A4000" t="str">
            <v>74078/2</v>
          </cell>
          <cell r="B4000" t="str">
            <v>AGULHAMENTO FUNDO DE VALAS C/MACO 30KG PEDRA-DE-MÃO H=5CM</v>
          </cell>
          <cell r="C4000" t="str">
            <v>M2</v>
          </cell>
          <cell r="D4000">
            <v>5.24</v>
          </cell>
          <cell r="E4000">
            <v>7.24</v>
          </cell>
          <cell r="F4000">
            <v>12.48</v>
          </cell>
        </row>
        <row r="4001">
          <cell r="B4001" t="str">
            <v>PAVIMENTACAO COM PEDRAS E BLOCOS</v>
          </cell>
          <cell r="C4001">
            <v>0</v>
          </cell>
        </row>
        <row r="4002">
          <cell r="A4002" t="str">
            <v>73818/1</v>
          </cell>
          <cell r="B4002" t="str">
            <v>PAVIMENTAÇÃO EM PEDRISCO, ESPESSURA 5CM</v>
          </cell>
          <cell r="C4002" t="str">
            <v>M2</v>
          </cell>
          <cell r="D4002">
            <v>3.16</v>
          </cell>
          <cell r="E4002">
            <v>1.93</v>
          </cell>
          <cell r="F4002">
            <v>5.09</v>
          </cell>
        </row>
        <row r="4003">
          <cell r="A4003">
            <v>73608</v>
          </cell>
          <cell r="B4003" t="str">
            <v>PISO EM PEDRA PORTUGUESA BRANCA, ASSENTADA SOBRE ARGAMASSA SECA TRAÇO 1:6 (CIMENTO E AREIA) E REJUNTADA COM ARGAMASSA SECA TRAÇO 1:2 (CIMENTO E AREIA)</v>
          </cell>
          <cell r="C4003" t="str">
            <v>M2</v>
          </cell>
          <cell r="D4003">
            <v>68.180000000000007</v>
          </cell>
          <cell r="E4003">
            <v>22.21</v>
          </cell>
          <cell r="F4003">
            <v>90.39</v>
          </cell>
        </row>
        <row r="4004">
          <cell r="A4004">
            <v>73475</v>
          </cell>
          <cell r="B4004" t="str">
            <v>TACO DE ALVENARIA (2,5X10X20)CM</v>
          </cell>
          <cell r="C4004" t="str">
            <v>UN</v>
          </cell>
          <cell r="D4004">
            <v>0.4</v>
          </cell>
          <cell r="E4004">
            <v>0</v>
          </cell>
          <cell r="F4004">
            <v>0.4</v>
          </cell>
        </row>
        <row r="4005">
          <cell r="A4005">
            <v>72799</v>
          </cell>
          <cell r="B4005" t="str">
            <v>PAVIMENTO EM PARALELEPÍPEDO SOBRE COLCHÃO DE AREIA REJUNTADO COM ARGAMASSA DE CIMENTO E AREIA NO TRAÇO 1:3 (PEDRAS PEQUENAS 30 A 35 PEÇAS POR M2)</v>
          </cell>
          <cell r="C4005" t="str">
            <v>M2</v>
          </cell>
          <cell r="D4005">
            <v>55.77</v>
          </cell>
          <cell r="E4005">
            <v>13.8</v>
          </cell>
          <cell r="F4005">
            <v>69.569999999999993</v>
          </cell>
        </row>
        <row r="4006">
          <cell r="A4006" t="str">
            <v>73765/1</v>
          </cell>
          <cell r="B4006" t="str">
            <v>PAVIMENTAÇÃO EM PARALELEPÍPEDO SOBRE COLCHÃO DE PÓ DE PEDRA ESPESSURA 10CM, REJUNTADO COM ARGAMASSA DE CIMENTO E AREIA TRAÇO 1:3 (CIMENTO E AREIA)</v>
          </cell>
          <cell r="C4006" t="str">
            <v>M2</v>
          </cell>
          <cell r="D4006">
            <v>57.06</v>
          </cell>
          <cell r="E4006">
            <v>19.34</v>
          </cell>
          <cell r="F4006">
            <v>76.400000000000006</v>
          </cell>
        </row>
        <row r="4007">
          <cell r="A4007" t="str">
            <v>73765/2</v>
          </cell>
          <cell r="B4007" t="str">
            <v>PAVIMENTAÇÃO EM PARALELEPÍPEDO SOBRE COLCHÃO DE PÓ DE PEDRA ESPESSURA 10CM, REJUNTADO COM BETUME E PEDRISCO</v>
          </cell>
          <cell r="C4007" t="str">
            <v>M2</v>
          </cell>
          <cell r="D4007">
            <v>58.34</v>
          </cell>
          <cell r="E4007">
            <v>18.600000000000001</v>
          </cell>
          <cell r="F4007">
            <v>76.94</v>
          </cell>
        </row>
        <row r="4008">
          <cell r="A4008">
            <v>72195</v>
          </cell>
          <cell r="B4008" t="str">
            <v>PISO EM CONCRETO ESPESSURA 7CM, COM JUNTA EM GRAMA</v>
          </cell>
          <cell r="C4008" t="str">
            <v>M2</v>
          </cell>
          <cell r="D4008">
            <v>27.11</v>
          </cell>
          <cell r="E4008">
            <v>21.5</v>
          </cell>
          <cell r="F4008">
            <v>48.61</v>
          </cell>
        </row>
        <row r="4009">
          <cell r="A4009" t="str">
            <v>74147/1</v>
          </cell>
          <cell r="B4009" t="str">
            <v>PISO EM BLOCO SEXTAVADO 30X30CM, ESPESSURA 8CM, ASSENTADO SOBRE COLCHÃO DE AREIA ESPESSURA 6CM</v>
          </cell>
          <cell r="C4009" t="str">
            <v>M2</v>
          </cell>
          <cell r="D4009">
            <v>28.26</v>
          </cell>
          <cell r="E4009">
            <v>5.56</v>
          </cell>
          <cell r="F4009">
            <v>33.82</v>
          </cell>
        </row>
        <row r="4010">
          <cell r="A4010" t="str">
            <v>73764/1</v>
          </cell>
          <cell r="B4010" t="str">
            <v>PAVIMENTAÇÃO EM BLOCOS DE CONCRETO SEXTAVADO, ESPESSURA 6 CM, JUNTA RÍGIDA, COM ARGAMASSA NO TRAÇO 1:4 (CIMENTO E AREIA), ASSENTADOS SOBRE COLCHÃO DE PÓ DE PEDRA, COM APOIO DE CAMINHÃO TOCO.</v>
          </cell>
          <cell r="C4010" t="str">
            <v>M2</v>
          </cell>
          <cell r="D4010">
            <v>37.71</v>
          </cell>
          <cell r="E4010">
            <v>13.05</v>
          </cell>
          <cell r="F4010">
            <v>50.76</v>
          </cell>
        </row>
        <row r="4011">
          <cell r="A4011" t="str">
            <v>73764/2</v>
          </cell>
          <cell r="B4011" t="str">
            <v>PAVIMENTAÇÃO EM BLOCOS DE CONCRETO SEXTAVADO, ESPESSURA 8 CM, COM JUNTA RÍGIDA, EM ARGAMASSA NO TRAÇO 1:4 (CIMENTO E AREIA), ASSENTADOS SOBRE COLCHÃO DE PÓ DE PEDRA, COM APOIO DE CAMINHÃO TOCO</v>
          </cell>
          <cell r="C4011" t="str">
            <v>M2</v>
          </cell>
          <cell r="D4011">
            <v>42.43</v>
          </cell>
          <cell r="E4011">
            <v>13.25</v>
          </cell>
          <cell r="F4011">
            <v>55.68</v>
          </cell>
        </row>
        <row r="4012">
          <cell r="A4012" t="str">
            <v>73764/3</v>
          </cell>
          <cell r="B4012" t="str">
            <v>PAVIMENTAÇÃO EM BLOCOS DE CONCRETO SEXTAVADO, ESPESSURA 10 CM, COM JUNTA RÍGIDA, EM ARGAMASSA TRAÇO 1:4 (CIMENTO E AREIA) , ASSENTADOS SOBRE COLCHÃO DE PÓ DE PEDRA, COM APOIO DE CAMINHÃO TOCO.</v>
          </cell>
          <cell r="C4012" t="str">
            <v>M2</v>
          </cell>
          <cell r="D4012">
            <v>51.87</v>
          </cell>
          <cell r="E4012">
            <v>13.9</v>
          </cell>
          <cell r="F4012">
            <v>65.77</v>
          </cell>
        </row>
        <row r="4013">
          <cell r="A4013" t="str">
            <v>73764/4</v>
          </cell>
          <cell r="B4013" t="str">
            <v>PAVIMENTAÇÃO EM BLOCOS DE CONCRETO SEXTAVADO, ESPESSURA 6,0 CM, FCK 35MPA, ASSENTADOS SOBRE COLCHÃO DE AREIA.</v>
          </cell>
          <cell r="C4013" t="str">
            <v>M2</v>
          </cell>
          <cell r="D4013">
            <v>25.93</v>
          </cell>
          <cell r="E4013">
            <v>5.09</v>
          </cell>
          <cell r="F4013">
            <v>31.02</v>
          </cell>
        </row>
        <row r="4014">
          <cell r="A4014" t="str">
            <v>73764/5</v>
          </cell>
          <cell r="B4014" t="str">
            <v>PAVIMENTAÇÃO EM BLOCOS DE CONCRETO SEXTAVADO, ESPESSURA 8CM, FCK 35MPA, ASSENTADOS SOBRE COLCHÃO DE AREIA.</v>
          </cell>
          <cell r="C4014" t="str">
            <v>M2</v>
          </cell>
          <cell r="D4014">
            <v>31.04</v>
          </cell>
          <cell r="E4014">
            <v>5.89</v>
          </cell>
          <cell r="F4014">
            <v>36.93</v>
          </cell>
        </row>
        <row r="4015">
          <cell r="A4015" t="str">
            <v>73764/6</v>
          </cell>
          <cell r="B4015" t="str">
            <v>PAVIMENTAÇÃO EM BLOCOS DE CONCRETO SEXTAVADO, ESPESSURA 10CM, FCK 35MPA, ASSENTADOS SOBRE COLCHÃO DE AREIA.</v>
          </cell>
          <cell r="C4015" t="str">
            <v>M2</v>
          </cell>
          <cell r="D4015">
            <v>38.42</v>
          </cell>
          <cell r="E4015">
            <v>6.71</v>
          </cell>
          <cell r="F4015">
            <v>45.13</v>
          </cell>
        </row>
        <row r="4016">
          <cell r="A4016" t="str">
            <v>73892/1</v>
          </cell>
          <cell r="B4016" t="str">
            <v>EXECUÇÃO DE PASSEIO (CALÇADA) EM CONCRETO (CIMENTO/AREIA/SEIXO ROLADO), PREPARO MECÂNICO, ESPESSURA 7CM, COM JUNTA DE DILATAÇÃO EM MADEIRA, INCLUSO LANÇAMENTO E ADENSAMENTO</v>
          </cell>
          <cell r="C4016" t="str">
            <v>M2</v>
          </cell>
          <cell r="D4016">
            <v>21.39</v>
          </cell>
          <cell r="E4016">
            <v>11.42</v>
          </cell>
          <cell r="F4016">
            <v>32.81</v>
          </cell>
        </row>
        <row r="4017">
          <cell r="A4017" t="str">
            <v>73892/2</v>
          </cell>
          <cell r="B4017" t="str">
            <v>EXECUÇÃO DE PASSEIO (CALÇADA) EM CONCRETO 12 MPA, TRAÇO 1:3:5 (CIMENTO/AREIA/BRITA), PREPARO MECÂNICO, ESPESSURA 7CM, COM JUNTA DE DILATAÇÃO EM MADEIRA, INCLUSO LANÇAMENTO E ADENSAMENTO</v>
          </cell>
          <cell r="C4017" t="str">
            <v>M2</v>
          </cell>
          <cell r="D4017">
            <v>20.28</v>
          </cell>
          <cell r="E4017">
            <v>11.42</v>
          </cell>
          <cell r="F4017">
            <v>31.7</v>
          </cell>
        </row>
        <row r="4018">
          <cell r="A4018">
            <v>72944</v>
          </cell>
          <cell r="B4018" t="str">
            <v>PAVIMENTAÇÃO EM PARALELEPÍPEDO SOBRE COLCHÃO DE AREIA 10CM, REJUNTADO COM AREIA</v>
          </cell>
          <cell r="C4018" t="str">
            <v>M2</v>
          </cell>
          <cell r="D4018">
            <v>45.21</v>
          </cell>
          <cell r="E4018">
            <v>10.81</v>
          </cell>
          <cell r="F4018">
            <v>56.02</v>
          </cell>
        </row>
        <row r="4019">
          <cell r="A4019">
            <v>72971</v>
          </cell>
          <cell r="B4019" t="str">
            <v>COMPACTAÇÃO DE PAVIMENTO POLIÉDRICO</v>
          </cell>
          <cell r="C4019" t="str">
            <v>M2</v>
          </cell>
          <cell r="D4019">
            <v>0.26</v>
          </cell>
          <cell r="E4019">
            <v>0.03</v>
          </cell>
          <cell r="F4019">
            <v>0.28999999999999998</v>
          </cell>
        </row>
        <row r="4020">
          <cell r="A4020">
            <v>72969</v>
          </cell>
          <cell r="B4020" t="str">
            <v>CARGA DE PEDRA PARA PAVIMENTO POLIÉDRICO</v>
          </cell>
          <cell r="C4020" t="str">
            <v>M2</v>
          </cell>
          <cell r="D4020">
            <v>0.3</v>
          </cell>
          <cell r="E4020">
            <v>0.64</v>
          </cell>
          <cell r="F4020">
            <v>0.94</v>
          </cell>
        </row>
        <row r="4021">
          <cell r="A4021">
            <v>72972</v>
          </cell>
          <cell r="B4021" t="str">
            <v>CONTENÇÃO LATERAL COM SOLO LOCAL PARA PAVIMENTO POLIÉDRICO</v>
          </cell>
          <cell r="C4021" t="str">
            <v>M2</v>
          </cell>
          <cell r="D4021">
            <v>0.24</v>
          </cell>
          <cell r="E4021">
            <v>0.51</v>
          </cell>
          <cell r="F4021">
            <v>0.75</v>
          </cell>
        </row>
        <row r="4022">
          <cell r="A4022">
            <v>72973</v>
          </cell>
          <cell r="B4022" t="str">
            <v>CORTE E PREPARO DE CORDÃO DE PEDRA PARA PAVIMENTO POLIÉDRICO</v>
          </cell>
          <cell r="C4022" t="str">
            <v>M</v>
          </cell>
          <cell r="D4022">
            <v>0.45</v>
          </cell>
          <cell r="E4022">
            <v>0.96</v>
          </cell>
          <cell r="F4022">
            <v>1.41</v>
          </cell>
        </row>
        <row r="4023">
          <cell r="A4023">
            <v>72974</v>
          </cell>
          <cell r="B4023" t="str">
            <v>CORTE E PREPARO DE PEDRA PARA PAVIMENTO POLIÉDRICO</v>
          </cell>
          <cell r="C4023" t="str">
            <v>M2</v>
          </cell>
          <cell r="D4023">
            <v>1.5</v>
          </cell>
          <cell r="E4023">
            <v>3.21</v>
          </cell>
          <cell r="F4023">
            <v>4.71</v>
          </cell>
        </row>
        <row r="4024">
          <cell r="A4024">
            <v>72975</v>
          </cell>
          <cell r="B4024" t="str">
            <v>DESMONTE MANUAL DE PEDRA PARA PAVIMENTO POLIÉDRICO</v>
          </cell>
          <cell r="C4024" t="str">
            <v>M2</v>
          </cell>
          <cell r="D4024">
            <v>0.16</v>
          </cell>
          <cell r="E4024">
            <v>0.36</v>
          </cell>
          <cell r="F4024">
            <v>0.52</v>
          </cell>
        </row>
        <row r="4025">
          <cell r="A4025">
            <v>72976</v>
          </cell>
          <cell r="B4025" t="str">
            <v>CARGA DE CORDÃO DE PEDRA PARA PAVIMENTO POLIÉDRICO</v>
          </cell>
          <cell r="C4025" t="str">
            <v>M</v>
          </cell>
          <cell r="D4025">
            <v>0.15</v>
          </cell>
          <cell r="E4025">
            <v>0.32</v>
          </cell>
          <cell r="F4025">
            <v>0.47</v>
          </cell>
        </row>
        <row r="4026">
          <cell r="A4026">
            <v>72977</v>
          </cell>
          <cell r="B4026" t="str">
            <v>ENCHIMENTO COM ARGILA EXTRAIDA PARA PAVIMENTO POLIÉDRICO, EXCLUSIVE TRANSPORTE DA ARGILA E INDENIZACAO JAZIDA</v>
          </cell>
          <cell r="C4026" t="str">
            <v>M2</v>
          </cell>
          <cell r="D4026">
            <v>0.2</v>
          </cell>
          <cell r="E4026">
            <v>0.2</v>
          </cell>
          <cell r="F4026">
            <v>0.4</v>
          </cell>
        </row>
        <row r="4027">
          <cell r="A4027">
            <v>72978</v>
          </cell>
          <cell r="B4027" t="str">
            <v>EXTRAÇÃO, CARGA E ASSENTAMENTO DE CORDÃO DE PEDRA PARA PAVIMENTO POLIÉDRICO, EXCLUSIVE TRANSPORTE DE PEDRA E INDENIZACAO PEDREIRA</v>
          </cell>
          <cell r="C4027" t="str">
            <v>M</v>
          </cell>
          <cell r="D4027">
            <v>1.5</v>
          </cell>
          <cell r="E4027">
            <v>3.21</v>
          </cell>
          <cell r="F4027">
            <v>4.71</v>
          </cell>
        </row>
        <row r="4028">
          <cell r="A4028">
            <v>72979</v>
          </cell>
          <cell r="B4028" t="str">
            <v>EXTRAÇÃO, CARGA, PREPARO E ASSENTAMENTO DE PEDRAS POLIÉDRICAS, EXCLUSIVE TRANSPORTE DE PEDRA E INDENIZACAO PEDREIRA</v>
          </cell>
          <cell r="C4028" t="str">
            <v>M2</v>
          </cell>
          <cell r="D4028">
            <v>2.87</v>
          </cell>
          <cell r="E4028">
            <v>6.15</v>
          </cell>
          <cell r="F4028">
            <v>9.02</v>
          </cell>
        </row>
        <row r="4029">
          <cell r="B4029" t="str">
            <v>PINTURA DE LIGACAO/IMPRIMACAO</v>
          </cell>
          <cell r="C4029">
            <v>0</v>
          </cell>
        </row>
        <row r="4030">
          <cell r="A4030">
            <v>72942</v>
          </cell>
          <cell r="B4030" t="str">
            <v>PINTURA DE LIGAÇÃO COM EMULSÃO RR-1C</v>
          </cell>
          <cell r="C4030" t="str">
            <v>M2</v>
          </cell>
          <cell r="D4030">
            <v>0.99</v>
          </cell>
          <cell r="E4030">
            <v>0.12</v>
          </cell>
          <cell r="F4030">
            <v>1.1100000000000001</v>
          </cell>
        </row>
        <row r="4031">
          <cell r="A4031">
            <v>72943</v>
          </cell>
          <cell r="B4031" t="str">
            <v>PINTURA DE LIGAÇÃO COM EMULSÃO RR-2C</v>
          </cell>
          <cell r="C4031" t="str">
            <v>M2</v>
          </cell>
          <cell r="D4031">
            <v>1.07</v>
          </cell>
          <cell r="E4031">
            <v>0.12</v>
          </cell>
          <cell r="F4031">
            <v>1.19</v>
          </cell>
        </row>
        <row r="4032">
          <cell r="A4032">
            <v>72945</v>
          </cell>
          <cell r="B4032" t="str">
            <v>IMPRIMAÇÃO DE BASE DE PAVIMENTAÇÃO COM EMULSÃO CM-30</v>
          </cell>
          <cell r="C4032" t="str">
            <v>M2</v>
          </cell>
          <cell r="D4032">
            <v>3.7</v>
          </cell>
          <cell r="E4032">
            <v>0.17</v>
          </cell>
          <cell r="F4032">
            <v>3.87</v>
          </cell>
        </row>
        <row r="4033">
          <cell r="B4033" t="str">
            <v>REVESTIMENTO ASFALTICO</v>
          </cell>
          <cell r="C4033">
            <v>0</v>
          </cell>
        </row>
        <row r="4034">
          <cell r="A4034" t="str">
            <v>73760/1</v>
          </cell>
          <cell r="B4034" t="str">
            <v>CAPA SELANTE COMPREENDENDO APLICAÇÃO DE ASFALTO NA PROPORÇÃO DE 0,7 A 1,5L / M2, DISTRIBUIÇÃO DE AGREGADOS DE 5 A 15KG/M2 E COMPACTAÇÃO COM ROLO - COM USO DA EMULSÃO RR-2C, INCLUSO APLICAÇÃO E COMPACTAÇÃO</v>
          </cell>
          <cell r="C4034" t="str">
            <v>M2</v>
          </cell>
          <cell r="D4034">
            <v>2.17</v>
          </cell>
          <cell r="E4034">
            <v>7.0000000000000007E-2</v>
          </cell>
          <cell r="F4034">
            <v>2.2400000000000002</v>
          </cell>
        </row>
        <row r="4035">
          <cell r="A4035">
            <v>72956</v>
          </cell>
          <cell r="B4035" t="str">
            <v>TRATAMENTO SUPERFICIAL SIMPLES - TSS, COM EMULSÃO RR-2C</v>
          </cell>
          <cell r="C4035" t="str">
            <v>M2</v>
          </cell>
          <cell r="D4035">
            <v>3.87</v>
          </cell>
          <cell r="E4035">
            <v>0.54</v>
          </cell>
          <cell r="F4035">
            <v>4.41</v>
          </cell>
        </row>
        <row r="4036">
          <cell r="A4036">
            <v>72958</v>
          </cell>
          <cell r="B4036" t="str">
            <v>TRATAMENTO SUPERFICIAL DUPLO - TSD, COM EMULSÃO RR-2C</v>
          </cell>
          <cell r="C4036" t="str">
            <v>M2</v>
          </cell>
          <cell r="D4036">
            <v>6.84</v>
          </cell>
          <cell r="E4036">
            <v>0.76</v>
          </cell>
          <cell r="F4036">
            <v>7.6</v>
          </cell>
        </row>
        <row r="4037">
          <cell r="A4037">
            <v>72960</v>
          </cell>
          <cell r="B4037" t="str">
            <v>TRATAMENTO SUPERFICIAL TRIPLO - TST, COM EMULSÃO RR-2C</v>
          </cell>
          <cell r="C4037" t="str">
            <v>M2</v>
          </cell>
          <cell r="D4037">
            <v>9.06</v>
          </cell>
          <cell r="E4037">
            <v>0.99</v>
          </cell>
          <cell r="F4037">
            <v>10.050000000000001</v>
          </cell>
        </row>
        <row r="4038">
          <cell r="A4038" t="str">
            <v>73849/1</v>
          </cell>
          <cell r="B4038" t="str">
            <v>AREIA ASFALTO A QUENTE (AAUQ) COM CAP 50/70, INCLUSO USINAGEM E APLICAÇÃO, EXCLUSIVE TRANSPORTE</v>
          </cell>
          <cell r="C4038" t="str">
            <v>M3</v>
          </cell>
          <cell r="D4038">
            <v>460.7</v>
          </cell>
          <cell r="E4038">
            <v>32.79</v>
          </cell>
          <cell r="F4038">
            <v>493.49</v>
          </cell>
        </row>
        <row r="4039">
          <cell r="A4039" t="str">
            <v>73849/2</v>
          </cell>
          <cell r="B4039" t="str">
            <v>AREIA ASFALTO A FRIO (AAUF), COM EMULSÃO RR-2C INCLUSO USINAGEM E APLICAÇÃO, EXCLUSIVE TRANSPORTE</v>
          </cell>
          <cell r="C4039" t="str">
            <v>M3</v>
          </cell>
          <cell r="D4039">
            <v>376.38</v>
          </cell>
          <cell r="E4039">
            <v>19.920000000000002</v>
          </cell>
          <cell r="F4039">
            <v>396.3</v>
          </cell>
        </row>
        <row r="4040">
          <cell r="A4040">
            <v>72964</v>
          </cell>
          <cell r="B4040" t="str">
            <v>CONCRETO BETUMINOSO USINADO A QUENTE COM CAP 50/70, BINDER, INCLUSO USINAGEM E APLICAÇÃO, EXCLUSIVE TRANSPORTE</v>
          </cell>
          <cell r="C4040" t="str">
            <v>T</v>
          </cell>
          <cell r="D4040">
            <v>137.24</v>
          </cell>
          <cell r="E4040">
            <v>4.03</v>
          </cell>
          <cell r="F4040">
            <v>141.27000000000001</v>
          </cell>
        </row>
        <row r="4041">
          <cell r="A4041">
            <v>72965</v>
          </cell>
          <cell r="B4041" t="str">
            <v>FABRICAÇÃO E APLICAÇÃO DE CONCRETO BETUMINOSO USINADO A QUENTE(CBUQ),CAP 50/70, EXCLUSIVE TRANSPORTE</v>
          </cell>
          <cell r="C4041" t="str">
            <v>T</v>
          </cell>
          <cell r="D4041">
            <v>168.18</v>
          </cell>
          <cell r="E4041">
            <v>4.58</v>
          </cell>
          <cell r="F4041">
            <v>172.76</v>
          </cell>
        </row>
        <row r="4042">
          <cell r="A4042" t="str">
            <v>73759/2</v>
          </cell>
          <cell r="B4042" t="str">
            <v>PRÉ-MISTURADO A FRIO COM EMULSÃO RM-1C, INCLUSO USINAGEM E APLICAÇÃO, EXCLUSIVE TRANSPORTE</v>
          </cell>
          <cell r="C4042" t="str">
            <v>M3</v>
          </cell>
          <cell r="D4042">
            <v>299.73</v>
          </cell>
          <cell r="E4042">
            <v>15.15</v>
          </cell>
          <cell r="F4042">
            <v>314.88</v>
          </cell>
        </row>
        <row r="4043">
          <cell r="B4043" t="str">
            <v>MEIO-FIO E SARJETA</v>
          </cell>
          <cell r="C4043">
            <v>0</v>
          </cell>
        </row>
        <row r="4044">
          <cell r="A4044">
            <v>72966</v>
          </cell>
          <cell r="B4044" t="str">
            <v>MEIO-FIO GRANITICO 100 X 50 X 15CM, SOBRE BASE DE CONCRETO SIMPLES E REJUNTADO COM ARGAMASSA TRAÇO 1:3 (CIMENTO E AREIA)</v>
          </cell>
          <cell r="C4044" t="str">
            <v>M</v>
          </cell>
          <cell r="D4044">
            <v>45</v>
          </cell>
          <cell r="E4044">
            <v>7.09</v>
          </cell>
          <cell r="F4044">
            <v>52.09</v>
          </cell>
        </row>
        <row r="4045">
          <cell r="A4045">
            <v>72967</v>
          </cell>
          <cell r="B4045" t="str">
            <v>MEIO-FIO DE CONCRETO PRÉ-MOLDADO 12 X 30 CM, SOBRE BASE DE CONCRETO SIMPLES E REJUNTADO COM ARGAMASSA TRAÇO 1:3 (CIMENTO E AREIA)</v>
          </cell>
          <cell r="C4045" t="str">
            <v>M</v>
          </cell>
          <cell r="D4045">
            <v>21.07</v>
          </cell>
          <cell r="E4045">
            <v>6.55</v>
          </cell>
          <cell r="F4045">
            <v>27.62</v>
          </cell>
        </row>
        <row r="4046">
          <cell r="A4046" t="str">
            <v>73763/1</v>
          </cell>
          <cell r="B4046" t="str">
            <v>MEIO-FIO E SARJETA DE CONCRETO MOLDADO NO LOCAL, USINADO 15 MPA, COM 0,65 M BASE X 0,30 M ALTURA, REJUNTE EM ARGAMASSA TRAÇO 1:3,5 (CIMENTO E AREIA)</v>
          </cell>
          <cell r="C4046" t="str">
            <v>M</v>
          </cell>
          <cell r="D4046">
            <v>55.57</v>
          </cell>
          <cell r="E4046">
            <v>33.17</v>
          </cell>
          <cell r="F4046">
            <v>88.74</v>
          </cell>
        </row>
        <row r="4047">
          <cell r="A4047" t="str">
            <v>73763/2</v>
          </cell>
          <cell r="B4047" t="str">
            <v>MEIO-FIO E SARJETA DE CONCRETO MOLDADO NO LOCAL, USINADO 15 MPA, COM 0,45 M BASE X 0,30 M ALTURA, REJUNTE EM ARGAMASSA TRAÇO 1:3,5 (CIMENTO E AREIA)</v>
          </cell>
          <cell r="C4047" t="str">
            <v>M</v>
          </cell>
          <cell r="D4047">
            <v>43.31</v>
          </cell>
          <cell r="E4047">
            <v>26.87</v>
          </cell>
          <cell r="F4047">
            <v>70.180000000000007</v>
          </cell>
        </row>
        <row r="4048">
          <cell r="A4048" t="str">
            <v>73763/3</v>
          </cell>
          <cell r="B4048" t="str">
            <v>MEIO-FIO E SARJETA CONJUGADOS DE CONCRETO 15 MPA, 47 CM BASE X 30 CM ALTURA, MOLDADO "IN LOCO" COM EXTRUSORA</v>
          </cell>
          <cell r="C4048" t="str">
            <v>M</v>
          </cell>
          <cell r="D4048">
            <v>25.89</v>
          </cell>
          <cell r="E4048">
            <v>5.83</v>
          </cell>
          <cell r="F4048">
            <v>31.72</v>
          </cell>
        </row>
        <row r="4049">
          <cell r="A4049" t="str">
            <v>73763/4</v>
          </cell>
          <cell r="B4049" t="str">
            <v>MEIO-FIO E SARJETA CONJUGADOS DE CONCRETO 15 MPA, 35 CM BASE X 30 CM ALTURA, MOLDADO "IN LOCO" COM EXTRUSORA</v>
          </cell>
          <cell r="C4049" t="str">
            <v>M</v>
          </cell>
          <cell r="D4049">
            <v>21.69</v>
          </cell>
          <cell r="E4049">
            <v>4.9000000000000004</v>
          </cell>
          <cell r="F4049">
            <v>26.59</v>
          </cell>
        </row>
        <row r="4050">
          <cell r="A4050" t="str">
            <v>73763/5</v>
          </cell>
          <cell r="B4050" t="str">
            <v>MEIO-FIO E SARJETA CONJUGADOS DE CONCRETO 15 MPA, 30 CM BASE X 26 CM ALTURA, MOLDADO "IN LOCO" COM EXTRUSORA</v>
          </cell>
          <cell r="C4050" t="str">
            <v>M</v>
          </cell>
          <cell r="D4050">
            <v>15.81</v>
          </cell>
          <cell r="E4050">
            <v>3.61</v>
          </cell>
          <cell r="F4050">
            <v>19.420000000000002</v>
          </cell>
        </row>
        <row r="4051">
          <cell r="A4051" t="str">
            <v>73789/1</v>
          </cell>
          <cell r="B4051" t="str">
            <v>MEIO-FIO DE CONCRETO MOLDADO NO LOCAL, USINADO 15 MPA, COM 0,45 M ALTURA X 0,15 M BASE, REJUNTE EM ARGAMASSA TRAÇO 1:3,5 (CIMENTO E AREIA)</v>
          </cell>
          <cell r="C4051" t="str">
            <v>M</v>
          </cell>
          <cell r="D4051">
            <v>42.5</v>
          </cell>
          <cell r="E4051">
            <v>30.17</v>
          </cell>
          <cell r="F4051">
            <v>72.67</v>
          </cell>
        </row>
        <row r="4052">
          <cell r="A4052" t="str">
            <v>73789/2</v>
          </cell>
          <cell r="B4052" t="str">
            <v>MEIO-FIO DE CONCRETO MOLDADO NO LOCAL, USINADO 15 MPA, COM 0,30 M ALTURA X 0,15 M BASE, REJUNTE EM ARGAMASSA TRAÇO 1:3,5 (CIMENTO E AREIA)</v>
          </cell>
          <cell r="C4052" t="str">
            <v>M</v>
          </cell>
          <cell r="D4052">
            <v>28.94</v>
          </cell>
          <cell r="E4052">
            <v>20.75</v>
          </cell>
          <cell r="F4052">
            <v>49.69</v>
          </cell>
        </row>
        <row r="4053">
          <cell r="A4053" t="str">
            <v>74012/1</v>
          </cell>
          <cell r="B4053" t="str">
            <v>SARJETA EM CONCRETO, PREPARO MANUAL, COM SEIXO ROLADO, ESPESSURA = 8CM, LARGURA = 40CM.</v>
          </cell>
          <cell r="C4053" t="str">
            <v>M</v>
          </cell>
          <cell r="D4053">
            <v>18.43</v>
          </cell>
          <cell r="E4053">
            <v>21.04</v>
          </cell>
          <cell r="F4053">
            <v>39.47</v>
          </cell>
        </row>
        <row r="4054">
          <cell r="A4054">
            <v>83719</v>
          </cell>
          <cell r="B4054" t="str">
            <v>SARJETA CORTE EM TALUDES TRIANG 1,25X0,25M ESP=0,08 REV CONC SIMPLES INCL ESCAVAÇÃO MEC ACERTO MANUAL TERRENO FORNEC MAT E REJUNTAMENTO</v>
          </cell>
          <cell r="C4054" t="str">
            <v>M</v>
          </cell>
          <cell r="D4054">
            <v>41.81</v>
          </cell>
          <cell r="E4054">
            <v>22.72</v>
          </cell>
          <cell r="F4054">
            <v>64.53</v>
          </cell>
        </row>
        <row r="4055">
          <cell r="A4055">
            <v>83720</v>
          </cell>
          <cell r="B4055" t="str">
            <v>SARJETA CORTE EM TALUDES TRIANG 1,50X0,30M, ESP=0,08 M REV.CONC. SIMPLES INCL ESCAVAÇÃO MEC ACERTO MANUAL TERRENO FORNEC MAT E REJUNTAMENTO</v>
          </cell>
          <cell r="C4055" t="str">
            <v>M</v>
          </cell>
          <cell r="D4055">
            <v>49.37</v>
          </cell>
          <cell r="E4055">
            <v>27.3</v>
          </cell>
          <cell r="F4055">
            <v>76.67</v>
          </cell>
        </row>
        <row r="4056">
          <cell r="A4056">
            <v>83721</v>
          </cell>
          <cell r="B4056" t="str">
            <v>SARJETA CORTE TALUDES TRIANG 1,85X0,35M ESP=0,08 REV CONC. SIMPLES INCL ESCAVAÇÃO MEC ACERTO MANUAL TERRENO FORNEC MAT E REJUNTAMENTO</v>
          </cell>
          <cell r="C4056" t="str">
            <v>M</v>
          </cell>
          <cell r="D4056">
            <v>60.17</v>
          </cell>
          <cell r="E4056">
            <v>33.99</v>
          </cell>
          <cell r="F4056">
            <v>94.16</v>
          </cell>
        </row>
        <row r="4057">
          <cell r="A4057" t="str">
            <v>74208/1</v>
          </cell>
          <cell r="B4057" t="str">
            <v>CONSTRUÇÃO DE MEIO-FIO DE PEDRAS GRANITICAS, REJUNTADO C/ ARGAMASSA DECIMENTO E AREIA 1:2 E LINHA D ÁGUA DE PARALELEPÍPEDOS,ASSENTADOS SOBREMISTURA DE CIMENTO E AREIA 1:6, C/ 6,0 CM DE ESPESSURA E REJUNTADOS C/ARGAMASSA DE CIMENTO E AREIA 1:2, INCLUSIV BA</v>
          </cell>
          <cell r="C4057" t="str">
            <v>M</v>
          </cell>
          <cell r="D4057">
            <v>61.64</v>
          </cell>
          <cell r="E4057">
            <v>19.41</v>
          </cell>
          <cell r="F4057">
            <v>81.05</v>
          </cell>
        </row>
        <row r="4058">
          <cell r="A4058" t="str">
            <v>74211/1</v>
          </cell>
          <cell r="B4058" t="str">
            <v>LINHA D ÁGUA EM PARALELEPÍPEDOS GRANITICOS, REJUNTADOS C/ ARG DE CIMENTO E AREIA TRAÇO 1:3 SOBRE LASTRO DE BRITA E BERÇO DE AREIA</v>
          </cell>
          <cell r="C4058" t="str">
            <v>M</v>
          </cell>
          <cell r="D4058">
            <v>26.41</v>
          </cell>
          <cell r="E4058">
            <v>10.37</v>
          </cell>
          <cell r="F4058">
            <v>36.78</v>
          </cell>
        </row>
        <row r="4059">
          <cell r="A4059" t="str">
            <v>74223/1</v>
          </cell>
          <cell r="B4059" t="str">
            <v>MEIO-FIO (GUIA) DE CONCRETO PRÉ-MOLDADO, DIMENSÕES 12X15X30X100CM (FACE SUPERIORXFACE INFERIORXALTURAXCOMPRIMENTO),REJUNTADO C/ARGAMASSA 1:4 CIMENTO:AREIA, INCLUINDO ESCAVAÇÃO E REATERRO.</v>
          </cell>
          <cell r="C4059" t="str">
            <v>M</v>
          </cell>
          <cell r="D4059">
            <v>23.32</v>
          </cell>
          <cell r="E4059">
            <v>15.03</v>
          </cell>
          <cell r="F4059">
            <v>38.35</v>
          </cell>
        </row>
        <row r="4060">
          <cell r="A4060" t="str">
            <v>74223/2</v>
          </cell>
          <cell r="B4060" t="str">
            <v>MEIO-FIO EM PEDRA GRANITICA, REJUNTADO C/ARGAMASSA CIMENTO E AREIA 1:3</v>
          </cell>
          <cell r="C4060" t="str">
            <v>M</v>
          </cell>
          <cell r="D4060">
            <v>34.549999999999997</v>
          </cell>
          <cell r="E4060">
            <v>7.3</v>
          </cell>
          <cell r="F4060">
            <v>41.85</v>
          </cell>
        </row>
        <row r="4061">
          <cell r="A4061" t="str">
            <v>74237/1</v>
          </cell>
          <cell r="B4061" t="str">
            <v>MEIO-FIO COM SARJETA, EXECUTADO C/EXTRUSORA (SARJETA 30X8CM MEIO-FIO 15X10CM X H=23CM), INCLUI ESC.E ACERTO FAIXA 0,45M</v>
          </cell>
          <cell r="C4061" t="str">
            <v>M</v>
          </cell>
          <cell r="D4061">
            <v>18.079999999999998</v>
          </cell>
          <cell r="E4061">
            <v>8.19</v>
          </cell>
          <cell r="F4061">
            <v>26.27</v>
          </cell>
        </row>
        <row r="4062">
          <cell r="A4062">
            <v>83718</v>
          </cell>
          <cell r="B4062" t="str">
            <v>ESCORAMENTO DE MEIO FIO COM MATERIAL LOCAL COMPACTADO MANUALMENTE, EM FAIXA DE 0,50M</v>
          </cell>
          <cell r="C4062" t="str">
            <v>M</v>
          </cell>
          <cell r="D4062">
            <v>1.03</v>
          </cell>
          <cell r="E4062">
            <v>2.2200000000000002</v>
          </cell>
          <cell r="F4062">
            <v>3.25</v>
          </cell>
        </row>
        <row r="4063">
          <cell r="B4063" t="str">
            <v>SINALIZACAO</v>
          </cell>
          <cell r="C4063">
            <v>0</v>
          </cell>
        </row>
        <row r="4064">
          <cell r="A4064">
            <v>72947</v>
          </cell>
          <cell r="B4064" t="str">
            <v>SINALIZAÇÃO HORIZONTAL COM TINTA RETRORREFLETIVA A BASE DE RESINA ACRÍLICA COM MICROESFERAS DE VIDRO</v>
          </cell>
          <cell r="C4064" t="str">
            <v>M2</v>
          </cell>
          <cell r="D4064">
            <v>16.170000000000002</v>
          </cell>
          <cell r="E4064">
            <v>0.39</v>
          </cell>
          <cell r="F4064">
            <v>16.559999999999999</v>
          </cell>
        </row>
        <row r="4065">
          <cell r="B4065" t="str">
            <v>BARREIRA</v>
          </cell>
          <cell r="C4065">
            <v>0</v>
          </cell>
        </row>
        <row r="4066">
          <cell r="A4066" t="str">
            <v>73770/1</v>
          </cell>
          <cell r="B4066" t="str">
            <v>BARREIRA PRÉ-MOLDADA EXTERNA CONCRETO ARMADO 0,25X0,40X1,14M FCK=25MPA AÇO CA-50 INCL VIGOTA HORIZONTAL MONTANTE A CADA 1,00M FERROS DE LIGAÇÃO E MATERIAIS.</v>
          </cell>
          <cell r="C4066" t="str">
            <v>M</v>
          </cell>
          <cell r="D4066">
            <v>277.56</v>
          </cell>
          <cell r="E4066">
            <v>179.49</v>
          </cell>
          <cell r="F4066">
            <v>457.05</v>
          </cell>
        </row>
        <row r="4067">
          <cell r="A4067" t="str">
            <v>73770/2</v>
          </cell>
          <cell r="B4067" t="str">
            <v>BARREIRA DUPLA PRÉ-MOL INTER CONCRETO ARMADO 0,15X0,65X0,77M FCK=25MPA AÇO CA-50 INCL FERROS DE LIGAÇÃO E MATERIAIS.</v>
          </cell>
          <cell r="C4067" t="str">
            <v>M</v>
          </cell>
          <cell r="D4067">
            <v>229.87</v>
          </cell>
          <cell r="E4067">
            <v>123.94</v>
          </cell>
          <cell r="F4067">
            <v>353.81</v>
          </cell>
        </row>
        <row r="4068">
          <cell r="B4068" t="str">
            <v>MUROS E FECHOS</v>
          </cell>
          <cell r="C4068">
            <v>0</v>
          </cell>
        </row>
        <row r="4069">
          <cell r="B4069" t="str">
            <v>PORTOES EM MADEIRA</v>
          </cell>
          <cell r="C4069">
            <v>0</v>
          </cell>
        </row>
        <row r="4070">
          <cell r="A4070" t="str">
            <v>74038/1</v>
          </cell>
          <cell r="B4070" t="str">
            <v>PORTÃO COM MOURÕES DE MADEIRA ROLIÇA, DIÂMETRO 11CM, COM 5 FIOS DE ARAME FARPADO Nº 14 CLASSE 250, SEM DOBRADIÇAS</v>
          </cell>
          <cell r="C4070" t="str">
            <v>M</v>
          </cell>
          <cell r="D4070">
            <v>10.89</v>
          </cell>
          <cell r="E4070">
            <v>11.23</v>
          </cell>
          <cell r="F4070">
            <v>22.12</v>
          </cell>
        </row>
        <row r="4071">
          <cell r="B4071" t="str">
            <v>CERCAS / MOUROES EM CONCRETO</v>
          </cell>
          <cell r="C4071">
            <v>0</v>
          </cell>
        </row>
        <row r="4072">
          <cell r="A4072">
            <v>85379</v>
          </cell>
          <cell r="B4072" t="str">
            <v>DEMOLIÇÃO DE CERCA DE ARAME FARPADO E MOURÕES DE CONCRETO S/ REMOÇÃO</v>
          </cell>
          <cell r="C4072" t="str">
            <v>M</v>
          </cell>
          <cell r="D4072">
            <v>0.67</v>
          </cell>
          <cell r="E4072">
            <v>1.44</v>
          </cell>
          <cell r="F4072">
            <v>2.11</v>
          </cell>
        </row>
        <row r="4073">
          <cell r="A4073" t="str">
            <v>74142/1</v>
          </cell>
          <cell r="B4073" t="str">
            <v>CERCA COM MOURÕES DE CONCRETO, RETO, ESPAÇAMENTO DE 3M, CRAVADOS 0,5M, COM 4 FIOS DE ARAME FARPADO Nº 14 CLASSE 250</v>
          </cell>
          <cell r="C4073" t="str">
            <v>M</v>
          </cell>
          <cell r="D4073">
            <v>22.7</v>
          </cell>
          <cell r="E4073">
            <v>12.91</v>
          </cell>
          <cell r="F4073">
            <v>35.61</v>
          </cell>
        </row>
        <row r="4074">
          <cell r="A4074" t="str">
            <v>74142/4</v>
          </cell>
          <cell r="B4074" t="str">
            <v>CERCA COM MOURÕES DE CONCRETO, SEÇÃO "T" PONTA INCLINADA, 10X10CM, ESPAÇAMENTO DE 3M, CRAVADOS 0,5M, COM 11 FIOS DE ARAME FARPADO Nº 16</v>
          </cell>
          <cell r="C4074" t="str">
            <v>M</v>
          </cell>
          <cell r="D4074">
            <v>31.84</v>
          </cell>
          <cell r="E4074">
            <v>11.55</v>
          </cell>
          <cell r="F4074">
            <v>43.39</v>
          </cell>
        </row>
        <row r="4075">
          <cell r="A4075" t="str">
            <v>74143/1</v>
          </cell>
          <cell r="B4075" t="str">
            <v>CERCA COM MOURÕES DE CONCRETO, RETO, 15X15CM, ESPAÇAMENTO DE 3M, CRAVADOS 0,5M, ESCORAS DE 10X10CM NOS CANTOS, COM 12 FIOS DE ARAME DE AÇO OVALADO 15X17</v>
          </cell>
          <cell r="C4075" t="str">
            <v>M</v>
          </cell>
          <cell r="D4075">
            <v>29.54</v>
          </cell>
          <cell r="E4075">
            <v>12.71</v>
          </cell>
          <cell r="F4075">
            <v>42.25</v>
          </cell>
        </row>
        <row r="4076">
          <cell r="A4076" t="str">
            <v>74143/2</v>
          </cell>
          <cell r="B4076" t="str">
            <v>CERCA COM MOURÕES DE CONCRETO, RETO, 15X15CM, ESPAÇAMENTO DE 3M, CRAVADOS 0,5M, ESCORAS DE 10X10CM NOS CANTOS, COM 9 FIOS DE ARAME DE AÇO OVALADO 15X17</v>
          </cell>
          <cell r="C4076" t="str">
            <v>M</v>
          </cell>
          <cell r="D4076">
            <v>27.65</v>
          </cell>
          <cell r="E4076">
            <v>12.71</v>
          </cell>
          <cell r="F4076">
            <v>40.36</v>
          </cell>
        </row>
        <row r="4077">
          <cell r="A4077">
            <v>85171</v>
          </cell>
          <cell r="B4077" t="str">
            <v>RECOMPOSIÇÃO PARCIAL DO ARAME FARPADO Nº 14 CLASSE 250, FIXADO EM CERCA COM MOURÕES DE CONCRETO, RETO, 15X15CM</v>
          </cell>
          <cell r="C4077" t="str">
            <v>M</v>
          </cell>
          <cell r="D4077">
            <v>1.78</v>
          </cell>
          <cell r="E4077">
            <v>1.61</v>
          </cell>
          <cell r="F4077">
            <v>3.39</v>
          </cell>
        </row>
        <row r="4078">
          <cell r="B4078" t="str">
            <v>CERCAS / MOUROES EM MADEIRA</v>
          </cell>
          <cell r="C4078">
            <v>0</v>
          </cell>
        </row>
        <row r="4079">
          <cell r="A4079" t="str">
            <v>74142/3</v>
          </cell>
          <cell r="B4079" t="str">
            <v>CERCA COM MOURÕES DE MADEIRA, 7,5X7,5CM, ESPAÇAMENTO DE 2M, ALTURA LIVRE DE 2M, CRAVADOS 0,5M, COM 8 FIOS DE ARAME FARPADO Nº 14 CLASSE 250</v>
          </cell>
          <cell r="C4079" t="str">
            <v>M</v>
          </cell>
          <cell r="D4079">
            <v>18.11</v>
          </cell>
          <cell r="E4079">
            <v>11.23</v>
          </cell>
          <cell r="F4079">
            <v>29.34</v>
          </cell>
        </row>
        <row r="4080">
          <cell r="A4080" t="str">
            <v>74039/1</v>
          </cell>
          <cell r="B4080" t="str">
            <v>CERCA COM MOURÕES DE MADEIRA ROLIÇA, DIÂMETRO 11CM, ESPAÇAMENTO DE 2M, ALTURA LIVRE DE 1M, CRAVADOS 0,5M, COM 5 FIOS DE ARAME FARPADO Nº 14 CLASSE 250</v>
          </cell>
          <cell r="C4080" t="str">
            <v>M</v>
          </cell>
          <cell r="D4080">
            <v>10.89</v>
          </cell>
          <cell r="E4080">
            <v>11.23</v>
          </cell>
          <cell r="F4080">
            <v>22.12</v>
          </cell>
        </row>
        <row r="4081">
          <cell r="A4081" t="str">
            <v>74142/2</v>
          </cell>
          <cell r="B4081" t="str">
            <v>CERCA COM MOURÕES DE MADEIRA, 7,5X7,5CM, ESPAÇAMENTO DE 2M, ALTURA LIVRE DE 2M, CRAVADOS 0,5M, COM 4 FIOS DE ARAME FARPADO Nº 14 CLASSE 250</v>
          </cell>
          <cell r="C4081" t="str">
            <v>M</v>
          </cell>
          <cell r="D4081">
            <v>13.38</v>
          </cell>
          <cell r="E4081">
            <v>5.61</v>
          </cell>
          <cell r="F4081">
            <v>18.989999999999998</v>
          </cell>
        </row>
        <row r="4082">
          <cell r="B4082" t="str">
            <v>ALAMBRADOS</v>
          </cell>
          <cell r="C4082">
            <v>0</v>
          </cell>
        </row>
        <row r="4083">
          <cell r="A4083" t="str">
            <v>73787/1</v>
          </cell>
          <cell r="B4083" t="str">
            <v>ALAMBRADO EM TUBOS DE AÇO GALVANIZADO, COM COSTURA, DIN 2440, DIÂMETRO 2", ALTURA 3M, FIXADOS A CADA 2M EM BLOCOS DE CONCRETO, COM TELA DE ARAME GALVANIZADO REVESTIDO COM PVC, FIO 12 BWG E MALHA 7,5X7,5CM</v>
          </cell>
          <cell r="C4083" t="str">
            <v>M2</v>
          </cell>
          <cell r="D4083">
            <v>95.31</v>
          </cell>
          <cell r="E4083">
            <v>70.3</v>
          </cell>
          <cell r="F4083">
            <v>165.61</v>
          </cell>
        </row>
        <row r="4084">
          <cell r="A4084" t="str">
            <v>74244/1</v>
          </cell>
          <cell r="B4084" t="str">
            <v>ALAMBRADO PARA QUADRA POLIESPORTIVA, ESTRUTURADO POR TUBOS DE AÇO GALVANIZADO, COM COSTURA, DIN 2440, DIÂMETRO 2", COM TELA DE ARAME GALVANIZADO, FIO 14 BWG E MALHA QUADRADA 5X5CM</v>
          </cell>
          <cell r="C4084" t="str">
            <v>M2</v>
          </cell>
          <cell r="D4084">
            <v>84.82</v>
          </cell>
          <cell r="E4084">
            <v>19.34</v>
          </cell>
          <cell r="F4084">
            <v>104.16</v>
          </cell>
        </row>
        <row r="4085">
          <cell r="A4085">
            <v>85172</v>
          </cell>
          <cell r="B4085" t="str">
            <v>ALAMBRADO EM MOURÕES DE CONCRETO "T", ALTURA LIVRE 2M, ESPACADOS A CADA 2M, COM TELA DE ARAME GALVANIZADO, FIO 14 BWG E MALHA QUADRADA 5X5CM</v>
          </cell>
          <cell r="C4085" t="str">
            <v>M</v>
          </cell>
          <cell r="D4085">
            <v>51.09</v>
          </cell>
          <cell r="E4085">
            <v>29.25</v>
          </cell>
          <cell r="F4085">
            <v>80.34</v>
          </cell>
        </row>
        <row r="4086">
          <cell r="B4086" t="str">
            <v>CONTENCOES</v>
          </cell>
          <cell r="C4086">
            <v>0</v>
          </cell>
        </row>
        <row r="4087">
          <cell r="B4087" t="str">
            <v>MUROS DE ARRIMO</v>
          </cell>
          <cell r="C4087">
            <v>0</v>
          </cell>
        </row>
        <row r="4088">
          <cell r="A4088" t="str">
            <v>73843/1</v>
          </cell>
          <cell r="B4088" t="str">
            <v>MURO DE ARRIMO DE CONCRETO CICLÓPICO COM 30% DE PEDRA DE MÃO</v>
          </cell>
          <cell r="C4088" t="str">
            <v>M3</v>
          </cell>
          <cell r="D4088">
            <v>195.14</v>
          </cell>
          <cell r="E4088">
            <v>104.5</v>
          </cell>
          <cell r="F4088">
            <v>299.64</v>
          </cell>
        </row>
        <row r="4089">
          <cell r="A4089" t="str">
            <v>73844/1</v>
          </cell>
          <cell r="B4089" t="str">
            <v>MURO DE ARRIMO DE ALVENARIA DE PEDRA ARGAMASSADA</v>
          </cell>
          <cell r="C4089" t="str">
            <v>M3</v>
          </cell>
          <cell r="D4089">
            <v>210.83</v>
          </cell>
          <cell r="E4089">
            <v>227.57</v>
          </cell>
          <cell r="F4089">
            <v>438.4</v>
          </cell>
        </row>
        <row r="4090">
          <cell r="A4090" t="str">
            <v>73844/2</v>
          </cell>
          <cell r="B4090" t="str">
            <v>MURO DE ARRIMO DE ALVENARIA DE TIJOLOS</v>
          </cell>
          <cell r="C4090" t="str">
            <v>M3</v>
          </cell>
          <cell r="D4090">
            <v>235.51</v>
          </cell>
          <cell r="E4090">
            <v>163.19999999999999</v>
          </cell>
          <cell r="F4090">
            <v>398.71</v>
          </cell>
        </row>
        <row r="4091">
          <cell r="A4091" t="str">
            <v>73846/1</v>
          </cell>
          <cell r="B4091" t="str">
            <v>MURO DE ARRIMO CELULAR PEÇAS PRÉ-MOLDADAS CONCRETO EXCL FORMAS INCL CONFECÇÃO DAS PEÇAS MONTAGEM E COMPACTAÇÃO DO SOLO DE ENCHIMENTO.</v>
          </cell>
          <cell r="C4091" t="str">
            <v>M3</v>
          </cell>
          <cell r="D4091">
            <v>159.69</v>
          </cell>
          <cell r="E4091">
            <v>86.86</v>
          </cell>
          <cell r="F4091">
            <v>246.55</v>
          </cell>
        </row>
        <row r="4092">
          <cell r="A4092" t="str">
            <v>73846/2</v>
          </cell>
          <cell r="B4092" t="str">
            <v>MURO DE ARRIMO CELULAR PEÇAS PRÉ-MOLDADAS CONCRETO EXCL MATERIAIS E FORMAS INCL CONFECÇÃO PEÇAS MONTAGEM E COMPACTAÇÃO DO SOLO(ENCHIMENTO)</v>
          </cell>
          <cell r="C4092" t="str">
            <v>M3</v>
          </cell>
          <cell r="D4092">
            <v>32.29</v>
          </cell>
          <cell r="E4092">
            <v>80.72</v>
          </cell>
          <cell r="F4092">
            <v>113.01</v>
          </cell>
        </row>
        <row r="4093">
          <cell r="B4093" t="str">
            <v>ENROCAMENTO</v>
          </cell>
          <cell r="C4093">
            <v>0</v>
          </cell>
        </row>
        <row r="4094">
          <cell r="A4094">
            <v>6454</v>
          </cell>
          <cell r="B4094" t="str">
            <v>FORNECIMENTO E LANÇAMENTO DE PEDRA DE MÃO</v>
          </cell>
          <cell r="C4094" t="str">
            <v>M3</v>
          </cell>
          <cell r="D4094">
            <v>67.930000000000007</v>
          </cell>
          <cell r="E4094">
            <v>57.92</v>
          </cell>
          <cell r="F4094">
            <v>125.85</v>
          </cell>
        </row>
        <row r="4095">
          <cell r="A4095">
            <v>73611</v>
          </cell>
          <cell r="B4095" t="str">
            <v>ENROCAMENTO COM PEDRA ARGAMASSADA TRAÇO 1:4 COM PEDRA DE MÃO</v>
          </cell>
          <cell r="C4095" t="str">
            <v>M3</v>
          </cell>
          <cell r="D4095">
            <v>173.15</v>
          </cell>
          <cell r="E4095">
            <v>146.99</v>
          </cell>
          <cell r="F4095">
            <v>320.14</v>
          </cell>
        </row>
        <row r="4096">
          <cell r="A4096">
            <v>73697</v>
          </cell>
          <cell r="B4096" t="str">
            <v>ENROCAMENTO MANUAL, SEM ARRUMAÇÃO DO MATERIAL</v>
          </cell>
          <cell r="C4096" t="str">
            <v>M3</v>
          </cell>
          <cell r="D4096">
            <v>65.67</v>
          </cell>
          <cell r="E4096">
            <v>60.16</v>
          </cell>
          <cell r="F4096">
            <v>125.83</v>
          </cell>
        </row>
        <row r="4097">
          <cell r="A4097">
            <v>73698</v>
          </cell>
          <cell r="B4097" t="str">
            <v>ENROCAMENTO MANUAL, COM ARRUMAÇÃO DO MATERIAL</v>
          </cell>
          <cell r="C4097" t="str">
            <v>M3</v>
          </cell>
          <cell r="D4097">
            <v>79.22</v>
          </cell>
          <cell r="E4097">
            <v>95.5</v>
          </cell>
          <cell r="F4097">
            <v>174.72</v>
          </cell>
        </row>
        <row r="4098">
          <cell r="B4098" t="str">
            <v>GABIOES</v>
          </cell>
          <cell r="C4098">
            <v>0</v>
          </cell>
        </row>
        <row r="4099">
          <cell r="A4099">
            <v>73666</v>
          </cell>
          <cell r="B4099" t="str">
            <v>GABIÃO TIPO CAIXA H = 0,50M - MALHA HEXAG 8X10 REVESTIMENTO ZN/AL FIO 2,7MM C/ DIAFRAGAMA A CADA METRO E GEOTÊXTIL</v>
          </cell>
          <cell r="C4099" t="str">
            <v>M3</v>
          </cell>
          <cell r="D4099">
            <v>345.24</v>
          </cell>
          <cell r="E4099">
            <v>66.8</v>
          </cell>
          <cell r="F4099">
            <v>412.04</v>
          </cell>
        </row>
        <row r="4100">
          <cell r="A4100" t="str">
            <v>73842/1</v>
          </cell>
          <cell r="B4100" t="str">
            <v>GABIÃO TIPO COLCHÃO RENO/MANTA H = 0,17M - MALHA HEXAG 6X8 REVESTIMENTO ZN/AL C/ PVC FIO 2,0MM C/ DIAFRAGMA A CADA METRO E GEOTÊXTIL</v>
          </cell>
          <cell r="C4100" t="str">
            <v>M2</v>
          </cell>
          <cell r="D4100">
            <v>125.47</v>
          </cell>
          <cell r="E4100">
            <v>26.52</v>
          </cell>
          <cell r="F4100">
            <v>151.99</v>
          </cell>
        </row>
        <row r="4101">
          <cell r="A4101" t="str">
            <v>73842/2</v>
          </cell>
          <cell r="B4101" t="str">
            <v>GABIÃO TIPO COLCHÃO RENO/MANTA H = 0,23M - MALHA HEXAG 6X8 REVESTIMENTO ZN/AL C/ PVC FIO 2,0MM C/ DIAFRAGMA A CADA METRO E GEOTÊXTIL</v>
          </cell>
          <cell r="C4101" t="str">
            <v>M2</v>
          </cell>
          <cell r="D4101">
            <v>132.84</v>
          </cell>
          <cell r="E4101">
            <v>21.93</v>
          </cell>
          <cell r="F4101">
            <v>154.77000000000001</v>
          </cell>
        </row>
        <row r="4102">
          <cell r="A4102" t="str">
            <v>73842/3</v>
          </cell>
          <cell r="B4102" t="str">
            <v>GABIÃO TIPO COLCHÃO RENO/MANTA H = 0,30 M - MALHA HEXAG 6X8 REVESTIMENTO ZN/AL C/ PVC FIO 2,0MM C/ DIFRAGMA A CADA METRO E GEOTÊXTIL</v>
          </cell>
          <cell r="C4102" t="str">
            <v>M2</v>
          </cell>
          <cell r="D4102">
            <v>137.24</v>
          </cell>
          <cell r="E4102">
            <v>19.739999999999998</v>
          </cell>
          <cell r="F4102">
            <v>156.97999999999999</v>
          </cell>
        </row>
        <row r="4103">
          <cell r="A4103" t="str">
            <v>73889/1</v>
          </cell>
          <cell r="B4103" t="str">
            <v>GABIÃO TIPO CAIXA H = 0,50M - MALHA HEXAG 8X10 REVESTIMENTO ZN/AL C/ PVC FIO 2,4MM C/ DIAFRAGAMA A CADA METRO E GEOTÊXTIL</v>
          </cell>
          <cell r="C4103" t="str">
            <v>M3</v>
          </cell>
          <cell r="D4103">
            <v>406.55</v>
          </cell>
          <cell r="E4103">
            <v>66.8</v>
          </cell>
          <cell r="F4103">
            <v>473.35</v>
          </cell>
        </row>
        <row r="4104">
          <cell r="B4104" t="str">
            <v>MARROAMENTO</v>
          </cell>
          <cell r="C4104">
            <v>0</v>
          </cell>
        </row>
        <row r="4105">
          <cell r="A4105" t="str">
            <v>79518/1</v>
          </cell>
          <cell r="B4105" t="str">
            <v>MARROAMENTO EM MATERIAL DE 3A CATEGORIA, ROCHA VIVA PARA REDUÇÃO A PEDRA-DE-MÃO</v>
          </cell>
          <cell r="C4105" t="str">
            <v>M3</v>
          </cell>
          <cell r="D4105">
            <v>10.84</v>
          </cell>
          <cell r="E4105">
            <v>23.17</v>
          </cell>
          <cell r="F4105">
            <v>34.01</v>
          </cell>
        </row>
        <row r="4106">
          <cell r="A4106" t="str">
            <v>79518/2</v>
          </cell>
          <cell r="B4106" t="str">
            <v>MARROAMENTO DE MATERIAL DE 2A CATEGORIA, ROCHA DECOMPOSTA PARA REDUÇÃO A PEDRA-DE-MÃO</v>
          </cell>
          <cell r="C4106" t="str">
            <v>M3</v>
          </cell>
          <cell r="D4106">
            <v>9.75</v>
          </cell>
          <cell r="E4106">
            <v>20.85</v>
          </cell>
          <cell r="F4106">
            <v>30.6</v>
          </cell>
        </row>
        <row r="4107">
          <cell r="B4107" t="str">
            <v>ENSECADEIRA</v>
          </cell>
          <cell r="C4107">
            <v>0</v>
          </cell>
        </row>
        <row r="4108">
          <cell r="A4108" t="str">
            <v>73890/1</v>
          </cell>
          <cell r="B4108" t="str">
            <v>ENSECADEIRA DE MADEIRA COM PAREDE SIMPLES</v>
          </cell>
          <cell r="C4108" t="str">
            <v>M2</v>
          </cell>
          <cell r="D4108">
            <v>86.46</v>
          </cell>
          <cell r="E4108">
            <v>46.54</v>
          </cell>
          <cell r="F4108">
            <v>133</v>
          </cell>
        </row>
        <row r="4109">
          <cell r="A4109" t="str">
            <v>73890/2</v>
          </cell>
          <cell r="B4109" t="str">
            <v>ENSECADEIRA DE MADEIRA COM PAREDE DUPLA</v>
          </cell>
          <cell r="C4109" t="str">
            <v>M2</v>
          </cell>
          <cell r="D4109">
            <v>221.37</v>
          </cell>
          <cell r="E4109">
            <v>116.36</v>
          </cell>
          <cell r="F4109">
            <v>337.73</v>
          </cell>
        </row>
        <row r="4110">
          <cell r="B4110" t="str">
            <v>PAISAGISMO E EQUIPAMENTOS EXTERNOS</v>
          </cell>
          <cell r="C4110">
            <v>0</v>
          </cell>
        </row>
        <row r="4111">
          <cell r="B4111" t="str">
            <v>MANUTENCAO / REPAROS - PAISAGISMO E EQUIPAMENTOS EXTERNOS</v>
          </cell>
          <cell r="C4111">
            <v>0</v>
          </cell>
        </row>
        <row r="4112">
          <cell r="A4112">
            <v>85184</v>
          </cell>
          <cell r="B4112" t="str">
            <v>RETIRADA DE GRAMA EM PLACAS</v>
          </cell>
          <cell r="C4112" t="str">
            <v>M2</v>
          </cell>
          <cell r="D4112">
            <v>1.1200000000000001</v>
          </cell>
          <cell r="E4112">
            <v>2.41</v>
          </cell>
          <cell r="F4112">
            <v>3.53</v>
          </cell>
        </row>
        <row r="4113">
          <cell r="A4113" t="str">
            <v>73967/4</v>
          </cell>
          <cell r="B4113" t="str">
            <v>IRRIGAÇÃO DE ÁRVORE COM CARRO PIPA</v>
          </cell>
          <cell r="C4113" t="str">
            <v>UN</v>
          </cell>
          <cell r="D4113">
            <v>0.2</v>
          </cell>
          <cell r="E4113">
            <v>0.08</v>
          </cell>
          <cell r="F4113">
            <v>0.28000000000000003</v>
          </cell>
        </row>
        <row r="4114">
          <cell r="A4114">
            <v>85182</v>
          </cell>
          <cell r="B4114" t="str">
            <v>REVOLVIMENTO E DESTORROAMENTO MANUAL DE SUPERFÍCIE GRAMADA COM PROFUNDIDADE ATÉ 20CM</v>
          </cell>
          <cell r="C4114" t="str">
            <v>M2</v>
          </cell>
          <cell r="D4114">
            <v>0.72</v>
          </cell>
          <cell r="E4114">
            <v>1.54</v>
          </cell>
          <cell r="F4114">
            <v>2.2599999999999998</v>
          </cell>
        </row>
        <row r="4115">
          <cell r="A4115">
            <v>85183</v>
          </cell>
          <cell r="B4115" t="str">
            <v>REVOLVIMENTO MANUAL DE SOLO, PROFUNDIDADE ATÉ 20CM</v>
          </cell>
          <cell r="C4115" t="str">
            <v>M2</v>
          </cell>
          <cell r="D4115">
            <v>0.67</v>
          </cell>
          <cell r="E4115">
            <v>1.44</v>
          </cell>
          <cell r="F4115">
            <v>2.11</v>
          </cell>
        </row>
        <row r="4116">
          <cell r="B4116" t="str">
            <v>PLANTAS</v>
          </cell>
          <cell r="C4116">
            <v>0</v>
          </cell>
        </row>
        <row r="4117">
          <cell r="A4117" t="str">
            <v>74118/1</v>
          </cell>
          <cell r="B4117" t="str">
            <v>PLANTIO DE CERCA VIVA COM ARBUSTOS DE ALTURA 50 A 100CM, COM 4UN/M</v>
          </cell>
          <cell r="C4117" t="str">
            <v>M</v>
          </cell>
          <cell r="D4117">
            <v>115.12</v>
          </cell>
          <cell r="E4117">
            <v>3.49</v>
          </cell>
          <cell r="F4117">
            <v>118.61</v>
          </cell>
        </row>
        <row r="4118">
          <cell r="A4118" t="str">
            <v>73788/2</v>
          </cell>
          <cell r="B4118" t="str">
            <v>GRADE EM MADEIRA PARA PROTEÇÃO DE MUDAS DE ÁRVORES</v>
          </cell>
          <cell r="C4118" t="str">
            <v>UN</v>
          </cell>
          <cell r="D4118">
            <v>61.29</v>
          </cell>
          <cell r="E4118">
            <v>26.83</v>
          </cell>
          <cell r="F4118">
            <v>88.12</v>
          </cell>
        </row>
        <row r="4119">
          <cell r="A4119">
            <v>85178</v>
          </cell>
          <cell r="B4119" t="str">
            <v>PLANTIO DE ARBUSTO COM ALTURA 50 A 100CM, EM CAVA DE 60X60X60CM</v>
          </cell>
          <cell r="C4119" t="str">
            <v>UN</v>
          </cell>
          <cell r="D4119">
            <v>31.93</v>
          </cell>
          <cell r="E4119">
            <v>1.79</v>
          </cell>
          <cell r="F4119">
            <v>33.72</v>
          </cell>
        </row>
        <row r="4120">
          <cell r="A4120" t="str">
            <v>73967/1</v>
          </cell>
          <cell r="B4120" t="str">
            <v>PLANTIO DE ARBUSTO, ALTURA MAIOR QUE 1,00M, EM CAVAS DE 80X80X80CM</v>
          </cell>
          <cell r="C4120" t="str">
            <v>UN</v>
          </cell>
          <cell r="D4120">
            <v>40.72</v>
          </cell>
          <cell r="E4120">
            <v>13.76</v>
          </cell>
          <cell r="F4120">
            <v>54.48</v>
          </cell>
        </row>
        <row r="4121">
          <cell r="A4121" t="str">
            <v>73967/2</v>
          </cell>
          <cell r="B4121" t="str">
            <v>PLANTIO DE ÁRVORE REGIONAL, ALTURA MAIOR QUE 2,00M, EM CAVAS DE 80X80X80CM</v>
          </cell>
          <cell r="C4121" t="str">
            <v>UN</v>
          </cell>
          <cell r="D4121">
            <v>57.9</v>
          </cell>
          <cell r="E4121">
            <v>13.76</v>
          </cell>
          <cell r="F4121">
            <v>71.66</v>
          </cell>
        </row>
        <row r="4122">
          <cell r="A4122" t="str">
            <v>74236/1</v>
          </cell>
          <cell r="B4122" t="str">
            <v>PLANTIO DE GRAMA BATATAIS EM PLACAS</v>
          </cell>
          <cell r="C4122" t="str">
            <v>M2</v>
          </cell>
          <cell r="D4122">
            <v>3.81</v>
          </cell>
          <cell r="E4122">
            <v>1.99</v>
          </cell>
          <cell r="F4122">
            <v>5.8</v>
          </cell>
        </row>
        <row r="4123">
          <cell r="A4123">
            <v>85180</v>
          </cell>
          <cell r="B4123" t="str">
            <v>PLANTIO DE GRAMA ESMERALDA EM ROLO</v>
          </cell>
          <cell r="C4123" t="str">
            <v>M2</v>
          </cell>
          <cell r="D4123">
            <v>4.8099999999999996</v>
          </cell>
          <cell r="E4123">
            <v>1.99</v>
          </cell>
          <cell r="F4123">
            <v>6.8</v>
          </cell>
        </row>
        <row r="4124">
          <cell r="A4124">
            <v>85179</v>
          </cell>
          <cell r="B4124" t="str">
            <v>PLANTIO DE GRAMA SÃO CARLOS EM LEIVAS</v>
          </cell>
          <cell r="C4124" t="str">
            <v>M2</v>
          </cell>
          <cell r="D4124">
            <v>4.8099999999999996</v>
          </cell>
          <cell r="E4124">
            <v>1.99</v>
          </cell>
          <cell r="F4124">
            <v>6.8</v>
          </cell>
        </row>
        <row r="4125">
          <cell r="A4125">
            <v>85187</v>
          </cell>
          <cell r="B4125" t="str">
            <v>APLICAÇÃO DE HERBICIDA SELETIVO EM GRAMADOS, COM FREQUÊNCIA DE DUAS VEZES AO ANO</v>
          </cell>
          <cell r="C4125" t="str">
            <v>HA</v>
          </cell>
          <cell r="D4125">
            <v>184.74</v>
          </cell>
          <cell r="E4125">
            <v>193.08</v>
          </cell>
          <cell r="F4125">
            <v>377.82</v>
          </cell>
        </row>
        <row r="4126">
          <cell r="A4126">
            <v>85186</v>
          </cell>
          <cell r="B4126" t="str">
            <v>PODA DE ÁRVORES, COM LIMPEZA DE GALHOS SECOS E RETIRADA DE PARASITAS, INCLUINDO REMOÇÃO DE ENTULHO</v>
          </cell>
          <cell r="C4126" t="str">
            <v>UN</v>
          </cell>
          <cell r="D4126">
            <v>25.1</v>
          </cell>
          <cell r="E4126">
            <v>52.01</v>
          </cell>
          <cell r="F4126">
            <v>77.11</v>
          </cell>
        </row>
        <row r="4127">
          <cell r="A4127">
            <v>85185</v>
          </cell>
          <cell r="B4127" t="str">
            <v>PODA E LIMPEZA DE ARBUSTO TIPO CERCA VIVA</v>
          </cell>
          <cell r="C4127" t="str">
            <v>M2</v>
          </cell>
          <cell r="D4127">
            <v>1.1200000000000001</v>
          </cell>
          <cell r="E4127">
            <v>2.58</v>
          </cell>
          <cell r="F4127">
            <v>3.7</v>
          </cell>
        </row>
        <row r="4128">
          <cell r="B4128" t="str">
            <v>POSTE DECORATIVO</v>
          </cell>
          <cell r="C4128">
            <v>0</v>
          </cell>
        </row>
        <row r="4129">
          <cell r="B4129" t="str">
            <v>ESTACA MANGUE</v>
          </cell>
          <cell r="C4129">
            <v>0</v>
          </cell>
        </row>
        <row r="4130">
          <cell r="B4130" t="str">
            <v>LIMPEZAS</v>
          </cell>
          <cell r="C4130">
            <v>0</v>
          </cell>
        </row>
        <row r="4131">
          <cell r="B4131" t="str">
            <v>LIMPEZA GERAL</v>
          </cell>
          <cell r="C4131">
            <v>0</v>
          </cell>
        </row>
        <row r="4132">
          <cell r="A4132">
            <v>9537</v>
          </cell>
          <cell r="B4132" t="str">
            <v>LIMPEZA FINAL DA OBRA</v>
          </cell>
          <cell r="C4132" t="str">
            <v>M2</v>
          </cell>
          <cell r="D4132">
            <v>0.83</v>
          </cell>
          <cell r="E4132">
            <v>1.35</v>
          </cell>
          <cell r="F4132">
            <v>2.1800000000000002</v>
          </cell>
        </row>
        <row r="4133">
          <cell r="A4133" t="str">
            <v>74243/1</v>
          </cell>
          <cell r="B4133" t="str">
            <v>LIMPEZA GERAL DE QUADRA POLIESPORTIVA</v>
          </cell>
          <cell r="C4133" t="str">
            <v>M2</v>
          </cell>
          <cell r="D4133">
            <v>0.63</v>
          </cell>
          <cell r="E4133">
            <v>1.35</v>
          </cell>
          <cell r="F4133">
            <v>1.98</v>
          </cell>
        </row>
        <row r="4134">
          <cell r="B4134" t="str">
            <v>LIMPEZA DE PISOS</v>
          </cell>
          <cell r="C4134">
            <v>0</v>
          </cell>
        </row>
        <row r="4135">
          <cell r="A4135" t="str">
            <v>73800/1</v>
          </cell>
          <cell r="B4135" t="str">
            <v>LIMPEZA E POLIMENTO MECANIZADO EM PISO ALTA RESISTÊNCIA, UTILIZANDO ESTUQUE COM ADESIVO, CIMENTO BRANCO E CORANTE</v>
          </cell>
          <cell r="C4135" t="str">
            <v>M2</v>
          </cell>
          <cell r="D4135">
            <v>20.21</v>
          </cell>
          <cell r="E4135">
            <v>13.81</v>
          </cell>
          <cell r="F4135">
            <v>34.020000000000003</v>
          </cell>
        </row>
        <row r="4136">
          <cell r="A4136" t="str">
            <v>73948/10</v>
          </cell>
          <cell r="B4136" t="str">
            <v>LIMPEZA PISO MÁRMORE/GRANITO</v>
          </cell>
          <cell r="C4136" t="str">
            <v>M2</v>
          </cell>
          <cell r="D4136">
            <v>8.32</v>
          </cell>
          <cell r="E4136">
            <v>10.61</v>
          </cell>
          <cell r="F4136">
            <v>18.93</v>
          </cell>
        </row>
        <row r="4137">
          <cell r="A4137" t="str">
            <v>73948/11</v>
          </cell>
          <cell r="B4137" t="str">
            <v>LIMPEZA PISO CERÂMICO</v>
          </cell>
          <cell r="C4137" t="str">
            <v>M2</v>
          </cell>
          <cell r="D4137">
            <v>6.53</v>
          </cell>
          <cell r="E4137">
            <v>11.58</v>
          </cell>
          <cell r="F4137">
            <v>18.11</v>
          </cell>
        </row>
        <row r="4138">
          <cell r="A4138" t="str">
            <v>73948/12</v>
          </cell>
          <cell r="B4138" t="str">
            <v>LIMPEZA PISO PLACA BORRACHA C/ENCERAMENTO</v>
          </cell>
          <cell r="C4138" t="str">
            <v>M2</v>
          </cell>
          <cell r="D4138">
            <v>11.63</v>
          </cell>
          <cell r="E4138">
            <v>9.26</v>
          </cell>
          <cell r="F4138">
            <v>20.89</v>
          </cell>
        </row>
        <row r="4139">
          <cell r="A4139" t="str">
            <v>73948/13</v>
          </cell>
          <cell r="B4139" t="str">
            <v>LIMPEZA PISO PLACA BORRACHA</v>
          </cell>
          <cell r="C4139" t="str">
            <v>M2</v>
          </cell>
          <cell r="D4139">
            <v>3.96</v>
          </cell>
          <cell r="E4139">
            <v>3.86</v>
          </cell>
          <cell r="F4139">
            <v>7.82</v>
          </cell>
        </row>
        <row r="4140">
          <cell r="A4140" t="str">
            <v>73948/14</v>
          </cell>
          <cell r="B4140" t="str">
            <v>LIMPEZA PISO CIMENTADO</v>
          </cell>
          <cell r="C4140" t="str">
            <v>M2</v>
          </cell>
          <cell r="D4140">
            <v>5.12</v>
          </cell>
          <cell r="E4140">
            <v>4.63</v>
          </cell>
          <cell r="F4140">
            <v>9.75</v>
          </cell>
        </row>
        <row r="4141">
          <cell r="A4141" t="str">
            <v>73948/15</v>
          </cell>
          <cell r="B4141" t="str">
            <v>LIMPEZA PISO MARMORITE/GRANILITE</v>
          </cell>
          <cell r="C4141" t="str">
            <v>M2</v>
          </cell>
          <cell r="D4141">
            <v>5.25</v>
          </cell>
          <cell r="E4141">
            <v>6.75</v>
          </cell>
          <cell r="F4141">
            <v>12</v>
          </cell>
        </row>
        <row r="4142">
          <cell r="B4142" t="str">
            <v>LIMPEZAS DIVERSAS</v>
          </cell>
          <cell r="C4142">
            <v>0</v>
          </cell>
        </row>
        <row r="4143">
          <cell r="A4143">
            <v>84115</v>
          </cell>
          <cell r="B4143" t="str">
            <v>LIMPEZA DE ESTRUTURA METÁLICA SEM ANDAIME</v>
          </cell>
          <cell r="C4143" t="str">
            <v>M2</v>
          </cell>
          <cell r="D4143">
            <v>0.88</v>
          </cell>
          <cell r="E4143">
            <v>1.73</v>
          </cell>
          <cell r="F4143">
            <v>2.61</v>
          </cell>
        </row>
        <row r="4144">
          <cell r="A4144">
            <v>84125</v>
          </cell>
          <cell r="B4144" t="str">
            <v>LIMPEZA DE REVESTIMENTO EM PAREDE C/ SOLUÇÃO DE ÁCIDO MURIÁTICO/AMONIA</v>
          </cell>
          <cell r="C4144" t="str">
            <v>M2</v>
          </cell>
          <cell r="D4144">
            <v>3.05</v>
          </cell>
          <cell r="E4144">
            <v>3.86</v>
          </cell>
          <cell r="F4144">
            <v>6.91</v>
          </cell>
        </row>
        <row r="4145">
          <cell r="A4145" t="str">
            <v>73745/1</v>
          </cell>
          <cell r="B4145" t="str">
            <v>LIMPEZA DE ESTRUTURAL DE AÇO OU CONCRETO COM JATEAMENTO DE AREIA</v>
          </cell>
          <cell r="C4145" t="str">
            <v>M2</v>
          </cell>
          <cell r="D4145">
            <v>6.95</v>
          </cell>
          <cell r="E4145">
            <v>2.7</v>
          </cell>
          <cell r="F4145">
            <v>9.65</v>
          </cell>
        </row>
        <row r="4146">
          <cell r="A4146" t="str">
            <v>73806/1</v>
          </cell>
          <cell r="B4146" t="str">
            <v>LIMPEZA DE SUPERFÍCIES COM JATO DE ALTA PRESSÃO DE AR E ÁGUA</v>
          </cell>
          <cell r="C4146" t="str">
            <v>M2</v>
          </cell>
          <cell r="D4146">
            <v>0.48</v>
          </cell>
          <cell r="E4146">
            <v>0.96</v>
          </cell>
          <cell r="F4146">
            <v>1.44</v>
          </cell>
        </row>
        <row r="4147">
          <cell r="A4147" t="str">
            <v>73948/2</v>
          </cell>
          <cell r="B4147" t="str">
            <v>LIMPEZA/PREPARO SUPERFÍCIE CONCRETO P/PINTURA</v>
          </cell>
          <cell r="C4147" t="str">
            <v>M2</v>
          </cell>
          <cell r="D4147">
            <v>2.65</v>
          </cell>
          <cell r="E4147">
            <v>4.82</v>
          </cell>
          <cell r="F4147">
            <v>7.47</v>
          </cell>
        </row>
        <row r="4148">
          <cell r="A4148" t="str">
            <v>73948/3</v>
          </cell>
          <cell r="B4148" t="str">
            <v>LIMPEZA AZULEJO</v>
          </cell>
          <cell r="C4148" t="str">
            <v>M2</v>
          </cell>
          <cell r="D4148">
            <v>2.13</v>
          </cell>
          <cell r="E4148">
            <v>2.89</v>
          </cell>
          <cell r="F4148">
            <v>5.0199999999999996</v>
          </cell>
        </row>
        <row r="4149">
          <cell r="A4149" t="str">
            <v>73948/4</v>
          </cell>
          <cell r="B4149" t="str">
            <v>LIMPEZA E LAVAGEM DE PASTILHAS</v>
          </cell>
          <cell r="C4149" t="str">
            <v>M2</v>
          </cell>
          <cell r="D4149">
            <v>2.66</v>
          </cell>
          <cell r="E4149">
            <v>4.82</v>
          </cell>
          <cell r="F4149">
            <v>7.48</v>
          </cell>
        </row>
        <row r="4150">
          <cell r="A4150" t="str">
            <v>73948/5</v>
          </cell>
          <cell r="B4150" t="str">
            <v>LIMPEZA CHAPA MELAMÍNICA EM PAREDE</v>
          </cell>
          <cell r="C4150" t="str">
            <v>M2</v>
          </cell>
          <cell r="D4150">
            <v>2.34</v>
          </cell>
          <cell r="E4150">
            <v>2.7</v>
          </cell>
          <cell r="F4150">
            <v>5.04</v>
          </cell>
        </row>
        <row r="4151">
          <cell r="A4151" t="str">
            <v>73948/6</v>
          </cell>
          <cell r="B4151" t="str">
            <v>LIMPEZA LAMBRI ALUMÍNIO</v>
          </cell>
          <cell r="C4151" t="str">
            <v>M2</v>
          </cell>
          <cell r="D4151">
            <v>5.18</v>
          </cell>
          <cell r="E4151">
            <v>6.27</v>
          </cell>
          <cell r="F4151">
            <v>11.45</v>
          </cell>
        </row>
        <row r="4152">
          <cell r="A4152" t="str">
            <v>73948/7</v>
          </cell>
          <cell r="B4152" t="str">
            <v>LIMPEZA ESQUADRIA FERRO C/SOLVENTE</v>
          </cell>
          <cell r="C4152" t="str">
            <v>M2</v>
          </cell>
          <cell r="D4152">
            <v>8.76</v>
          </cell>
          <cell r="E4152">
            <v>11.58</v>
          </cell>
          <cell r="F4152">
            <v>20.34</v>
          </cell>
        </row>
        <row r="4153">
          <cell r="A4153" t="str">
            <v>73948/8</v>
          </cell>
          <cell r="B4153" t="str">
            <v>LIMPEZA VIDRO COMUM</v>
          </cell>
          <cell r="C4153" t="str">
            <v>M2</v>
          </cell>
          <cell r="D4153">
            <v>4.13</v>
          </cell>
          <cell r="E4153">
            <v>5.79</v>
          </cell>
          <cell r="F4153">
            <v>9.92</v>
          </cell>
        </row>
        <row r="4154">
          <cell r="A4154" t="str">
            <v>73948/9</v>
          </cell>
          <cell r="B4154" t="str">
            <v>LIMPEZA FORRO</v>
          </cell>
          <cell r="C4154" t="str">
            <v>M2</v>
          </cell>
          <cell r="D4154">
            <v>7.17</v>
          </cell>
          <cell r="E4154">
            <v>14.48</v>
          </cell>
          <cell r="F4154">
            <v>21.65</v>
          </cell>
        </row>
        <row r="4155">
          <cell r="A4155" t="str">
            <v>74086/1</v>
          </cell>
          <cell r="B4155" t="str">
            <v>LIMPEZA LOUÇAS E METAIS</v>
          </cell>
          <cell r="C4155" t="str">
            <v>UN</v>
          </cell>
          <cell r="D4155">
            <v>9.41</v>
          </cell>
          <cell r="E4155">
            <v>12.55</v>
          </cell>
          <cell r="F4155">
            <v>21.96</v>
          </cell>
        </row>
        <row r="4156">
          <cell r="B4156" t="str">
            <v>DRAGAGEM</v>
          </cell>
          <cell r="C4156">
            <v>0</v>
          </cell>
        </row>
        <row r="4157">
          <cell r="A4157">
            <v>88548</v>
          </cell>
          <cell r="B4157" t="str">
            <v>DRAGAGEM (C/ ESCAVADEIRA DRAG LINE DE ARRASTE 140HP)</v>
          </cell>
          <cell r="C4157" t="str">
            <v>M3</v>
          </cell>
          <cell r="D4157">
            <v>15.8</v>
          </cell>
          <cell r="E4157">
            <v>1.44</v>
          </cell>
          <cell r="F4157">
            <v>17.239999999999998</v>
          </cell>
        </row>
        <row r="4158">
          <cell r="B4158" t="str">
            <v>ARGAMASSAS</v>
          </cell>
          <cell r="C4158">
            <v>0</v>
          </cell>
        </row>
        <row r="4159">
          <cell r="B4159" t="str">
            <v>À BASE DE GESSO</v>
          </cell>
          <cell r="C4159">
            <v>0</v>
          </cell>
        </row>
        <row r="4160">
          <cell r="A4160">
            <v>87410</v>
          </cell>
          <cell r="B4160" t="str">
            <v>ARGAMASSA À BASE DE GESSO, MISTURA E PROJEÇÃO DE 1,5 M³/H DE ARGAMASSA. AF_06/2014</v>
          </cell>
          <cell r="C4160" t="str">
            <v>M3</v>
          </cell>
          <cell r="D4160">
            <v>520.71</v>
          </cell>
          <cell r="E4160">
            <v>62.76</v>
          </cell>
          <cell r="F4160">
            <v>583.47</v>
          </cell>
        </row>
        <row r="4161">
          <cell r="B4161" t="str">
            <v>MONOCAMADAS</v>
          </cell>
          <cell r="C4161">
            <v>0</v>
          </cell>
        </row>
        <row r="4162">
          <cell r="A4162">
            <v>87388</v>
          </cell>
          <cell r="B4162" t="str">
            <v>ARGAMASSA PARA REVESTIMENTO DECORATIVO MONOCAMADA (MONOCAPA), PREPARO COM MISTURADOR DE EIXO HORIZONTAL DE 160 KG. AF_06/2014</v>
          </cell>
          <cell r="C4162" t="str">
            <v>M3</v>
          </cell>
          <cell r="D4162">
            <v>2084.33</v>
          </cell>
          <cell r="E4162">
            <v>53.31</v>
          </cell>
          <cell r="F4162">
            <v>2137.64</v>
          </cell>
        </row>
        <row r="4163">
          <cell r="A4163">
            <v>87389</v>
          </cell>
          <cell r="B4163" t="str">
            <v>ARGAMASSA PARA REVESTIMENTO DECORATIVO MONOCAMADA (MONOCAPA), PREPARO COM MISTURADOR DE EIXO HORIZONTAL DE 300 KG. AF_06/2014</v>
          </cell>
          <cell r="C4163" t="str">
            <v>M3</v>
          </cell>
          <cell r="D4163">
            <v>2099.3000000000002</v>
          </cell>
          <cell r="E4163">
            <v>41.63</v>
          </cell>
          <cell r="F4163">
            <v>2140.9299999999998</v>
          </cell>
        </row>
        <row r="4164">
          <cell r="A4164">
            <v>87390</v>
          </cell>
          <cell r="B4164" t="str">
            <v>ARGAMASSA PARA REVESTIMENTO DECORATIVO MONOCAMADA (MONOCAPA), PREPARO COM MISTURADOR DE EIXO HORIZONTAL DE 600 KG. AF_06/2014</v>
          </cell>
          <cell r="C4164" t="str">
            <v>M3</v>
          </cell>
          <cell r="D4164">
            <v>2108.6999999999998</v>
          </cell>
          <cell r="E4164">
            <v>33.79</v>
          </cell>
          <cell r="F4164">
            <v>2142.4899999999998</v>
          </cell>
        </row>
        <row r="4165">
          <cell r="A4165">
            <v>87404</v>
          </cell>
          <cell r="B4165" t="str">
            <v>ARGAMASSA PARA REVESTIMENTO DECORATIVO MONOCAMADA (MONOCAPA), MISTURA E PROJEÇÃO DE 1,5 M3/H DE ARGAMASSA. AF_06/2014</v>
          </cell>
          <cell r="C4165" t="str">
            <v>M3</v>
          </cell>
          <cell r="D4165">
            <v>2159.02</v>
          </cell>
          <cell r="E4165">
            <v>66.69</v>
          </cell>
          <cell r="F4165">
            <v>2225.71</v>
          </cell>
        </row>
        <row r="4166">
          <cell r="A4166">
            <v>87405</v>
          </cell>
          <cell r="B4166" t="str">
            <v>ARGAMASSA PARA REVESTIMENTO DECORATIVO MONOCAMADA (MONOCAPA), MISTURA E PROJEÇÃO DE 2 M3/H DE ARGAMASSA. AF_06/2014</v>
          </cell>
          <cell r="C4166" t="str">
            <v>M3</v>
          </cell>
          <cell r="D4166">
            <v>2171.27</v>
          </cell>
          <cell r="E4166">
            <v>50.01</v>
          </cell>
          <cell r="F4166">
            <v>2221.2800000000002</v>
          </cell>
        </row>
        <row r="4167">
          <cell r="B4167" t="str">
            <v>INDUSTRIALIZADAS</v>
          </cell>
          <cell r="C4167">
            <v>0</v>
          </cell>
        </row>
        <row r="4168">
          <cell r="A4168">
            <v>87382</v>
          </cell>
          <cell r="B4168" t="str">
            <v>ARGAMASSA INDUSTRIALIZADA MULTIUSO PARA REVESTIMENTOS E ASSENTAMENTO DA ALVENARIA, PREPARO COM MISTURADOR DE EIXO HORIZONTAL DE 160 KG. AF_06/2014</v>
          </cell>
          <cell r="C4168" t="str">
            <v>M3</v>
          </cell>
          <cell r="D4168">
            <v>670.41</v>
          </cell>
          <cell r="E4168">
            <v>51.93</v>
          </cell>
          <cell r="F4168">
            <v>722.34</v>
          </cell>
        </row>
        <row r="4169">
          <cell r="A4169">
            <v>87383</v>
          </cell>
          <cell r="B4169" t="str">
            <v>ARGAMASSA INDUSTRIALIZADA MULTIUSO PARA REVESTIMENTOS E ASSENTAMENTO DA ALVENARIA, PREPARO COM MISTURADOR DE EIXO HORIZONTAL DE 300 KG. AF_06/2014</v>
          </cell>
          <cell r="C4169" t="str">
            <v>M3</v>
          </cell>
          <cell r="D4169">
            <v>673.35</v>
          </cell>
          <cell r="E4169">
            <v>41.63</v>
          </cell>
          <cell r="F4169">
            <v>714.98</v>
          </cell>
        </row>
        <row r="4170">
          <cell r="A4170">
            <v>87384</v>
          </cell>
          <cell r="B4170" t="str">
            <v>ARGAMASSA INDUSTRIALIZADA MULTIUSO PARA REVESTIMENTOS E ASSENTAMENTO DA ALVENARIA, PREPARO COM MISTURADOR DE EIXO HORIZONTAL DE 600 KG. AF_06/2014</v>
          </cell>
          <cell r="C4170" t="str">
            <v>M3</v>
          </cell>
          <cell r="D4170">
            <v>673.64</v>
          </cell>
          <cell r="E4170">
            <v>34.72</v>
          </cell>
          <cell r="F4170">
            <v>708.36</v>
          </cell>
        </row>
        <row r="4171">
          <cell r="A4171">
            <v>87391</v>
          </cell>
          <cell r="B4171" t="str">
            <v>ARGAMASSA INDUSTRIALIZADA PARA CHAPISCO ROLADO, PREPARO COM MISTURADOR DE EIXO HORIZONTAL DE 160 KG. AF_06/2014</v>
          </cell>
          <cell r="C4171" t="str">
            <v>M3</v>
          </cell>
          <cell r="D4171">
            <v>3315.15</v>
          </cell>
          <cell r="E4171">
            <v>70.09</v>
          </cell>
          <cell r="F4171">
            <v>3385.24</v>
          </cell>
        </row>
        <row r="4172">
          <cell r="A4172">
            <v>87393</v>
          </cell>
          <cell r="B4172" t="str">
            <v>ARGAMASSA INDUSTRIALIZADA PARA CHAPISCO ROLADO, PREPARO COM MISTURADOR DE EIXO HORIZONTAL DE 300 KG. AF_06/2014</v>
          </cell>
          <cell r="C4172" t="str">
            <v>M3</v>
          </cell>
          <cell r="D4172">
            <v>3362.22</v>
          </cell>
          <cell r="E4172">
            <v>57.66</v>
          </cell>
          <cell r="F4172">
            <v>3419.88</v>
          </cell>
        </row>
        <row r="4173">
          <cell r="A4173">
            <v>87394</v>
          </cell>
          <cell r="B4173" t="str">
            <v>ARGAMASSA INDUSTRIALIZADA PARA CHAPISCO ROLADO, PREPARO COM MISTURADOR DE EIXO HORIZONTAL DE 600 KG. AF_06/2014</v>
          </cell>
          <cell r="C4173" t="str">
            <v>M3</v>
          </cell>
          <cell r="D4173">
            <v>3383.8</v>
          </cell>
          <cell r="E4173">
            <v>48.58</v>
          </cell>
          <cell r="F4173">
            <v>3432.38</v>
          </cell>
        </row>
        <row r="4174">
          <cell r="A4174">
            <v>87395</v>
          </cell>
          <cell r="B4174" t="str">
            <v>ARGAMASSA INDUSTRIALIZADA PARA CHAPISCO COLANTE, PREPARO COM MISTURADOR DE EIXO HORIZONTAL DE 160 KG. AF_06/2014</v>
          </cell>
          <cell r="C4174" t="str">
            <v>M3</v>
          </cell>
          <cell r="D4174">
            <v>2597.58</v>
          </cell>
          <cell r="E4174">
            <v>67.33</v>
          </cell>
          <cell r="F4174">
            <v>2664.91</v>
          </cell>
        </row>
        <row r="4175">
          <cell r="A4175">
            <v>87396</v>
          </cell>
          <cell r="B4175" t="str">
            <v>ARGAMASSA INDUSTRIALIZADA PARA CHAPISCO COLANTE, PREPARO COM MISTURADOR DE EIXO HORIZONTAL DE 300 KG. AF_06/2014</v>
          </cell>
          <cell r="C4175" t="str">
            <v>M3</v>
          </cell>
          <cell r="D4175">
            <v>2633.88</v>
          </cell>
          <cell r="E4175">
            <v>56.17</v>
          </cell>
          <cell r="F4175">
            <v>2690.05</v>
          </cell>
        </row>
        <row r="4176">
          <cell r="A4176">
            <v>87397</v>
          </cell>
          <cell r="B4176" t="str">
            <v>ARGAMASSA INDUSTRIALIZADA PARA CHAPISCO COLANTE, PREPARO COM MISTURADOR DE EIXO HORIZONTAL DE 600 KG. AF_06/2014</v>
          </cell>
          <cell r="C4176" t="str">
            <v>M3</v>
          </cell>
          <cell r="D4176">
            <v>2648.53</v>
          </cell>
          <cell r="E4176">
            <v>46.92</v>
          </cell>
          <cell r="F4176">
            <v>2695.45</v>
          </cell>
        </row>
        <row r="4177">
          <cell r="A4177">
            <v>87398</v>
          </cell>
          <cell r="B4177" t="str">
            <v>ARGAMASSA INDUSTRIALIZADA MULTIUSO PARA REVESTIMENTOS E ASSENTAMENTO DA ALVENARIA, PREPARO MANUAL. AF_06/2014</v>
          </cell>
          <cell r="C4177" t="str">
            <v>M3</v>
          </cell>
          <cell r="D4177">
            <v>723.11</v>
          </cell>
          <cell r="E4177">
            <v>131.68</v>
          </cell>
          <cell r="F4177">
            <v>854.79</v>
          </cell>
        </row>
        <row r="4178">
          <cell r="A4178">
            <v>87401</v>
          </cell>
          <cell r="B4178" t="str">
            <v>ARGAMASSA INDUSTRIALIZADA PARA CHAPISCO ROLADO, PREPARO MANUAL. AF_06/2014</v>
          </cell>
          <cell r="C4178" t="str">
            <v>M3</v>
          </cell>
          <cell r="D4178">
            <v>3417.48</v>
          </cell>
          <cell r="E4178">
            <v>173.68</v>
          </cell>
          <cell r="F4178">
            <v>3591.16</v>
          </cell>
        </row>
        <row r="4179">
          <cell r="A4179">
            <v>87402</v>
          </cell>
          <cell r="B4179" t="str">
            <v>ARGAMASSA INDUSTRIALIZADA PARA CHAPISCO COLANTE, PREPARO MANUAL. AF_06/2014</v>
          </cell>
          <cell r="C4179" t="str">
            <v>M3</v>
          </cell>
          <cell r="D4179">
            <v>2692.6</v>
          </cell>
          <cell r="E4179">
            <v>173.68</v>
          </cell>
          <cell r="F4179">
            <v>2866.28</v>
          </cell>
        </row>
        <row r="4180">
          <cell r="A4180">
            <v>87407</v>
          </cell>
          <cell r="B4180" t="str">
            <v>ARGAMASSA INDUSTRIALIZADA PARA REVESTIMENTOS, MISTURA E PROJEÇÃO DE 1,5 M³/H DE ARGAMASSA. AF_06/2014</v>
          </cell>
          <cell r="C4180" t="str">
            <v>M3</v>
          </cell>
          <cell r="D4180">
            <v>688.2</v>
          </cell>
          <cell r="E4180">
            <v>45.02</v>
          </cell>
          <cell r="F4180">
            <v>733.22</v>
          </cell>
        </row>
        <row r="4181">
          <cell r="A4181">
            <v>87408</v>
          </cell>
          <cell r="B4181" t="str">
            <v>ARGAMASSA INDUSTRIALIZADA PARA REVESTIMENTOS, MISTURA E PROJEÇÃO DE 2 M³/H DE ARGAMASSA. AF_06/2014</v>
          </cell>
          <cell r="C4181" t="str">
            <v>M3</v>
          </cell>
          <cell r="D4181">
            <v>687.42</v>
          </cell>
          <cell r="E4181">
            <v>33.770000000000003</v>
          </cell>
          <cell r="F4181">
            <v>721.19</v>
          </cell>
        </row>
        <row r="4182">
          <cell r="A4182">
            <v>87385</v>
          </cell>
          <cell r="B4182" t="str">
            <v>ARGAMASSA PRONTA PARA CONTRAPISO, PREPARO COM MISTURADOR DE EIXO HORIZONTAL DE 160 KG. AF_06/2014</v>
          </cell>
          <cell r="C4182" t="str">
            <v>M3</v>
          </cell>
          <cell r="D4182">
            <v>874.4</v>
          </cell>
          <cell r="E4182">
            <v>59.57</v>
          </cell>
          <cell r="F4182">
            <v>933.97</v>
          </cell>
        </row>
        <row r="4183">
          <cell r="A4183">
            <v>87386</v>
          </cell>
          <cell r="B4183" t="str">
            <v>ARGAMASSA PRONTA PARA CONTRAPISO, PREPARO COM MISTURADOR DE EIXO HORIZONTAL DE 300 KG. AF_06/2014</v>
          </cell>
          <cell r="C4183" t="str">
            <v>M3</v>
          </cell>
          <cell r="D4183">
            <v>878.18</v>
          </cell>
          <cell r="E4183">
            <v>45.98</v>
          </cell>
          <cell r="F4183">
            <v>924.16</v>
          </cell>
        </row>
        <row r="4184">
          <cell r="A4184">
            <v>87387</v>
          </cell>
          <cell r="B4184" t="str">
            <v>ARGAMASSA PRONTA PARA CONTRAPISO, PREPARO COM MISTURADOR DE EIXO HORIZONTAL DE 600 KG. AF_06/2014</v>
          </cell>
          <cell r="C4184" t="str">
            <v>M3</v>
          </cell>
          <cell r="D4184">
            <v>880.4</v>
          </cell>
          <cell r="E4184">
            <v>38.770000000000003</v>
          </cell>
          <cell r="F4184">
            <v>919.17</v>
          </cell>
        </row>
        <row r="4185">
          <cell r="A4185">
            <v>87399</v>
          </cell>
          <cell r="B4185" t="str">
            <v>ARGAMASSA PRONTA PARA CONTRAPISO, PREPARO MANUAL. AF_06/2014</v>
          </cell>
          <cell r="C4185" t="str">
            <v>M3</v>
          </cell>
          <cell r="D4185">
            <v>933.03</v>
          </cell>
          <cell r="E4185">
            <v>142.97999999999999</v>
          </cell>
          <cell r="F4185">
            <v>1076.01</v>
          </cell>
        </row>
        <row r="4186">
          <cell r="B4186" t="str">
            <v>CIMENTO E AGREGADO</v>
          </cell>
          <cell r="C4186">
            <v>0</v>
          </cell>
        </row>
        <row r="4187">
          <cell r="A4187">
            <v>73548</v>
          </cell>
          <cell r="B4187" t="str">
            <v>ARGAMASSA TRAÇO 1:3 (CIMENTO E AREIA), PREPARO MANUAL, INCLUSO ADITIVO IMPERMEABILIZANTE</v>
          </cell>
          <cell r="C4187" t="str">
            <v>M3</v>
          </cell>
          <cell r="D4187">
            <v>391.51</v>
          </cell>
          <cell r="E4187">
            <v>91.89</v>
          </cell>
          <cell r="F4187">
            <v>483.4</v>
          </cell>
        </row>
        <row r="4188">
          <cell r="A4188">
            <v>87299</v>
          </cell>
          <cell r="B4188" t="str">
            <v>ARGAMASSA TRAÇO 1:3 (CIMENTO E AREIA MÉDIA) PARA CONTRAPISO, PREPARO MECÂNICO COM BETONEIRA 600 L. AF_06/2014</v>
          </cell>
          <cell r="C4188" t="str">
            <v>M3</v>
          </cell>
          <cell r="D4188">
            <v>380.76</v>
          </cell>
          <cell r="E4188">
            <v>42.86</v>
          </cell>
          <cell r="F4188">
            <v>423.62</v>
          </cell>
        </row>
        <row r="4189">
          <cell r="A4189">
            <v>87298</v>
          </cell>
          <cell r="B4189" t="str">
            <v>ARGAMASSA TRAÇO 1:3 (CIMENTO E AREIA MÉDIA) PARA CONTRAPISO, PREPARO MECÂNICO COM BETONEIRA 400 L. AF_06/2014</v>
          </cell>
          <cell r="C4189" t="str">
            <v>M3</v>
          </cell>
          <cell r="D4189">
            <v>381.33</v>
          </cell>
          <cell r="E4189">
            <v>54.05</v>
          </cell>
          <cell r="F4189">
            <v>435.38</v>
          </cell>
        </row>
        <row r="4190">
          <cell r="A4190">
            <v>87313</v>
          </cell>
          <cell r="B4190" t="str">
            <v>ARGAMASSA TRAÇO 1:3 (CIMENTO E AREIA GROSSA) PARA CHAPISCO CONVENCIONAL, PREPARO MECÂNICO COM BETONEIRA 400 L. AF_06/2014</v>
          </cell>
          <cell r="C4190" t="str">
            <v>M3</v>
          </cell>
          <cell r="D4190">
            <v>284.42</v>
          </cell>
          <cell r="E4190">
            <v>45.45</v>
          </cell>
          <cell r="F4190">
            <v>329.87</v>
          </cell>
        </row>
        <row r="4191">
          <cell r="A4191">
            <v>87314</v>
          </cell>
          <cell r="B4191" t="str">
            <v>ARGAMASSA TRAÇO 1:3 (CIMENTO E AREIA GROSSA) PARA CHAPISCO CONVENCIONAL, PREPARO MECÂNICO COM BETONEIRA 600 L. AF_06/2014</v>
          </cell>
          <cell r="C4191" t="str">
            <v>M3</v>
          </cell>
          <cell r="D4191">
            <v>285.91000000000003</v>
          </cell>
          <cell r="E4191">
            <v>39.24</v>
          </cell>
          <cell r="F4191">
            <v>325.14999999999998</v>
          </cell>
        </row>
        <row r="4192">
          <cell r="A4192">
            <v>87322</v>
          </cell>
          <cell r="B4192" t="str">
            <v>ARGAMASSA TRAÇO 1:3 (CIMENTO E AREIA GROSSA) COM ADIÇÃO DE EMULSÃO POLIMÉRICA PARA CHAPISCO ROLADO, PREPARO MECÂNICO COM BETONEIRA 400 L. AF_06/2014</v>
          </cell>
          <cell r="C4192" t="str">
            <v>M3</v>
          </cell>
          <cell r="D4192">
            <v>1737.06</v>
          </cell>
          <cell r="E4192">
            <v>45.98</v>
          </cell>
          <cell r="F4192">
            <v>1783.04</v>
          </cell>
        </row>
        <row r="4193">
          <cell r="A4193">
            <v>87323</v>
          </cell>
          <cell r="B4193" t="str">
            <v>ARGAMASSA TRAÇO 1:3 (CIMENTO E AREIA GROSSA) COM ADIÇÃO DE EMULSÃO POLIMÉRICA PARA CHAPISCO ROLADO, PREPARO MECÂNICO COM BETONEIRA 600 L. AF_06/2014</v>
          </cell>
          <cell r="C4193" t="str">
            <v>M3</v>
          </cell>
          <cell r="D4193">
            <v>1733.21</v>
          </cell>
          <cell r="E4193">
            <v>39.19</v>
          </cell>
          <cell r="F4193">
            <v>1772.4</v>
          </cell>
        </row>
        <row r="4194">
          <cell r="A4194">
            <v>87339</v>
          </cell>
          <cell r="B4194" t="str">
            <v>ARGAMASSA TRAÇO 1:3 (CIMENTO E AREIA MÉDIA) PARA CONTRAPISO, PREPARO MECÂNICO COM MISTURADOR DE EIXO HORIZONTAL DE 160 KG. AF_06/2014</v>
          </cell>
          <cell r="C4194" t="str">
            <v>M3</v>
          </cell>
          <cell r="D4194">
            <v>394.21</v>
          </cell>
          <cell r="E4194">
            <v>105.45</v>
          </cell>
          <cell r="F4194">
            <v>499.66</v>
          </cell>
        </row>
        <row r="4195">
          <cell r="A4195">
            <v>87340</v>
          </cell>
          <cell r="B4195" t="str">
            <v>ARGAMASSA TRAÇO 1:3 (CIMENTO E AREIA MÉDIA) PARA CONTRAPISO, PREPARO MECÂNICO COM MISTURADOR DE EIXO HORIZONTAL DE 300 KG. AF_06/2014</v>
          </cell>
          <cell r="C4195" t="str">
            <v>M3</v>
          </cell>
          <cell r="D4195">
            <v>373.21</v>
          </cell>
          <cell r="E4195">
            <v>51.08</v>
          </cell>
          <cell r="F4195">
            <v>424.29</v>
          </cell>
        </row>
        <row r="4196">
          <cell r="A4196">
            <v>87341</v>
          </cell>
          <cell r="B4196" t="str">
            <v>ARGAMASSA TRAÇO 1:3 (CIMENTO E AREIA MÉDIA) PARA CONTRAPISO, PREPARO MECÂNICO COM MISTURADOR DE EIXO HORIZONTAL DE 600 KG. AF_06/2014</v>
          </cell>
          <cell r="C4196" t="str">
            <v>M3</v>
          </cell>
          <cell r="D4196">
            <v>369.95</v>
          </cell>
          <cell r="E4196">
            <v>40.549999999999997</v>
          </cell>
          <cell r="F4196">
            <v>410.5</v>
          </cell>
        </row>
        <row r="4197">
          <cell r="A4197">
            <v>87352</v>
          </cell>
          <cell r="B4197" t="str">
            <v>ARGAMASSA TRAÇO 1:3 (CIMENTO E AREIA GROSSA) PARA CHAPISCO CONVENCIONAL, PREPARO MECÂNICO COM MISTURADOR DE EIXO HORIZONTAL DE 160 KG. AF_06/2014</v>
          </cell>
          <cell r="C4197" t="str">
            <v>M3</v>
          </cell>
          <cell r="D4197">
            <v>295.18</v>
          </cell>
          <cell r="E4197">
            <v>81.98</v>
          </cell>
          <cell r="F4197">
            <v>377.16</v>
          </cell>
        </row>
        <row r="4198">
          <cell r="A4198">
            <v>87353</v>
          </cell>
          <cell r="B4198" t="str">
            <v>ARGAMASSA TRAÇO 1:3 (CIMENTO E AREIA GROSSA) PARA CHAPISCO CONVENCIONAL, PREPARO MECÂNICO COM MISTURADOR DE EIXO HORIZONTAL DE 300 KG. AF_06/2014</v>
          </cell>
          <cell r="C4198" t="str">
            <v>M3</v>
          </cell>
          <cell r="D4198">
            <v>282.67</v>
          </cell>
          <cell r="E4198">
            <v>50.44</v>
          </cell>
          <cell r="F4198">
            <v>333.11</v>
          </cell>
        </row>
        <row r="4199">
          <cell r="A4199">
            <v>87354</v>
          </cell>
          <cell r="B4199" t="str">
            <v>ARGAMASSA TRAÇO 1:3 (CIMENTO E AREIA GROSSA) PARA CHAPISCO CONVENCIONAL, PREPARO MECÂNICO COM MISTURADOR DE EIXO HORIZONTAL DE 600 KG. AF_06/2014</v>
          </cell>
          <cell r="C4199" t="str">
            <v>M3</v>
          </cell>
          <cell r="D4199">
            <v>277.79000000000002</v>
          </cell>
          <cell r="E4199">
            <v>35.46</v>
          </cell>
          <cell r="F4199">
            <v>313.25</v>
          </cell>
        </row>
        <row r="4200">
          <cell r="A4200">
            <v>87360</v>
          </cell>
          <cell r="B4200" t="str">
            <v>ARGAMASSA TRAÇO 1:3 (CIMENTO E AREIA GROSSA) COM ADIÇÃO DE EMULSÃO POLIMÉRICA PARA CHAPISCO ROLADO, PREPARO MECÂNICO COM MISTURADOR DE EIXO HORIZONTAL DE 160 KG. AF_06/2014</v>
          </cell>
          <cell r="C4200" t="str">
            <v>M3</v>
          </cell>
          <cell r="D4200">
            <v>1701.7</v>
          </cell>
          <cell r="E4200">
            <v>69.45</v>
          </cell>
          <cell r="F4200">
            <v>1771.15</v>
          </cell>
        </row>
        <row r="4201">
          <cell r="A4201">
            <v>87361</v>
          </cell>
          <cell r="B4201" t="str">
            <v>ARGAMASSA TRAÇO 1:3 (CIMENTO E AREIA GROSSA) COM ADIÇÃO DE EMULSÃO POLIMÉRICA PARA CHAPISCO ROLADO, PREPARO MECÂNICO COM MISTURADOR DE EIXO HORIZONTAL DE 300 KG. AF_06/2014</v>
          </cell>
          <cell r="C4201" t="str">
            <v>M3</v>
          </cell>
          <cell r="D4201">
            <v>1702.2</v>
          </cell>
          <cell r="E4201">
            <v>43.54</v>
          </cell>
          <cell r="F4201">
            <v>1745.74</v>
          </cell>
        </row>
        <row r="4202">
          <cell r="A4202">
            <v>87362</v>
          </cell>
          <cell r="B4202" t="str">
            <v>ARGAMASSA TRAÇO 1:3 (CIMENTO E AREIA GROSSA) COM ADIÇÃO DE EMULSÃO POLIMÉRICA PARA CHAPISCO ROLADO, PREPARO MECÂNICO COM MISTURADOR DE EIXO HORIZONTAL DE 600 KG. AF_06/2014</v>
          </cell>
          <cell r="C4202" t="str">
            <v>M3</v>
          </cell>
          <cell r="D4202">
            <v>1704.26</v>
          </cell>
          <cell r="E4202">
            <v>36.909999999999997</v>
          </cell>
          <cell r="F4202">
            <v>1741.17</v>
          </cell>
        </row>
        <row r="4203">
          <cell r="A4203">
            <v>87372</v>
          </cell>
          <cell r="B4203" t="str">
            <v>ARGAMASSA TRAÇO 1:3 (CIMENTO E AREIA MÉDIA) PARA CONTRAPISO, PREPARO MANUAL. AF_06/2014</v>
          </cell>
          <cell r="C4203" t="str">
            <v>M3</v>
          </cell>
          <cell r="D4203">
            <v>403.53</v>
          </cell>
          <cell r="E4203">
            <v>111.21</v>
          </cell>
          <cell r="F4203">
            <v>514.74</v>
          </cell>
        </row>
        <row r="4204">
          <cell r="A4204">
            <v>87377</v>
          </cell>
          <cell r="B4204" t="str">
            <v>ARGAMASSA TRAÇO 1:3 (CIMENTO E AREIA GROSSA) PARA CHAPISCO CONVENCIONAL, PREPARO MANUAL. AF_06/2014</v>
          </cell>
          <cell r="C4204" t="str">
            <v>M3</v>
          </cell>
          <cell r="D4204">
            <v>311.08999999999997</v>
          </cell>
          <cell r="E4204">
            <v>105.13</v>
          </cell>
          <cell r="F4204">
            <v>416.22</v>
          </cell>
        </row>
        <row r="4205">
          <cell r="A4205">
            <v>87380</v>
          </cell>
          <cell r="B4205" t="str">
            <v>ARGAMASSA TRAÇO 1:3 (CIMENTO E AREIA GROSSA) COM ADIÇÃO DE EMULSÃO POLIMÉRICA PARA CHAPISCO ROLADO, PREPARO MANUAL. AF_06/2014</v>
          </cell>
          <cell r="C4205" t="str">
            <v>M3</v>
          </cell>
          <cell r="D4205">
            <v>1747.98</v>
          </cell>
          <cell r="E4205">
            <v>103.68</v>
          </cell>
          <cell r="F4205">
            <v>1851.66</v>
          </cell>
        </row>
        <row r="4206">
          <cell r="A4206">
            <v>88628</v>
          </cell>
          <cell r="B4206" t="str">
            <v>ARGAMASSA TRAÇO 1:3 (CIMENTO E AREIA MÉDIA), PREPARO MECÂNICO COM BETONEIRA 400 L. AF_08/2014</v>
          </cell>
          <cell r="C4206" t="str">
            <v>M3</v>
          </cell>
          <cell r="D4206">
            <v>302.43</v>
          </cell>
          <cell r="E4206">
            <v>36.950000000000003</v>
          </cell>
          <cell r="F4206">
            <v>339.38</v>
          </cell>
        </row>
        <row r="4207">
          <cell r="A4207">
            <v>88629</v>
          </cell>
          <cell r="B4207" t="str">
            <v>ARGAMASSA TRAÇO 1:3 (CIMENTO E AREIA MÉDIA), PREPARO MANUAL. AF_08/2014</v>
          </cell>
          <cell r="C4207" t="str">
            <v>M3</v>
          </cell>
          <cell r="D4207">
            <v>322.20999999999998</v>
          </cell>
          <cell r="E4207">
            <v>91.89</v>
          </cell>
          <cell r="F4207">
            <v>414.1</v>
          </cell>
        </row>
        <row r="4208">
          <cell r="A4208">
            <v>73549</v>
          </cell>
          <cell r="B4208" t="str">
            <v>ARGAMASSA TRAÇO 1:4 (CIMENTO E AREIA), PREPARO MANUAL, INCLUSO ADITIVO IMPERMEABILIZANTE</v>
          </cell>
          <cell r="C4208" t="str">
            <v>M3</v>
          </cell>
          <cell r="D4208">
            <v>363.18</v>
          </cell>
          <cell r="E4208">
            <v>93.08</v>
          </cell>
          <cell r="F4208">
            <v>456.26</v>
          </cell>
        </row>
        <row r="4209">
          <cell r="A4209">
            <v>73551</v>
          </cell>
          <cell r="B4209" t="str">
            <v>ARGAMASSA TRAÇO 1:4 (CIMENTO E PEDRISCO), PREPARO MANUAL</v>
          </cell>
          <cell r="C4209" t="str">
            <v>M3</v>
          </cell>
          <cell r="D4209">
            <v>255.59</v>
          </cell>
          <cell r="E4209">
            <v>77.23</v>
          </cell>
          <cell r="F4209">
            <v>332.82</v>
          </cell>
        </row>
        <row r="4210">
          <cell r="A4210">
            <v>87301</v>
          </cell>
          <cell r="B4210" t="str">
            <v>ARGAMASSA TRAÇO 1:4 (CIMENTO E AREIA MÉDIA) PARA CONTRAPISO, PREPARO MECÂNICO COM BETONEIRA 400 L. AF_06/2014</v>
          </cell>
          <cell r="C4210" t="str">
            <v>M3</v>
          </cell>
          <cell r="D4210">
            <v>331.24</v>
          </cell>
          <cell r="E4210">
            <v>53.31</v>
          </cell>
          <cell r="F4210">
            <v>384.55</v>
          </cell>
        </row>
        <row r="4211">
          <cell r="A4211">
            <v>87302</v>
          </cell>
          <cell r="B4211" t="str">
            <v>ARGAMASSA TRAÇO 1:4 (CIMENTO E AREIA MÉDIA) PARA CONTRAPISO, PREPARO MECÂNICO COM BETONEIRA 600 L. AF_06/2014</v>
          </cell>
          <cell r="C4211" t="str">
            <v>M3</v>
          </cell>
          <cell r="D4211">
            <v>331.11</v>
          </cell>
          <cell r="E4211">
            <v>43.92</v>
          </cell>
          <cell r="F4211">
            <v>375.03</v>
          </cell>
        </row>
        <row r="4212">
          <cell r="A4212">
            <v>87316</v>
          </cell>
          <cell r="B4212" t="str">
            <v>ARGAMASSA TRAÇO 1:4 (CIMENTO E AREIA GROSSA) PARA CHAPISCO CONVENCIONAL, PREPARO MECÂNICO COM BETONEIRA 400 L. AF_06/2014</v>
          </cell>
          <cell r="C4212" t="str">
            <v>M3</v>
          </cell>
          <cell r="D4212">
            <v>248.8</v>
          </cell>
          <cell r="E4212">
            <v>48.53</v>
          </cell>
          <cell r="F4212">
            <v>297.33</v>
          </cell>
        </row>
        <row r="4213">
          <cell r="A4213">
            <v>87317</v>
          </cell>
          <cell r="B4213" t="str">
            <v>ARGAMASSA TRAÇO 1:4 (CIMENTO E AREIA GROSSA) PARA CHAPISCO CONVENCIONAL, PREPARO MECÂNICO COM BETONEIRA 600 L. AF_06/2014</v>
          </cell>
          <cell r="C4213" t="str">
            <v>M3</v>
          </cell>
          <cell r="D4213">
            <v>249.51</v>
          </cell>
          <cell r="E4213">
            <v>39.020000000000003</v>
          </cell>
          <cell r="F4213">
            <v>288.52999999999997</v>
          </cell>
        </row>
        <row r="4214">
          <cell r="A4214">
            <v>87325</v>
          </cell>
          <cell r="B4214" t="str">
            <v>ARGAMASSA TRAÇO 1:4 (CIMENTO E AREIA GROSSA) COM ADIÇÃO DE EMULSÃO POLIMÉRICA PARA CHAPISCO ROLADO, PREPARO MECÂNICO COM BETONEIRA 400 L. AF_06/2014</v>
          </cell>
          <cell r="C4214" t="str">
            <v>M3</v>
          </cell>
          <cell r="D4214">
            <v>1695.54</v>
          </cell>
          <cell r="E4214">
            <v>50.65</v>
          </cell>
          <cell r="F4214">
            <v>1746.19</v>
          </cell>
        </row>
        <row r="4215">
          <cell r="A4215">
            <v>87326</v>
          </cell>
          <cell r="B4215" t="str">
            <v>ARGAMASSA TRAÇO 1:4 (CIMENTO E AREIA GROSSA) COM ADIÇÃO DE EMULSÃO POLIMÉRICA PARA CHAPISCO ROLADO, PREPARO MECÂNICO COM BETONEIRA 600 L. AF_06/2014</v>
          </cell>
          <cell r="C4215" t="str">
            <v>M3</v>
          </cell>
          <cell r="D4215">
            <v>1699.24</v>
          </cell>
          <cell r="E4215">
            <v>42.01</v>
          </cell>
          <cell r="F4215">
            <v>1741.25</v>
          </cell>
        </row>
        <row r="4216">
          <cell r="A4216">
            <v>87342</v>
          </cell>
          <cell r="B4216" t="str">
            <v>ARGAMASSA TRAÇO 1:4 (CIMENTO E AREIA MÉDIA) PARA CONTRAPISO, PREPARO MECÂNICO COM MISTURADOR DE EIXO HORIZONTAL DE 160 KG. AF_06/2014</v>
          </cell>
          <cell r="C4216" t="str">
            <v>M3</v>
          </cell>
          <cell r="D4216">
            <v>339.97</v>
          </cell>
          <cell r="E4216">
            <v>90.26</v>
          </cell>
          <cell r="F4216">
            <v>430.23</v>
          </cell>
        </row>
        <row r="4217">
          <cell r="A4217">
            <v>87343</v>
          </cell>
          <cell r="B4217" t="str">
            <v>ARGAMASSA TRAÇO 1:4 (CIMENTO E AREIA MÉDIA) PARA CONTRAPISO, PREPARO MECÂNICO COM MISTURADOR DE EIXO HORIZONTAL DE 300 KG. AF_06/2014</v>
          </cell>
          <cell r="C4217" t="str">
            <v>M3</v>
          </cell>
          <cell r="D4217">
            <v>326.05</v>
          </cell>
          <cell r="E4217">
            <v>55.43</v>
          </cell>
          <cell r="F4217">
            <v>381.48</v>
          </cell>
        </row>
        <row r="4218">
          <cell r="A4218">
            <v>87344</v>
          </cell>
          <cell r="B4218" t="str">
            <v>ARGAMASSA TRAÇO 1:4 (CIMENTO E AREIA MÉDIA) PARA CONTRAPISO, PREPARO MECÂNICO COM MISTURADOR DE EIXO HORIZONTAL DE 600 KG. AF_06/2014</v>
          </cell>
          <cell r="C4218" t="str">
            <v>M3</v>
          </cell>
          <cell r="D4218">
            <v>321.61</v>
          </cell>
          <cell r="E4218">
            <v>40.35</v>
          </cell>
          <cell r="F4218">
            <v>361.96</v>
          </cell>
        </row>
        <row r="4219">
          <cell r="A4219">
            <v>87355</v>
          </cell>
          <cell r="B4219" t="str">
            <v>ARGAMASSA TRAÇO 1:4 (CIMENTO E AREIA GROSSA) PARA CHAPISCO CONVENCIONAL, PREPARO MECÂNICO COM MISTURADOR DE EIXO HORIZONTAL DE 160 KG. AF_06/2014</v>
          </cell>
          <cell r="C4219" t="str">
            <v>M3</v>
          </cell>
          <cell r="D4219">
            <v>254.56</v>
          </cell>
          <cell r="E4219">
            <v>69.87</v>
          </cell>
          <cell r="F4219">
            <v>324.43</v>
          </cell>
        </row>
        <row r="4220">
          <cell r="A4220">
            <v>87356</v>
          </cell>
          <cell r="B4220" t="str">
            <v>ARGAMASSA TRAÇO 1:4 (CIMENTO E AREIA GROSSA) PARA CHAPISCO CONVENCIONAL, PREPARO MECÂNICO COM MISTURADOR DE EIXO HORIZONTAL DE 300 KG. AF_06/2014</v>
          </cell>
          <cell r="C4220" t="str">
            <v>M3</v>
          </cell>
          <cell r="D4220">
            <v>244.65</v>
          </cell>
          <cell r="E4220">
            <v>44.07</v>
          </cell>
          <cell r="F4220">
            <v>288.72000000000003</v>
          </cell>
        </row>
        <row r="4221">
          <cell r="A4221">
            <v>87357</v>
          </cell>
          <cell r="B4221" t="str">
            <v>ARGAMASSA TRAÇO 1:4 (CIMENTO E AREIA GROSSA) PARA CHAPISCO CONVENCIONAL, PREPARO MECÂNICO COM MISTURADOR DE EIXO HORIZONTAL DE 600 KG. AF_06/2014</v>
          </cell>
          <cell r="C4221" t="str">
            <v>M3</v>
          </cell>
          <cell r="D4221">
            <v>242.86</v>
          </cell>
          <cell r="E4221">
            <v>37.86</v>
          </cell>
          <cell r="F4221">
            <v>280.72000000000003</v>
          </cell>
        </row>
        <row r="4222">
          <cell r="A4222">
            <v>87363</v>
          </cell>
          <cell r="B4222" t="str">
            <v>ARGAMASSA TRAÇO 1:4 (CIMENTO E AREIA GROSSA) COM ADIÇÃO DE EMULSÃO POLIMÉRICA PARA CHAPISCO ROLADO, PREPARO MECÂNICO COM MISTURADOR DE EIXO HORIZONTAL DE 300 KG. AF_06/2014</v>
          </cell>
          <cell r="C4222" t="str">
            <v>M3</v>
          </cell>
          <cell r="D4222">
            <v>1673.63</v>
          </cell>
          <cell r="E4222">
            <v>64.349999999999994</v>
          </cell>
          <cell r="F4222">
            <v>1737.98</v>
          </cell>
        </row>
        <row r="4223">
          <cell r="A4223">
            <v>87364</v>
          </cell>
          <cell r="B4223" t="str">
            <v>ARGAMASSA TRAÇO 1:4 (CIMENTO E AREIA GROSSA) COM ADIÇÃO DE EMULSÃO POLIMÉRICA PARA CHAPISCO ROLADO, PREPARO MECÂNICO COM MISTURADOR DE EIXO HORIZONTAL DE 600 KG. AF_06/2014</v>
          </cell>
          <cell r="C4223" t="str">
            <v>M3</v>
          </cell>
          <cell r="D4223">
            <v>1665.94</v>
          </cell>
          <cell r="E4223">
            <v>39.9</v>
          </cell>
          <cell r="F4223">
            <v>1705.84</v>
          </cell>
        </row>
        <row r="4224">
          <cell r="A4224">
            <v>87373</v>
          </cell>
          <cell r="B4224" t="str">
            <v>ARGAMASSA TRAÇO 1:4 (CIMENTO E AREIA MÉDIA) PARA CONTRAPISO, PREPARO MANUAL. AF_06/2014</v>
          </cell>
          <cell r="C4224" t="str">
            <v>M3</v>
          </cell>
          <cell r="D4224">
            <v>354.87</v>
          </cell>
          <cell r="E4224">
            <v>110.92</v>
          </cell>
          <cell r="F4224">
            <v>465.79</v>
          </cell>
        </row>
        <row r="4225">
          <cell r="A4225">
            <v>87378</v>
          </cell>
          <cell r="B4225" t="str">
            <v>ARGAMASSA TRAÇO 1:4 (CIMENTO E AREIA GROSSA) PARA CHAPISCO CONVENCIONAL, PREPARO MANUAL. AF_06/2014</v>
          </cell>
          <cell r="C4225" t="str">
            <v>M3</v>
          </cell>
          <cell r="D4225">
            <v>274.97000000000003</v>
          </cell>
          <cell r="E4225">
            <v>105.9</v>
          </cell>
          <cell r="F4225">
            <v>380.87</v>
          </cell>
        </row>
        <row r="4226">
          <cell r="A4226">
            <v>87381</v>
          </cell>
          <cell r="B4226" t="str">
            <v>ARGAMASSA TRAÇO 1:4 (CIMENTO E AREIA GROSSA) COM ADIÇÃO DE EMULSÃO POLIMÉRICA PARA CHAPISCO ROLADO, PREPARO MANUAL. AF_06/2014</v>
          </cell>
          <cell r="C4226" t="str">
            <v>M3</v>
          </cell>
          <cell r="D4226">
            <v>1713.83</v>
          </cell>
          <cell r="E4226">
            <v>104.55</v>
          </cell>
          <cell r="F4226">
            <v>1818.38</v>
          </cell>
        </row>
        <row r="4227">
          <cell r="A4227">
            <v>88630</v>
          </cell>
          <cell r="B4227" t="str">
            <v>ARGAMASSA TRAÇO 1:4 (CIMENTO E AREIA MÉDIA), PREPARO MECÂNICO COM BETONEIRA 400 L. AF_08/2014</v>
          </cell>
          <cell r="C4227" t="str">
            <v>M3</v>
          </cell>
          <cell r="D4227">
            <v>262.51</v>
          </cell>
          <cell r="E4227">
            <v>36.4</v>
          </cell>
          <cell r="F4227">
            <v>298.91000000000003</v>
          </cell>
        </row>
        <row r="4228">
          <cell r="A4228">
            <v>88631</v>
          </cell>
          <cell r="B4228" t="str">
            <v>ARGAMASSA TRAÇO 1:4 (CIMENTO E AREIA MÉDIA), PREPARO MANUAL. AF_08/2014</v>
          </cell>
          <cell r="C4228" t="str">
            <v>M3</v>
          </cell>
          <cell r="D4228">
            <v>282.97000000000003</v>
          </cell>
          <cell r="E4228">
            <v>93.08</v>
          </cell>
          <cell r="F4228">
            <v>376.05</v>
          </cell>
        </row>
        <row r="4229">
          <cell r="A4229">
            <v>87302</v>
          </cell>
          <cell r="B4229" t="str">
            <v>ARGAMASSA TRAÇO 1:4 (CIMENTO E AREIA MÉDIA) PARA CONTRAPISO, PREPARO MECÂNICO COM BETONEIRA 600 L. AF_06/2014</v>
          </cell>
          <cell r="C4229" t="str">
            <v>M3</v>
          </cell>
          <cell r="D4229">
            <v>331.11</v>
          </cell>
          <cell r="E4229">
            <v>43.92</v>
          </cell>
          <cell r="F4229">
            <v>375.03</v>
          </cell>
        </row>
        <row r="4230">
          <cell r="A4230">
            <v>87304</v>
          </cell>
          <cell r="B4230" t="str">
            <v>ARGAMASSA TRAÇO 1:5 (CIMENTO E AREIA MÉDIA) PARA CONTRAPISO, PREPARO MECÂNICO COM BETONEIRA 400 L. AF_06/2014</v>
          </cell>
          <cell r="C4230" t="str">
            <v>M3</v>
          </cell>
          <cell r="D4230">
            <v>298.13</v>
          </cell>
          <cell r="E4230">
            <v>56.07</v>
          </cell>
          <cell r="F4230">
            <v>354.2</v>
          </cell>
        </row>
        <row r="4231">
          <cell r="A4231">
            <v>87305</v>
          </cell>
          <cell r="B4231" t="str">
            <v>ARGAMASSA TRAÇO 1:5 (CIMENTO E AREIA MÉDIA) PARA CONTRAPISO, PREPARO MECÂNICO COM BETONEIRA 600 L. AF_06/2014</v>
          </cell>
          <cell r="C4231" t="str">
            <v>M3</v>
          </cell>
          <cell r="D4231">
            <v>299.07</v>
          </cell>
          <cell r="E4231">
            <v>45.37</v>
          </cell>
          <cell r="F4231">
            <v>344.44</v>
          </cell>
        </row>
        <row r="4232">
          <cell r="A4232">
            <v>87308</v>
          </cell>
          <cell r="B4232" t="str">
            <v>ARGAMASSA TRAÇO 1:6 (CIMENTO E AREIA MÉDIA) PARA CONTRAPISO, PREPARO MECÂNICO COM BETONEIRA 600 L. AF_06/2014</v>
          </cell>
          <cell r="C4232" t="str">
            <v>M3</v>
          </cell>
          <cell r="D4232">
            <v>274.38</v>
          </cell>
          <cell r="E4232">
            <v>45.09</v>
          </cell>
          <cell r="F4232">
            <v>319.47000000000003</v>
          </cell>
        </row>
        <row r="4233">
          <cell r="A4233">
            <v>87310</v>
          </cell>
          <cell r="B4233" t="str">
            <v>ARGAMASSA TRAÇO 1:5 (CIMENTO E AREIA GROSSA) PARA CHAPISCO CONVENCIONAL, PREPARO MECÂNICO COM BETONEIRA 400 L. AF_06/2014</v>
          </cell>
          <cell r="C4233" t="str">
            <v>M3</v>
          </cell>
          <cell r="D4233">
            <v>224</v>
          </cell>
          <cell r="E4233">
            <v>44.81</v>
          </cell>
          <cell r="F4233">
            <v>268.81</v>
          </cell>
        </row>
        <row r="4234">
          <cell r="A4234">
            <v>87311</v>
          </cell>
          <cell r="B4234" t="str">
            <v>ARGAMASSA TRAÇO 1:5 (CIMENTO E AREIA GROSSA) PARA CHAPISCO CONVENCIONAL, PREPARO MECÂNICO COM BETONEIRA 600 L. AF_06/2014</v>
          </cell>
          <cell r="C4234" t="str">
            <v>M3</v>
          </cell>
          <cell r="D4234">
            <v>224.3</v>
          </cell>
          <cell r="E4234">
            <v>38.83</v>
          </cell>
          <cell r="F4234">
            <v>263.13</v>
          </cell>
        </row>
        <row r="4235">
          <cell r="A4235">
            <v>87319</v>
          </cell>
          <cell r="B4235" t="str">
            <v>ARGAMASSA TRAÇO 1:5 (CIMENTO E AREIA GROSSA) COM ADIÇÃO DE EMULSÃO POLIMÉRICA PARA CHAPISCO ROLADO, PREPARO MECÂNICO COM BETONEIRA 400 L. AF_06/2014</v>
          </cell>
          <cell r="C4235" t="str">
            <v>M3</v>
          </cell>
          <cell r="D4235">
            <v>1675.87</v>
          </cell>
          <cell r="E4235">
            <v>45.24</v>
          </cell>
          <cell r="F4235">
            <v>1721.11</v>
          </cell>
        </row>
        <row r="4236">
          <cell r="A4236">
            <v>87320</v>
          </cell>
          <cell r="B4236" t="str">
            <v>ARGAMASSA TRAÇO 1:5 (CIMENTO E AREIA GROSSA) COM ADIÇÃO DE EMULSÃO POLIMÉRICA PARA CHAPISCO ROLADO, PREPARO MECÂNICO COM BETONEIRA 600 L. AF_06/2014</v>
          </cell>
          <cell r="C4236" t="str">
            <v>M3</v>
          </cell>
          <cell r="D4236">
            <v>1683.28</v>
          </cell>
          <cell r="E4236">
            <v>38.94</v>
          </cell>
          <cell r="F4236">
            <v>1722.22</v>
          </cell>
        </row>
        <row r="4237">
          <cell r="A4237">
            <v>87345</v>
          </cell>
          <cell r="B4237" t="str">
            <v>ARGAMASSA TRAÇO 1:5 (CIMENTO E AREIA MÉDIA) PARA CONTRAPISO, PREPARO MECÂNICO COM MISTURADOR DE EIXO HORIZONTAL DE 160 KG. AF_06/2014</v>
          </cell>
          <cell r="C4237" t="str">
            <v>M3</v>
          </cell>
          <cell r="D4237">
            <v>301.17</v>
          </cell>
          <cell r="E4237">
            <v>75.5</v>
          </cell>
          <cell r="F4237">
            <v>376.67</v>
          </cell>
        </row>
        <row r="4238">
          <cell r="A4238">
            <v>87346</v>
          </cell>
          <cell r="B4238" t="str">
            <v>ARGAMASSA TRAÇO 1:5 (CIMENTO E AREIA MÉDIA) PARA CONTRAPISO, PREPARO MECÂNICO COM MISTURADOR DE EIXO HORIZONTAL DE 300 KG. AF_06/2014</v>
          </cell>
          <cell r="C4238" t="str">
            <v>M3</v>
          </cell>
          <cell r="D4238">
            <v>292.44</v>
          </cell>
          <cell r="E4238">
            <v>50.86</v>
          </cell>
          <cell r="F4238">
            <v>343.3</v>
          </cell>
        </row>
        <row r="4239">
          <cell r="A4239">
            <v>87347</v>
          </cell>
          <cell r="B4239" t="str">
            <v>ARGAMASSA TRAÇO 1:5 (CIMENTO E AREIA MÉDIA) PARA CONTRAPISO, PREPARO MECÂNICO COM MISTURADOR DE EIXO HORIZONTAL DE 600 KG. AF_06/2014</v>
          </cell>
          <cell r="C4239" t="str">
            <v>M3</v>
          </cell>
          <cell r="D4239">
            <v>290.06</v>
          </cell>
          <cell r="E4239">
            <v>42.46</v>
          </cell>
          <cell r="F4239">
            <v>332.52</v>
          </cell>
        </row>
        <row r="4240">
          <cell r="A4240">
            <v>87350</v>
          </cell>
          <cell r="B4240" t="str">
            <v>ARGAMASSA TRAÇO 1:5 (CIMENTO E AREIA GROSSA) PARA CHAPISCO CONVENCIONAL, PREPARO MECÂNICO COM MISTURADOR DE EIXO HORIZONTAL DE 300 KG. AF_06/2014</v>
          </cell>
          <cell r="C4240" t="str">
            <v>M3</v>
          </cell>
          <cell r="D4240">
            <v>229.47</v>
          </cell>
          <cell r="E4240">
            <v>64.25</v>
          </cell>
          <cell r="F4240">
            <v>293.72000000000003</v>
          </cell>
        </row>
        <row r="4241">
          <cell r="A4241">
            <v>87351</v>
          </cell>
          <cell r="B4241" t="str">
            <v>ARGAMASSA TRAÇO 1:5 (CIMENTO E AREIA GROSSA) PARA CHAPISCO CONVENCIONAL, PREPARO MECÂNICO COM MISTURADOR DE EIXO HORIZONTAL DE 600 KG. AF_06/2014</v>
          </cell>
          <cell r="C4241" t="str">
            <v>M3</v>
          </cell>
          <cell r="D4241">
            <v>220.15</v>
          </cell>
          <cell r="E4241">
            <v>42.42</v>
          </cell>
          <cell r="F4241">
            <v>262.57</v>
          </cell>
        </row>
        <row r="4242">
          <cell r="A4242">
            <v>87358</v>
          </cell>
          <cell r="B4242" t="str">
            <v>ARGAMASSA TRAÇO 1:5 (CIMENTO E AREIA GROSSA) COM ADIÇÃO DE EMULSÃO POLIMÉRICA PARA CHAPISCO ROLADO, PREPARO MECÂNICO COM MISTURADOR DE EIXO HORIZONTAL DE 300 KG. AF_06/2014</v>
          </cell>
          <cell r="C4242" t="str">
            <v>M3</v>
          </cell>
          <cell r="D4242">
            <v>1645.06</v>
          </cell>
          <cell r="E4242">
            <v>53.73</v>
          </cell>
          <cell r="F4242">
            <v>1698.79</v>
          </cell>
        </row>
        <row r="4243">
          <cell r="A4243">
            <v>87359</v>
          </cell>
          <cell r="B4243" t="str">
            <v>ARGAMASSA TRAÇO 1:5 (CIMENTO E AREIA GROSSA) COM ADIÇÃO DE EMULSÃO POLIMÉRICA PARA CHAPISCO ROLADO, PREPARO MECÂNICO COM MISTURADOR DE EIXO HORIZONTAL DE 600 KG. AF_06/2014</v>
          </cell>
          <cell r="C4243" t="str">
            <v>M3</v>
          </cell>
          <cell r="D4243">
            <v>1646.55</v>
          </cell>
          <cell r="E4243">
            <v>36.82</v>
          </cell>
          <cell r="F4243">
            <v>1683.37</v>
          </cell>
        </row>
        <row r="4244">
          <cell r="A4244">
            <v>87374</v>
          </cell>
          <cell r="B4244" t="str">
            <v>ARGAMASSA TRAÇO 1:5 (CIMENTO E AREIA MÉDIA) PARA CONTRAPISO, PREPARO MANUAL. AF_06/2014</v>
          </cell>
          <cell r="C4244" t="str">
            <v>M3</v>
          </cell>
          <cell r="D4244">
            <v>322.24</v>
          </cell>
          <cell r="E4244">
            <v>110.64</v>
          </cell>
          <cell r="F4244">
            <v>432.88</v>
          </cell>
        </row>
        <row r="4245">
          <cell r="A4245">
            <v>87376</v>
          </cell>
          <cell r="B4245" t="str">
            <v>ARGAMASSA TRAÇO 1:5 (CIMENTO E AREIA GROSSA) PARA CHAPISCO CONVENCIONAL, PREPARO MANUAL. AF_06/2014</v>
          </cell>
          <cell r="C4245" t="str">
            <v>M3</v>
          </cell>
          <cell r="D4245">
            <v>250.92</v>
          </cell>
          <cell r="E4245">
            <v>106.39</v>
          </cell>
          <cell r="F4245">
            <v>357.31</v>
          </cell>
        </row>
        <row r="4246">
          <cell r="A4246">
            <v>87379</v>
          </cell>
          <cell r="B4246" t="str">
            <v>ARGAMASSA TRAÇO 1:5 (CIMENTO E AREIA GROSSA) COM ADIÇÃO DE EMULSÃO POLIMÉRICA PARA CHAPISCO ROLADO, PREPARO MANUAL. AF_06/2014</v>
          </cell>
          <cell r="C4246" t="str">
            <v>M3</v>
          </cell>
          <cell r="D4246">
            <v>1690.61</v>
          </cell>
          <cell r="E4246">
            <v>104.26</v>
          </cell>
          <cell r="F4246">
            <v>1794.87</v>
          </cell>
        </row>
        <row r="4247">
          <cell r="A4247">
            <v>87283</v>
          </cell>
          <cell r="B4247" t="str">
            <v>ARGAMASSA TRAÇO 1:6 (CIMENTO E AREIA MÉDIA) COM ADIÇÃO DE PLASTIFICANTE PARA EMBOÇO/MASSA ÚNICA/ASSENTAMENTO DE ALVENARIA DE VEDAÇÃO, PREPARO MECÂNICO COM BETONEIRA 400 L. AF_06/2014</v>
          </cell>
          <cell r="C4247" t="str">
            <v>M3</v>
          </cell>
          <cell r="D4247">
            <v>243.49</v>
          </cell>
          <cell r="E4247">
            <v>55.64</v>
          </cell>
          <cell r="F4247">
            <v>299.13</v>
          </cell>
        </row>
        <row r="4248">
          <cell r="A4248">
            <v>87284</v>
          </cell>
          <cell r="B4248" t="str">
            <v>ARGAMASSA TRAÇO 1:6 (CIMENTO E AREIA MÉDIA) COM ADIÇÃO DE PLASTIFICANTE PARA EMBOÇO/MASSA ÚNICA/ASSENTAMENTO DE ALVENARIA DE VEDAÇÃO, PREPARO MECÂNICO COM BETONEIRA 600 L. AF_06/2014</v>
          </cell>
          <cell r="C4248" t="str">
            <v>M3</v>
          </cell>
          <cell r="D4248">
            <v>242.55</v>
          </cell>
          <cell r="E4248">
            <v>40.58</v>
          </cell>
          <cell r="F4248">
            <v>283.13</v>
          </cell>
        </row>
        <row r="4249">
          <cell r="A4249">
            <v>87307</v>
          </cell>
          <cell r="B4249" t="str">
            <v>ARGAMASSA TRAÇO 1:6 (CIMENTO E AREIA MÉDIA) PARA CONTRAPISO, PREPARO MECÂNICO COM BETONEIRA 400 L. AF_06/2014</v>
          </cell>
          <cell r="C4249" t="str">
            <v>M3</v>
          </cell>
          <cell r="D4249">
            <v>274.67</v>
          </cell>
          <cell r="E4249">
            <v>53.09</v>
          </cell>
          <cell r="F4249">
            <v>327.76</v>
          </cell>
        </row>
        <row r="4250">
          <cell r="A4250">
            <v>87329</v>
          </cell>
          <cell r="B4250" t="str">
            <v>ARGAMASSA TRAÇO 1:6 (CIMENTO E AREIA MÉDIA) COM ADIÇÃO DE PLASTIFICANTE PARA EMBOÇO/MASSA ÚNICA/ASSENTAMENTO DE ALVENARIA DE VEDAÇÃO, PREPARO MECÂNICO COM MISTURADOR DE EIXO HORIZONTAL DE 300 KG. AF_06/2014</v>
          </cell>
          <cell r="C4250" t="str">
            <v>M3</v>
          </cell>
          <cell r="D4250">
            <v>247.93</v>
          </cell>
          <cell r="E4250">
            <v>67.430000000000007</v>
          </cell>
          <cell r="F4250">
            <v>315.36</v>
          </cell>
        </row>
        <row r="4251">
          <cell r="A4251">
            <v>87330</v>
          </cell>
          <cell r="B4251" t="str">
            <v>ARGAMASSA TRAÇO 1:6 (CIMENTO E AREIA MÉDIA) COM ADIÇÃO DE PLASTIFICANTE PARA EMBOÇO/MASSA ÚNICA/ASSENTAMENTO DE ALVENARIA DE VEDAÇÃO, PREPARO MECÂNICO COM MISTURADOR DE EIXO HORIZONTAL DE 600 KG. AF_06/2014</v>
          </cell>
          <cell r="C4251" t="str">
            <v>M3</v>
          </cell>
          <cell r="D4251">
            <v>237.86</v>
          </cell>
          <cell r="E4251">
            <v>44.07</v>
          </cell>
          <cell r="F4251">
            <v>281.93</v>
          </cell>
        </row>
        <row r="4252">
          <cell r="A4252">
            <v>87348</v>
          </cell>
          <cell r="B4252" t="str">
            <v>ARGAMASSA TRAÇO 1:6 (CIMENTO E AREIA MÉDIA) PARA CONTRAPISO, PREPARO MECÂNICO COM MISTURADOR DE EIXO HORIZONTAL DE 160 KG. AF_06/2014</v>
          </cell>
          <cell r="C4252" t="str">
            <v>M3</v>
          </cell>
          <cell r="D4252">
            <v>277.02999999999997</v>
          </cell>
          <cell r="E4252">
            <v>71.790000000000006</v>
          </cell>
          <cell r="F4252">
            <v>348.82</v>
          </cell>
        </row>
        <row r="4253">
          <cell r="A4253">
            <v>87349</v>
          </cell>
          <cell r="B4253" t="str">
            <v>ARGAMASSA TRAÇO 1:6 (CIMENTO E AREIA MÉDIA) PARA CONTRAPISO, PREPARO MECÂNICO COM MISTURADOR DE EIXO HORIZONTAL DE 600 KG. AF_06/2014</v>
          </cell>
          <cell r="C4253" t="str">
            <v>M3</v>
          </cell>
          <cell r="D4253">
            <v>266.19</v>
          </cell>
          <cell r="E4253">
            <v>40.020000000000003</v>
          </cell>
          <cell r="F4253">
            <v>306.20999999999998</v>
          </cell>
        </row>
        <row r="4254">
          <cell r="A4254">
            <v>87366</v>
          </cell>
          <cell r="B4254" t="str">
            <v>ARGAMASSA TRAÇO 1:6 (CIMENTO E AREIA MÉDIA) COM ADIÇÃO DE PLASTIFICANTE PARA EMBOÇO/MASSA ÚNICA/ASSENTAMENTO DE ALVENARIA DE VEDAÇÃO, PREPARO MANUAL. AF_06/2014</v>
          </cell>
          <cell r="C4254" t="str">
            <v>M3</v>
          </cell>
          <cell r="D4254">
            <v>267.72000000000003</v>
          </cell>
          <cell r="E4254">
            <v>106.29</v>
          </cell>
          <cell r="F4254">
            <v>374.01</v>
          </cell>
        </row>
        <row r="4255">
          <cell r="A4255">
            <v>87367</v>
          </cell>
          <cell r="B4255" t="str">
            <v>ARGAMASSA TRAÇO 1:1:6 (CIMENTO, CAL E AREIA MÉDIA) PARA EMBOÇO/MASSA ÚNICA/ASSENTAMENTO DE ALVENARIA DE VEDAÇÃO, PREPARO MANUAL. AF_06/2014</v>
          </cell>
          <cell r="C4255" t="str">
            <v>M3</v>
          </cell>
          <cell r="D4255">
            <v>280.66000000000003</v>
          </cell>
          <cell r="E4255">
            <v>106.87</v>
          </cell>
          <cell r="F4255">
            <v>387.53</v>
          </cell>
        </row>
        <row r="4256">
          <cell r="A4256">
            <v>87375</v>
          </cell>
          <cell r="B4256" t="str">
            <v>ARGAMASSA TRAÇO 1:6 (CIMENTO E AREIA MÉDIA) PARA CONTRAPISO, PREPARO MANUAL. AF_06/2014</v>
          </cell>
          <cell r="C4256" t="str">
            <v>M3</v>
          </cell>
          <cell r="D4256">
            <v>297.57</v>
          </cell>
          <cell r="E4256">
            <v>107.84</v>
          </cell>
          <cell r="F4256">
            <v>405.41</v>
          </cell>
        </row>
        <row r="4257">
          <cell r="A4257">
            <v>87280</v>
          </cell>
          <cell r="B4257" t="str">
            <v>ARGAMASSA TRAÇO 1:7 (CIMENTO E AREIA MÉDIA) COM ADIÇÃO DE PLASTIFICANTE PARA EMBOÇO/MASSA ÚNICA/ASSENTAMENTO DE ALVENARIA DE VEDAÇÃO, PREPARO MECÂNICO COM BETONEIRA 400 L. AF_06/2014</v>
          </cell>
          <cell r="C4257" t="str">
            <v>M3</v>
          </cell>
          <cell r="D4257">
            <v>225.71</v>
          </cell>
          <cell r="E4257">
            <v>50.97</v>
          </cell>
          <cell r="F4257">
            <v>276.68</v>
          </cell>
        </row>
        <row r="4258">
          <cell r="A4258">
            <v>87281</v>
          </cell>
          <cell r="B4258" t="str">
            <v>ARGAMASSA TRAÇO 1:7 (CIMENTO E AREIA MÉDIA) COM ADIÇÃO DE PLASTIFICANTE PARA EMBOÇO/MASSA ÚNICA/ASSENTAMENTO DE ALVENARIA DE VEDAÇÃO, PREPARO MECÂNICO COM BETONEIRA 600 L. AF_06/2014</v>
          </cell>
          <cell r="C4258" t="str">
            <v>M3</v>
          </cell>
          <cell r="D4258">
            <v>228.38</v>
          </cell>
          <cell r="E4258">
            <v>45.2</v>
          </cell>
          <cell r="F4258">
            <v>273.58</v>
          </cell>
        </row>
        <row r="4259">
          <cell r="A4259">
            <v>87327</v>
          </cell>
          <cell r="B4259" t="str">
            <v>ARGAMASSA TRAÇO 1:7 (CIMENTO E AREIA MÉDIA) COM ADIÇÃO DE PLASTIFICANTE PARA EMBOÇO/MASSA ÚNICA/ASSENTAMENTO DE ALVENARIA DE VEDAÇÃO, PREPARO MECÂNICO COM MISTURADOR DE EIXO HORIZONTAL DE 300 KG. AF_06/2014</v>
          </cell>
          <cell r="C4259" t="str">
            <v>M3</v>
          </cell>
          <cell r="D4259">
            <v>229.81</v>
          </cell>
          <cell r="E4259">
            <v>62.02</v>
          </cell>
          <cell r="F4259">
            <v>291.83</v>
          </cell>
        </row>
        <row r="4260">
          <cell r="A4260">
            <v>87328</v>
          </cell>
          <cell r="B4260" t="str">
            <v>ARGAMASSA TRAÇO 1:7 (CIMENTO E AREIA MÉDIA) COM ADIÇÃO DE PLASTIFICANTE PARA EMBOÇO/MASSA ÚNICA/ASSENTAMENTO DE ALVENARIA DE VEDAÇÃO, PREPARO MECÂNICO COM MISTURADOR DE EIXO HORIZONTAL DE 600 KG. AF_06/2014</v>
          </cell>
          <cell r="C4260" t="str">
            <v>M3</v>
          </cell>
          <cell r="D4260">
            <v>220.78</v>
          </cell>
          <cell r="E4260">
            <v>40.07</v>
          </cell>
          <cell r="F4260">
            <v>260.85000000000002</v>
          </cell>
        </row>
        <row r="4261">
          <cell r="A4261">
            <v>87365</v>
          </cell>
          <cell r="B4261" t="str">
            <v>ARGAMASSA TRAÇO 1:7 (CIMENTO E AREIA MÉDIA) COM ADIÇÃO DE PLASTIFICANTE PARA EMBOÇO/MASSA ÚNICA/ASSENTAMENTO DE ALVENARIA DE VEDAÇÃO, PREPARO MANUAL. AF_06/2014</v>
          </cell>
          <cell r="C4261" t="str">
            <v>M3</v>
          </cell>
          <cell r="D4261">
            <v>251.73</v>
          </cell>
          <cell r="E4261">
            <v>106.19</v>
          </cell>
          <cell r="F4261">
            <v>357.92</v>
          </cell>
        </row>
        <row r="4262">
          <cell r="B4262" t="str">
            <v>CAL E AGREGADO</v>
          </cell>
          <cell r="C4262">
            <v>0</v>
          </cell>
        </row>
        <row r="4263">
          <cell r="A4263">
            <v>6022</v>
          </cell>
          <cell r="B4263" t="str">
            <v>ARGAMASSA TRAÇO 1:2 (CAL E AREIA FINA PENEIRADA), PREPARO MANUAL</v>
          </cell>
          <cell r="C4263" t="str">
            <v>M3</v>
          </cell>
          <cell r="D4263">
            <v>232.41</v>
          </cell>
          <cell r="E4263">
            <v>188</v>
          </cell>
          <cell r="F4263">
            <v>420.41</v>
          </cell>
        </row>
        <row r="4264">
          <cell r="B4264" t="str">
            <v>CIMENTO, CAL E AGREGADO</v>
          </cell>
          <cell r="C4264">
            <v>0</v>
          </cell>
        </row>
        <row r="4265">
          <cell r="A4265">
            <v>87289</v>
          </cell>
          <cell r="B4265" t="str">
            <v>ARGAMASSA TRAÇO 1:1,5:7,5 (CIMENTO, CAL E AREIA MÉDIA) PARA EMBOÇO/MASSA ÚNICA/ASSENTAMENTO DE ALVENARIA DE VEDAÇÃO, PREPARO MECÂNICO COM BETONEIRA 400 L. AF_06/2014</v>
          </cell>
          <cell r="C4265" t="str">
            <v>M3</v>
          </cell>
          <cell r="D4265">
            <v>236.08</v>
          </cell>
          <cell r="E4265">
            <v>50.55</v>
          </cell>
          <cell r="F4265">
            <v>286.63</v>
          </cell>
        </row>
        <row r="4266">
          <cell r="A4266">
            <v>87290</v>
          </cell>
          <cell r="B4266" t="str">
            <v>ARGAMASSA TRAÇO 1:1,5:7,5 (CIMENTO, CAL E AREIA MÉDIA) PARA EMBOÇO/MASSA ÚNICA/ASSENTAMENTO DE ALVENARIA DE VEDAÇÃO, PREPARO MECÂNICO COM BETONEIRA 600 L. AF_06/2014</v>
          </cell>
          <cell r="C4266" t="str">
            <v>M3</v>
          </cell>
          <cell r="D4266">
            <v>238.36</v>
          </cell>
          <cell r="E4266">
            <v>44.41</v>
          </cell>
          <cell r="F4266">
            <v>282.77</v>
          </cell>
        </row>
        <row r="4267">
          <cell r="A4267">
            <v>87333</v>
          </cell>
          <cell r="B4267" t="str">
            <v>ARGAMASSA TRAÇO 1:1,5:7,5 (CIMENTO, CAL E AREIA MÉDIA) PARA EMBOÇO/MASSA ÚNICA/ASSENTAMENTO DE ALVENARIA DE VEDAÇÃO, PREPARO MECÂNICO COM MISTURADOR DE EIXO HORIZONTAL DE 300 KG. AF_06/2014</v>
          </cell>
          <cell r="C4267" t="str">
            <v>M3</v>
          </cell>
          <cell r="D4267">
            <v>236.1</v>
          </cell>
          <cell r="E4267">
            <v>56.17</v>
          </cell>
          <cell r="F4267">
            <v>292.27</v>
          </cell>
        </row>
        <row r="4268">
          <cell r="A4268">
            <v>87334</v>
          </cell>
          <cell r="B4268" t="str">
            <v>ARGAMASSA TRAÇO 1:1,5:7,5 (CIMENTO, CAL E AREIA MÉDIA) PARA EMBOÇO/MASSA ÚNICA/ASSENTAMENTO DE ALVENARIA DE VEDAÇÃO, PREPARO MECÂNICO COM MISTURADOR DE EIXO HORIZONTAL DE 600 KG. AF_06/2014</v>
          </cell>
          <cell r="C4268" t="str">
            <v>M3</v>
          </cell>
          <cell r="D4268">
            <v>229.06</v>
          </cell>
          <cell r="E4268">
            <v>38.76</v>
          </cell>
          <cell r="F4268">
            <v>267.82</v>
          </cell>
        </row>
        <row r="4269">
          <cell r="A4269">
            <v>87368</v>
          </cell>
          <cell r="B4269" t="str">
            <v>ARGAMASSA TRAÇO 1:1,5:7,5 (CIMENTO, CAL E AREIA MÉDIA) PARA EMBOÇO/MASSA ÚNICA/ASSENTAMENTO DE ALVENARIA DE VEDAÇÃO, PREPARO MANUAL. AF_06/2014</v>
          </cell>
          <cell r="C4269" t="str">
            <v>M3</v>
          </cell>
          <cell r="D4269">
            <v>262.33999999999997</v>
          </cell>
          <cell r="E4269">
            <v>111.02</v>
          </cell>
          <cell r="F4269">
            <v>373.36</v>
          </cell>
        </row>
        <row r="4270">
          <cell r="A4270">
            <v>88626</v>
          </cell>
          <cell r="B4270" t="str">
            <v>ARGAMASSA TRAÇO 1:0,5:4,5 (CIMENTO, CAL E AREIA MÉDIA), PREPARO MECÂNICO COM BETONEIRA 400 L. AF_08/2014</v>
          </cell>
          <cell r="C4270" t="str">
            <v>M3</v>
          </cell>
          <cell r="D4270">
            <v>260.54000000000002</v>
          </cell>
          <cell r="E4270">
            <v>41.5</v>
          </cell>
          <cell r="F4270">
            <v>302.04000000000002</v>
          </cell>
        </row>
        <row r="4271">
          <cell r="A4271">
            <v>88627</v>
          </cell>
          <cell r="B4271" t="str">
            <v>ARGAMASSA TRAÇO 1:0,5:4,5 (CIMENTO, CAL E AREIA MÉDIA) PARA ASSENTAMENTO DE ALVENARIA, PREPARO MANUAL. AF_08/2014</v>
          </cell>
          <cell r="C4271" t="str">
            <v>M3</v>
          </cell>
          <cell r="D4271">
            <v>279.17</v>
          </cell>
          <cell r="E4271">
            <v>93.94</v>
          </cell>
          <cell r="F4271">
            <v>373.11</v>
          </cell>
        </row>
        <row r="4272">
          <cell r="A4272">
            <v>87286</v>
          </cell>
          <cell r="B4272" t="str">
            <v>ARGAMASSA TRAÇO 1:1:6 (CIMENTO, CAL E AREIA MÉDIA) PARA EMBOÇO/MASSA ÚNICA/ASSENTAMENTO DE ALVENARIA DE VEDAÇÃO, PREPARO MECÂNICO COM BETONEIRA 400 L. AF_06/2014</v>
          </cell>
          <cell r="C4272" t="str">
            <v>M3</v>
          </cell>
          <cell r="D4272">
            <v>238.99</v>
          </cell>
          <cell r="E4272">
            <v>10.61</v>
          </cell>
          <cell r="F4272">
            <v>249.6</v>
          </cell>
        </row>
        <row r="4273">
          <cell r="A4273">
            <v>87287</v>
          </cell>
          <cell r="B4273" t="str">
            <v>ARGAMASSA TRAÇO 1:1:6 (CIMENTO, CAL E AREIA MÉDIA) PARA EMBOÇO/MASSA ÚNICA/ASSENTAMENTO DE ALVENARIA DE VEDAÇÃO, PREPARO MECÂNICO COM BETONEIRA 600 L. AF_06/2014</v>
          </cell>
          <cell r="C4273" t="str">
            <v>M3</v>
          </cell>
          <cell r="D4273">
            <v>259.10000000000002</v>
          </cell>
          <cell r="E4273">
            <v>48.22</v>
          </cell>
          <cell r="F4273">
            <v>307.32</v>
          </cell>
        </row>
        <row r="4274">
          <cell r="A4274">
            <v>87331</v>
          </cell>
          <cell r="B4274" t="str">
            <v>ARGAMASSA TRAÇO 1:1:6 (CIMENTO, CAL E AREIA MÉDIA) PARA EMBOÇO/MASSA ÚNICA/ASSENTAMENTO DE ALVENARIA DE VEDAÇÃO, PREPARO MECÂNICO COM MISTURADOR DE EIXO HORIZONTAL DE 300 KG. AF_06/2014</v>
          </cell>
          <cell r="C4274" t="str">
            <v>M3</v>
          </cell>
          <cell r="D4274">
            <v>260.27</v>
          </cell>
          <cell r="E4274">
            <v>65.41</v>
          </cell>
          <cell r="F4274">
            <v>325.68</v>
          </cell>
        </row>
        <row r="4275">
          <cell r="A4275">
            <v>87332</v>
          </cell>
          <cell r="B4275" t="str">
            <v>ARGAMASSA TRAÇO 1:1:6 (CIMENTO, CAL E AREIA MÉDIA) PARA EMBOÇO/MASSA ÚNICA/ASSENTAMENTO DE ALVENARIA DE VEDAÇÃO, PREPARO MECÂNICO COM MISTURADOR DE EIXO HORIZONTAL DE 600 KG. AF_06/2014</v>
          </cell>
          <cell r="C4275" t="str">
            <v>M3</v>
          </cell>
          <cell r="D4275">
            <v>250.22</v>
          </cell>
          <cell r="E4275">
            <v>42.27</v>
          </cell>
          <cell r="F4275">
            <v>292.49</v>
          </cell>
        </row>
        <row r="4276">
          <cell r="A4276">
            <v>87292</v>
          </cell>
          <cell r="B4276" t="str">
            <v>ARGAMASSA TRAÇO 1:2:8 (CIMENTO, CAL E AREIA MÉDIA) PARA EMBOÇO/MASSA ÚNICA/ASSENTAMENTO DE ALVENARIA DE VEDAÇÃO, PREPARO MECÂNICO COM BETONEIRA 400 L. AF_06/2014</v>
          </cell>
          <cell r="C4276" t="str">
            <v>M3</v>
          </cell>
          <cell r="D4276">
            <v>238.2</v>
          </cell>
          <cell r="E4276">
            <v>50.44</v>
          </cell>
          <cell r="F4276">
            <v>288.64</v>
          </cell>
        </row>
        <row r="4277">
          <cell r="A4277">
            <v>87335</v>
          </cell>
          <cell r="B4277" t="str">
            <v>ARGAMASSA TRAÇO 1:2:8 (CIMENTO, CAL E AREIA MÉDIA) PARA EMBOÇO/MASSA ÚNICA/ASSENTAMENTO DE ALVENARIA DE VEDAÇÃO, PREPARO MECÂNICO COM MISTURADOR DE EIXO HORIZONTAL DE 300 KG. AF_06/2014</v>
          </cell>
          <cell r="C4277" t="str">
            <v>M3</v>
          </cell>
          <cell r="D4277">
            <v>234.77</v>
          </cell>
          <cell r="E4277">
            <v>51.82</v>
          </cell>
          <cell r="F4277">
            <v>286.58999999999997</v>
          </cell>
        </row>
        <row r="4278">
          <cell r="A4278">
            <v>87336</v>
          </cell>
          <cell r="B4278" t="str">
            <v>ARGAMASSA TRAÇO 1:2:8 (CIMENTO, CAL E AREIA MÉDIA) PARA EMBOÇO/MASSA ÚNICA/ASSENTAMENTO DE ALVENARIA DE VEDAÇÃO, PREPARO MECÂNICO COM MISTURADOR DE EIXO HORIZONTAL DE 600 KG. AF_06/2014</v>
          </cell>
          <cell r="C4278" t="str">
            <v>M3</v>
          </cell>
          <cell r="D4278">
            <v>230.35</v>
          </cell>
          <cell r="E4278">
            <v>38</v>
          </cell>
          <cell r="F4278">
            <v>268.35000000000002</v>
          </cell>
        </row>
        <row r="4279">
          <cell r="A4279">
            <v>87369</v>
          </cell>
          <cell r="B4279" t="str">
            <v>ARGAMASSA TRAÇO 1:2:8 (CIMENTO, CAL E AREIA MÉDIA) PARA EMBOÇO/MASSA ÚNICA/ASSENTAMENTO DE ALVENARIA DE VEDAÇÃO, PREPARO MANUAL. AF_06/2014</v>
          </cell>
          <cell r="C4279" t="str">
            <v>M3</v>
          </cell>
          <cell r="D4279">
            <v>262.57</v>
          </cell>
          <cell r="E4279">
            <v>109.77</v>
          </cell>
          <cell r="F4279">
            <v>372.34</v>
          </cell>
        </row>
        <row r="4280">
          <cell r="A4280">
            <v>87337</v>
          </cell>
          <cell r="B4280" t="str">
            <v>ARGAMASSA TRAÇO 1:2:9 (CIMENTO, CAL E AREIA MÉDIA) PARA EMBOÇO/MASSA ÚNICA/ASSENTAMENTO DE ALVENARIA DE VEDAÇÃO, PREPARO MECÂNICO COM MISTURADOR DE EIXO HORIZONTAL DE 300 KG. AF_06/2014</v>
          </cell>
          <cell r="C4280" t="str">
            <v>M3</v>
          </cell>
          <cell r="D4280">
            <v>223.7</v>
          </cell>
          <cell r="E4280">
            <v>50.86</v>
          </cell>
          <cell r="F4280">
            <v>274.56</v>
          </cell>
        </row>
        <row r="4281">
          <cell r="A4281">
            <v>87370</v>
          </cell>
          <cell r="B4281" t="str">
            <v>ARGAMASSA TRAÇO 1:2:9 (CIMENTO, CAL E AREIA MÉDIA) PARA EMBOÇO/MASSA ÚNICA/ASSENTAMENTO DE ALVENARIA DE VEDAÇÃO, PREPARO MANUAL. AF_06/2014</v>
          </cell>
          <cell r="C4281" t="str">
            <v>M3</v>
          </cell>
          <cell r="D4281">
            <v>251.61</v>
          </cell>
          <cell r="E4281">
            <v>110.06</v>
          </cell>
          <cell r="F4281">
            <v>361.67</v>
          </cell>
        </row>
        <row r="4282">
          <cell r="A4282">
            <v>88715</v>
          </cell>
          <cell r="B4282" t="str">
            <v>ARGAMASSA TRAÇO 1:2:9 (CIMENTO, CAL E AREIA MÉDIA) PARA EMBOÇO/MASSA ÚNICA/ASSENTAMENTO DE ALVENARIA DE VEDAÇÃO, PREPARO MECÂNICO COM BETONEIRA 400 L. AF_09/2014</v>
          </cell>
          <cell r="C4282" t="str">
            <v>M3</v>
          </cell>
          <cell r="D4282">
            <v>226.84</v>
          </cell>
          <cell r="E4282">
            <v>48.21</v>
          </cell>
          <cell r="F4282">
            <v>275.05</v>
          </cell>
        </row>
        <row r="4283">
          <cell r="A4283">
            <v>87294</v>
          </cell>
          <cell r="B4283" t="str">
            <v>ARGAMASSA TRAÇO 1:2:9 (CIMENTO, CAL E AREIA MÉDIA) PARA EMBOÇO/MASSA ÚNICA/ASSENTAMENTO DE ALVENARIA DE VEDAÇÃO, PREPARO MECÂNICO COM BETONEIRA 600 L. AF_06/2014</v>
          </cell>
          <cell r="C4283" t="str">
            <v>M3</v>
          </cell>
          <cell r="D4283">
            <v>228.24</v>
          </cell>
          <cell r="E4283">
            <v>48.42</v>
          </cell>
          <cell r="F4283">
            <v>276.66000000000003</v>
          </cell>
        </row>
        <row r="4284">
          <cell r="A4284">
            <v>87295</v>
          </cell>
          <cell r="B4284" t="str">
            <v>ARGAMASSA TRAÇO 1:3:12 (CIMENTO, CAL E AREIA MÉDIA) PARA EMBOÇO/MASSA ÚNICA/ASSENTAMENTO DE ALVENARIA DE VEDAÇÃO, PREPARO MECÂNICO COM BETONEIRA 400 L. AF_06/2014</v>
          </cell>
          <cell r="C4284" t="str">
            <v>M3</v>
          </cell>
          <cell r="D4284">
            <v>214.81</v>
          </cell>
          <cell r="E4284">
            <v>58.62</v>
          </cell>
          <cell r="F4284">
            <v>273.43</v>
          </cell>
        </row>
        <row r="4285">
          <cell r="A4285">
            <v>87296</v>
          </cell>
          <cell r="B4285" t="str">
            <v>ARGAMASSA TRAÇO 1:3:12 (CIMENTO, CAL E AREIA MÉDIA) PARA EMBOÇO/MASSA ÚNICA/ASSENTAMENTO DE ALVENARIA DE VEDAÇÃO, PREPARO MECÂNICO COM BETONEIRA 600 L. AF_06/2014</v>
          </cell>
          <cell r="C4285" t="str">
            <v>M3</v>
          </cell>
          <cell r="D4285">
            <v>213.91</v>
          </cell>
          <cell r="E4285">
            <v>42.74</v>
          </cell>
          <cell r="F4285">
            <v>256.64999999999998</v>
          </cell>
        </row>
        <row r="4286">
          <cell r="A4286">
            <v>87338</v>
          </cell>
          <cell r="B4286" t="str">
            <v>ARGAMASSA TRAÇO 1:3:12 (CIMENTO, CAL E AREIA MÉDIA) PARA EMBOÇO/MASSA ÚNICA/ASSENTAMENTO DE ALVENARIA DE VEDAÇÃO, PREPARO MECÂNICO COM MISTURADOR DE EIXO HORIZONTAL DE 600 KG. AF_06/2014</v>
          </cell>
          <cell r="C4286" t="str">
            <v>M3</v>
          </cell>
          <cell r="D4286">
            <v>209.2</v>
          </cell>
          <cell r="E4286">
            <v>45.38</v>
          </cell>
          <cell r="F4286">
            <v>254.58</v>
          </cell>
        </row>
        <row r="4287">
          <cell r="A4287">
            <v>87371</v>
          </cell>
          <cell r="B4287" t="str">
            <v>ARGAMASSA TRAÇO 1:3:12 (CIMENTO, CAL E AREIA MÉDIA) PARA EMBOÇO/MASSA ÚNICA/ASSENTAMENTO DE ALVENARIA DE VEDAÇÃO, PREPARO MANUAL. AF_06/2014</v>
          </cell>
          <cell r="C4287" t="str">
            <v>M3</v>
          </cell>
          <cell r="D4287">
            <v>238.2</v>
          </cell>
          <cell r="E4287">
            <v>108.61</v>
          </cell>
          <cell r="F4287">
            <v>346.81</v>
          </cell>
        </row>
        <row r="4288">
          <cell r="A4288">
            <v>84100</v>
          </cell>
          <cell r="B4288" t="str">
            <v>ARGAMASSA GROUT CIMENTO/CAL/AREIA/PEDRISCO 1:0,1:3:2 - PREPARO MANUAL</v>
          </cell>
          <cell r="C4288" t="str">
            <v>M3</v>
          </cell>
          <cell r="D4288">
            <v>316.81</v>
          </cell>
          <cell r="E4288">
            <v>241.96</v>
          </cell>
          <cell r="F4288">
            <v>558.77</v>
          </cell>
        </row>
        <row r="4289">
          <cell r="A4289">
            <v>84101</v>
          </cell>
          <cell r="B4289" t="str">
            <v>ARGAMASSA CIMENTO/AREIA/SAIBRO 1:2:2 - PREPARO MANUAL</v>
          </cell>
          <cell r="C4289" t="str">
            <v>M3</v>
          </cell>
          <cell r="D4289">
            <v>229.76</v>
          </cell>
          <cell r="E4289">
            <v>96.54</v>
          </cell>
          <cell r="F4289">
            <v>326.3</v>
          </cell>
        </row>
        <row r="4290">
          <cell r="B4290" t="str">
            <v>AGREGADOS</v>
          </cell>
          <cell r="C4290">
            <v>0</v>
          </cell>
        </row>
        <row r="4291">
          <cell r="B4291" t="str">
            <v>AREIA</v>
          </cell>
          <cell r="C4291">
            <v>0</v>
          </cell>
        </row>
        <row r="4292">
          <cell r="B4292" t="str">
            <v>BRITA</v>
          </cell>
          <cell r="C4292">
            <v>0</v>
          </cell>
        </row>
        <row r="4293">
          <cell r="A4293">
            <v>6514</v>
          </cell>
          <cell r="B4293" t="str">
            <v>FORNECIMENTO E LANÇAMENTO DE BRITA N. 4</v>
          </cell>
          <cell r="C4293" t="str">
            <v>M3</v>
          </cell>
          <cell r="D4293">
            <v>49.7</v>
          </cell>
          <cell r="E4293">
            <v>19.3</v>
          </cell>
          <cell r="F4293">
            <v>69</v>
          </cell>
        </row>
        <row r="4294">
          <cell r="A4294">
            <v>88549</v>
          </cell>
          <cell r="B4294" t="str">
            <v>FORNECIMENTO E ASSENTAMENTO DE BRITA 2-DRENOS E FILTROS MM</v>
          </cell>
          <cell r="C4294" t="str">
            <v>M3</v>
          </cell>
          <cell r="D4294">
            <v>41.79</v>
          </cell>
          <cell r="E4294">
            <v>9.65</v>
          </cell>
          <cell r="F4294">
            <v>51.44</v>
          </cell>
        </row>
        <row r="4295">
          <cell r="B4295" t="str">
            <v>ENSAIOS TECNOLOGICOS</v>
          </cell>
          <cell r="C4295">
            <v>0</v>
          </cell>
        </row>
        <row r="4296">
          <cell r="B4296" t="str">
            <v>ENSAIO EM CONCRETO</v>
          </cell>
          <cell r="C4296">
            <v>0</v>
          </cell>
        </row>
        <row r="4297">
          <cell r="A4297" t="str">
            <v>74022/30</v>
          </cell>
          <cell r="B4297" t="str">
            <v>ENSAIO DE RESISTÊNCIA A COMPRESSÃO SIMPLES - CONCRETO</v>
          </cell>
          <cell r="C4297" t="str">
            <v>UN</v>
          </cell>
          <cell r="D4297">
            <v>24.39</v>
          </cell>
          <cell r="E4297">
            <v>78.69</v>
          </cell>
          <cell r="F4297">
            <v>103.08</v>
          </cell>
        </row>
        <row r="4298">
          <cell r="A4298" t="str">
            <v>74022/31</v>
          </cell>
          <cell r="B4298" t="str">
            <v>ENSAIO DE RESISTÊNCIA A TRAÇÃO POR COMPRESSÃO DIAMETRAL - CONCRETO</v>
          </cell>
          <cell r="C4298" t="str">
            <v>UN</v>
          </cell>
          <cell r="D4298">
            <v>24.39</v>
          </cell>
          <cell r="E4298">
            <v>78.69</v>
          </cell>
          <cell r="F4298">
            <v>103.08</v>
          </cell>
        </row>
        <row r="4299">
          <cell r="A4299" t="str">
            <v>74022/32</v>
          </cell>
          <cell r="B4299" t="str">
            <v>ENSAIO DE RESISTÊNCIA A TRAÇÃO NA FLEXÃO DE CONCRETO</v>
          </cell>
          <cell r="C4299" t="str">
            <v>UN</v>
          </cell>
          <cell r="D4299">
            <v>27.1</v>
          </cell>
          <cell r="E4299">
            <v>87.43</v>
          </cell>
          <cell r="F4299">
            <v>114.53</v>
          </cell>
        </row>
        <row r="4300">
          <cell r="A4300" t="str">
            <v>74022/58</v>
          </cell>
          <cell r="B4300" t="str">
            <v>ENSAIO DE ABATIMENTO DO TRONCO DE CONE</v>
          </cell>
          <cell r="C4300" t="str">
            <v>UN</v>
          </cell>
          <cell r="D4300">
            <v>9.0299999999999994</v>
          </cell>
          <cell r="E4300">
            <v>33.04</v>
          </cell>
          <cell r="F4300">
            <v>42.07</v>
          </cell>
        </row>
        <row r="4301">
          <cell r="B4301" t="str">
            <v>ENSAIO EM CIMENTO</v>
          </cell>
          <cell r="C4301">
            <v>0</v>
          </cell>
        </row>
        <row r="4302">
          <cell r="A4302">
            <v>72742</v>
          </cell>
          <cell r="B4302" t="str">
            <v>ENSAIO DE RECEBIMENTO E ACEITAÇÃO DE CIMENTO PORTLAND</v>
          </cell>
          <cell r="C4302" t="str">
            <v>UN</v>
          </cell>
          <cell r="D4302">
            <v>108.4</v>
          </cell>
          <cell r="E4302">
            <v>349.75</v>
          </cell>
          <cell r="F4302">
            <v>458.15</v>
          </cell>
        </row>
        <row r="4303">
          <cell r="A4303" t="str">
            <v>74022/54</v>
          </cell>
          <cell r="B4303" t="str">
            <v>ENSAIO DE GRANULOMETRIA DO FILLER</v>
          </cell>
          <cell r="C4303" t="str">
            <v>UN</v>
          </cell>
          <cell r="D4303">
            <v>12.19</v>
          </cell>
          <cell r="E4303">
            <v>39.340000000000003</v>
          </cell>
          <cell r="F4303">
            <v>51.53</v>
          </cell>
        </row>
        <row r="4304">
          <cell r="B4304" t="str">
            <v>ENSAIO EM AGREGADOS</v>
          </cell>
          <cell r="C4304">
            <v>0</v>
          </cell>
        </row>
        <row r="4305">
          <cell r="A4305">
            <v>72743</v>
          </cell>
          <cell r="B4305" t="str">
            <v>ENSAIO DE RECEBIMENTO E ACEITAÇÃO DE AGREGADO GRAÚDO</v>
          </cell>
          <cell r="C4305" t="str">
            <v>UN</v>
          </cell>
          <cell r="D4305">
            <v>54.2</v>
          </cell>
          <cell r="E4305">
            <v>174.87</v>
          </cell>
          <cell r="F4305">
            <v>229.07</v>
          </cell>
        </row>
        <row r="4306">
          <cell r="A4306" t="str">
            <v>74022/17</v>
          </cell>
          <cell r="B4306" t="str">
            <v>ENSAIO DE ABRASÃO LOS ANGELES - AGREGADOS</v>
          </cell>
          <cell r="C4306" t="str">
            <v>UN</v>
          </cell>
          <cell r="D4306">
            <v>56.91</v>
          </cell>
          <cell r="E4306">
            <v>183.62</v>
          </cell>
          <cell r="F4306">
            <v>240.53</v>
          </cell>
        </row>
        <row r="4307">
          <cell r="A4307" t="str">
            <v>74022/41</v>
          </cell>
          <cell r="B4307" t="str">
            <v>ENSAIO DE DETERMINAÇÃO DO ÍNDICE DE FORMA - AGREGADOS</v>
          </cell>
          <cell r="C4307" t="str">
            <v>UN</v>
          </cell>
          <cell r="D4307">
            <v>13.55</v>
          </cell>
          <cell r="E4307">
            <v>43.71</v>
          </cell>
          <cell r="F4307">
            <v>57.26</v>
          </cell>
        </row>
        <row r="4308">
          <cell r="A4308" t="str">
            <v>74022/52</v>
          </cell>
          <cell r="B4308" t="str">
            <v>ENSAIO DE GRANULOMETRIA DO AGREGADO</v>
          </cell>
          <cell r="C4308" t="str">
            <v>UN</v>
          </cell>
          <cell r="D4308">
            <v>13.55</v>
          </cell>
          <cell r="E4308">
            <v>43.71</v>
          </cell>
          <cell r="F4308">
            <v>57.26</v>
          </cell>
        </row>
        <row r="4309">
          <cell r="B4309" t="str">
            <v>ENSAIO EM SOLO</v>
          </cell>
          <cell r="C4309">
            <v>0</v>
          </cell>
        </row>
        <row r="4310">
          <cell r="A4310">
            <v>72733</v>
          </cell>
          <cell r="B4310" t="str">
            <v>MOBILIZAÇÃO E INSTALAÇÃO DE 01 EQUIPAMENTO DE SONDAGEM, DISTÂNCIA ACIMA DE 20KM</v>
          </cell>
          <cell r="C4310" t="str">
            <v>UN</v>
          </cell>
          <cell r="D4310">
            <v>312.02</v>
          </cell>
          <cell r="E4310">
            <v>215.33</v>
          </cell>
          <cell r="F4310">
            <v>527.35</v>
          </cell>
        </row>
        <row r="4311">
          <cell r="A4311">
            <v>72871</v>
          </cell>
          <cell r="B4311" t="str">
            <v>MOBILIZAÇÃO E INSTALAÇÃO DE 01 EQUIPAMENTO DE SONDAGEM, DISTÂNCIA ATÉ 10KM</v>
          </cell>
          <cell r="C4311" t="str">
            <v>UN</v>
          </cell>
          <cell r="D4311">
            <v>122.07</v>
          </cell>
          <cell r="E4311">
            <v>120.44</v>
          </cell>
          <cell r="F4311">
            <v>242.51</v>
          </cell>
        </row>
        <row r="4312">
          <cell r="A4312">
            <v>72872</v>
          </cell>
          <cell r="B4312" t="str">
            <v>MOBILIZAÇÃO E INSTALAÇÃO DE 01 EQUIPAMENTO DE SONDAGEM, DISTÂNCIA DE 10KM ATÉ 20KM</v>
          </cell>
          <cell r="C4312" t="str">
            <v>UN</v>
          </cell>
          <cell r="D4312">
            <v>217.04</v>
          </cell>
          <cell r="E4312">
            <v>167.89</v>
          </cell>
          <cell r="F4312">
            <v>384.93</v>
          </cell>
        </row>
        <row r="4313">
          <cell r="A4313" t="str">
            <v>74021/1</v>
          </cell>
          <cell r="B4313" t="str">
            <v>ENSAIOS DE TERRAPLENAGEM - CORPO DO ATERRO</v>
          </cell>
          <cell r="C4313" t="str">
            <v>M3</v>
          </cell>
          <cell r="D4313">
            <v>0.1</v>
          </cell>
          <cell r="E4313">
            <v>0.33</v>
          </cell>
          <cell r="F4313">
            <v>0.43</v>
          </cell>
        </row>
        <row r="4314">
          <cell r="A4314" t="str">
            <v>74021/2</v>
          </cell>
          <cell r="B4314" t="str">
            <v>ENSAIO DE TERRAPLENAGEM - CAMADA FINAL DO ATERRO</v>
          </cell>
          <cell r="C4314" t="str">
            <v>M3</v>
          </cell>
          <cell r="D4314">
            <v>0.32</v>
          </cell>
          <cell r="E4314">
            <v>1.04</v>
          </cell>
          <cell r="F4314">
            <v>1.36</v>
          </cell>
        </row>
        <row r="4315">
          <cell r="A4315" t="str">
            <v>74022/6</v>
          </cell>
          <cell r="B4315" t="str">
            <v>ENSAIO DE GRANULOMETRIA POR PENEIRAMENTO - SOLOS</v>
          </cell>
          <cell r="C4315" t="str">
            <v>UN</v>
          </cell>
          <cell r="D4315">
            <v>21.68</v>
          </cell>
          <cell r="E4315">
            <v>69.95</v>
          </cell>
          <cell r="F4315">
            <v>91.63</v>
          </cell>
        </row>
        <row r="4316">
          <cell r="A4316" t="str">
            <v>74022/7</v>
          </cell>
          <cell r="B4316" t="str">
            <v>ENSAIO DE GRANULOMETRIA POR PENEIRAMENTO E SEDIMENTAÇÃO - SOLOS</v>
          </cell>
          <cell r="C4316" t="str">
            <v>UN</v>
          </cell>
          <cell r="D4316">
            <v>25.74</v>
          </cell>
          <cell r="E4316">
            <v>83.06</v>
          </cell>
          <cell r="F4316">
            <v>108.8</v>
          </cell>
        </row>
        <row r="4317">
          <cell r="A4317" t="str">
            <v>74022/8</v>
          </cell>
          <cell r="B4317" t="str">
            <v>ENSAIO DE LIMITE DE LÍQUIDEZ - SOLOS</v>
          </cell>
          <cell r="C4317" t="str">
            <v>UN</v>
          </cell>
          <cell r="D4317">
            <v>13.55</v>
          </cell>
          <cell r="E4317">
            <v>43.71</v>
          </cell>
          <cell r="F4317">
            <v>57.26</v>
          </cell>
        </row>
        <row r="4318">
          <cell r="A4318" t="str">
            <v>74022/9</v>
          </cell>
          <cell r="B4318" t="str">
            <v>ENSAIO DE LIMITE DE PLASTICIDADE - SOLOS</v>
          </cell>
          <cell r="C4318" t="str">
            <v>UN</v>
          </cell>
          <cell r="D4318">
            <v>12.19</v>
          </cell>
          <cell r="E4318">
            <v>39.340000000000003</v>
          </cell>
          <cell r="F4318">
            <v>51.53</v>
          </cell>
        </row>
        <row r="4319">
          <cell r="A4319" t="str">
            <v>74022/10</v>
          </cell>
          <cell r="B4319" t="str">
            <v>ENSAIO DE COMPACTAÇÃO - AMOSTRAS NÃO TRABALHADAS - ENERGIA NORMAL - SOLOS</v>
          </cell>
          <cell r="C4319" t="str">
            <v>UN</v>
          </cell>
          <cell r="D4319">
            <v>25.74</v>
          </cell>
          <cell r="E4319">
            <v>83.06</v>
          </cell>
          <cell r="F4319">
            <v>108.8</v>
          </cell>
        </row>
        <row r="4320">
          <cell r="A4320" t="str">
            <v>74022/11</v>
          </cell>
          <cell r="B4320" t="str">
            <v>ENSAIO DE COMPACTAÇÃO - AMOSTRAS NÃO TRABALHADAS - ENERGIA INTERMÉDIARIA - SOLOS</v>
          </cell>
          <cell r="C4320" t="str">
            <v>UN</v>
          </cell>
          <cell r="D4320">
            <v>39.29</v>
          </cell>
          <cell r="E4320">
            <v>126.78</v>
          </cell>
          <cell r="F4320">
            <v>166.07</v>
          </cell>
        </row>
        <row r="4321">
          <cell r="A4321" t="str">
            <v>74022/12</v>
          </cell>
          <cell r="B4321" t="str">
            <v>ENSAIO DE COMPACTAÇÃO - AMOSTRAS NÃO TRABALHADAS - ENERGIA MODIFICADA - SOLOS</v>
          </cell>
          <cell r="C4321" t="str">
            <v>UN</v>
          </cell>
          <cell r="D4321">
            <v>51.49</v>
          </cell>
          <cell r="E4321">
            <v>166.13</v>
          </cell>
          <cell r="F4321">
            <v>217.62</v>
          </cell>
        </row>
        <row r="4322">
          <cell r="A4322" t="str">
            <v>74022/13</v>
          </cell>
          <cell r="B4322" t="str">
            <v>ENSAIO DE COMPACTAÇÃO - AMOSTRAS TRABALHADAS - SOLOS</v>
          </cell>
          <cell r="C4322" t="str">
            <v>UN</v>
          </cell>
          <cell r="D4322">
            <v>27.1</v>
          </cell>
          <cell r="E4322">
            <v>87.43</v>
          </cell>
          <cell r="F4322">
            <v>114.53</v>
          </cell>
        </row>
        <row r="4323">
          <cell r="A4323" t="str">
            <v>74022/14</v>
          </cell>
          <cell r="B4323" t="str">
            <v>ENSAIO DE MASSA ESPECÍFICA - IN SITU - METODO FRASCO DE AREIA - SOLOS</v>
          </cell>
          <cell r="C4323" t="str">
            <v>UN</v>
          </cell>
          <cell r="D4323">
            <v>9.48</v>
          </cell>
          <cell r="E4323">
            <v>30.6</v>
          </cell>
          <cell r="F4323">
            <v>40.08</v>
          </cell>
        </row>
        <row r="4324">
          <cell r="A4324" t="str">
            <v>74022/15</v>
          </cell>
          <cell r="B4324" t="str">
            <v>ENSAIO DE MASSA ESPECÍFICA - IN SITU - METODO BALAO DE BORRACHA - SOLOS</v>
          </cell>
          <cell r="C4324" t="str">
            <v>UN</v>
          </cell>
          <cell r="D4324">
            <v>10.84</v>
          </cell>
          <cell r="E4324">
            <v>34.97</v>
          </cell>
          <cell r="F4324">
            <v>45.81</v>
          </cell>
        </row>
        <row r="4325">
          <cell r="A4325" t="str">
            <v>74022/16</v>
          </cell>
          <cell r="B4325" t="str">
            <v>ENSAIO DE DENSIDADE REAL - SOLOS</v>
          </cell>
          <cell r="C4325" t="str">
            <v>UN</v>
          </cell>
          <cell r="D4325">
            <v>12.19</v>
          </cell>
          <cell r="E4325">
            <v>39.340000000000003</v>
          </cell>
          <cell r="F4325">
            <v>51.53</v>
          </cell>
        </row>
        <row r="4326">
          <cell r="A4326" t="str">
            <v>74022/18</v>
          </cell>
          <cell r="B4326" t="str">
            <v>ENSAIO DE MASSA ESPECÍFICA - IN SITU - EMPREGO DO ÓLEO - SOLOS</v>
          </cell>
          <cell r="C4326" t="str">
            <v>UN</v>
          </cell>
          <cell r="D4326">
            <v>14.9</v>
          </cell>
          <cell r="E4326">
            <v>48.09</v>
          </cell>
          <cell r="F4326">
            <v>62.99</v>
          </cell>
        </row>
        <row r="4327">
          <cell r="A4327" t="str">
            <v>74022/19</v>
          </cell>
          <cell r="B4327" t="str">
            <v>ENSAIO DE ÍNDICE DE SUPORTE CALIFÓRNIA - AMOSTRAS NÃO TRABALHADAS - ENERGIA NORMAL - SOLOS</v>
          </cell>
          <cell r="C4327" t="str">
            <v>UN</v>
          </cell>
          <cell r="D4327">
            <v>31.16</v>
          </cell>
          <cell r="E4327">
            <v>100.55</v>
          </cell>
          <cell r="F4327">
            <v>131.71</v>
          </cell>
        </row>
        <row r="4328">
          <cell r="A4328" t="str">
            <v>74022/20</v>
          </cell>
          <cell r="B4328" t="str">
            <v>ENSAIO DE ÍNDICE DE SUPORTE CALIFÓRNIA - AMOSTRAS NÃO TRABALHADAS - ENERGIA INTERMÉDIARIA - SOLOS</v>
          </cell>
          <cell r="C4328" t="str">
            <v>UN</v>
          </cell>
          <cell r="D4328">
            <v>35.229999999999997</v>
          </cell>
          <cell r="E4328">
            <v>113.67</v>
          </cell>
          <cell r="F4328">
            <v>148.9</v>
          </cell>
        </row>
        <row r="4329">
          <cell r="A4329" t="str">
            <v>74022/21</v>
          </cell>
          <cell r="B4329" t="str">
            <v>ENSAIO DE ÍNDICE DE SUPORTE CALIFÓRNIA- AMOSTRAS NÃO TRABALHADAS - ENERGIA MODIFICADA- SOLOS</v>
          </cell>
          <cell r="C4329" t="str">
            <v>UN</v>
          </cell>
          <cell r="D4329">
            <v>37.94</v>
          </cell>
          <cell r="E4329">
            <v>122.41</v>
          </cell>
          <cell r="F4329">
            <v>160.35</v>
          </cell>
        </row>
        <row r="4330">
          <cell r="A4330" t="str">
            <v>74022/22</v>
          </cell>
          <cell r="B4330" t="str">
            <v>ENSAIO DE TEOR DE UMIDADE - METODO EXPEDITO DO ÁLCOOL - SOLOS</v>
          </cell>
          <cell r="C4330" t="str">
            <v>UN</v>
          </cell>
          <cell r="D4330">
            <v>8.1300000000000008</v>
          </cell>
          <cell r="E4330">
            <v>26.23</v>
          </cell>
          <cell r="F4330">
            <v>34.36</v>
          </cell>
        </row>
        <row r="4331">
          <cell r="A4331" t="str">
            <v>74022/23</v>
          </cell>
          <cell r="B4331" t="str">
            <v>ENSAIO DE TEOR DE UMIDADE - PROCESSO SPEEDY - SOLOS E AGREGADOS MIÚDOS</v>
          </cell>
          <cell r="C4331" t="str">
            <v>UN</v>
          </cell>
          <cell r="D4331">
            <v>8.1300000000000008</v>
          </cell>
          <cell r="E4331">
            <v>26.23</v>
          </cell>
          <cell r="F4331">
            <v>34.36</v>
          </cell>
        </row>
        <row r="4332">
          <cell r="A4332" t="str">
            <v>74022/24</v>
          </cell>
          <cell r="B4332" t="str">
            <v>ENSAIO DE TEOR DE UMIDADE - EM LABORATÓRIO - SOLOS</v>
          </cell>
          <cell r="C4332" t="str">
            <v>UN</v>
          </cell>
          <cell r="D4332">
            <v>10.84</v>
          </cell>
          <cell r="E4332">
            <v>34.97</v>
          </cell>
          <cell r="F4332">
            <v>45.81</v>
          </cell>
        </row>
        <row r="4333">
          <cell r="A4333" t="str">
            <v>74022/33</v>
          </cell>
          <cell r="B4333" t="str">
            <v>ENSAIO DE RESILIÊNCIA - SOLOS</v>
          </cell>
          <cell r="C4333" t="str">
            <v>UN</v>
          </cell>
          <cell r="D4333">
            <v>174.8</v>
          </cell>
          <cell r="E4333">
            <v>563.98</v>
          </cell>
          <cell r="F4333">
            <v>738.78</v>
          </cell>
        </row>
        <row r="4334">
          <cell r="A4334" t="str">
            <v>74022/38</v>
          </cell>
          <cell r="B4334" t="str">
            <v>ENSAIO DE EXPANSIBILIDADE - SOLOS</v>
          </cell>
          <cell r="C4334" t="str">
            <v>UN</v>
          </cell>
          <cell r="D4334">
            <v>19.64</v>
          </cell>
          <cell r="E4334">
            <v>63.39</v>
          </cell>
          <cell r="F4334">
            <v>83.03</v>
          </cell>
        </row>
        <row r="4335">
          <cell r="A4335" t="str">
            <v>74022/39</v>
          </cell>
          <cell r="B4335" t="str">
            <v>PREPARAÇÃO DE AMOSTRAS PARA ENSAIO DE CARACTERIZACAO - SOLOS</v>
          </cell>
          <cell r="C4335" t="str">
            <v>UN</v>
          </cell>
          <cell r="D4335">
            <v>14.9</v>
          </cell>
          <cell r="E4335">
            <v>48.09</v>
          </cell>
          <cell r="F4335">
            <v>62.99</v>
          </cell>
        </row>
        <row r="4336">
          <cell r="A4336" t="str">
            <v>74022/42</v>
          </cell>
          <cell r="B4336" t="str">
            <v>ENSAIO DE EQUIVALENTE EM AREIA - SOLOS</v>
          </cell>
          <cell r="C4336" t="str">
            <v>UN</v>
          </cell>
          <cell r="D4336">
            <v>12.19</v>
          </cell>
          <cell r="E4336">
            <v>39.340000000000003</v>
          </cell>
          <cell r="F4336">
            <v>51.53</v>
          </cell>
        </row>
        <row r="4337">
          <cell r="B4337" t="str">
            <v>ENSAIO EM SOLO-CIMENTO</v>
          </cell>
          <cell r="C4337">
            <v>0</v>
          </cell>
        </row>
        <row r="4338">
          <cell r="A4338" t="str">
            <v>74021/5</v>
          </cell>
          <cell r="B4338" t="str">
            <v>ENSAIOS DE SUB BASE DE SOLO MELHORADO COM CIMENTO</v>
          </cell>
          <cell r="C4338" t="str">
            <v>M3</v>
          </cell>
          <cell r="D4338">
            <v>0.27</v>
          </cell>
          <cell r="E4338">
            <v>0.87</v>
          </cell>
          <cell r="F4338">
            <v>1.1399999999999999</v>
          </cell>
        </row>
        <row r="4339">
          <cell r="A4339" t="str">
            <v>74021/7</v>
          </cell>
          <cell r="B4339" t="str">
            <v>ENSAIO DE BASE DE SOLO MELHORADO COM CIMENTO</v>
          </cell>
          <cell r="C4339" t="str">
            <v>M3</v>
          </cell>
          <cell r="D4339">
            <v>0.27</v>
          </cell>
          <cell r="E4339">
            <v>0.87</v>
          </cell>
          <cell r="F4339">
            <v>1.1399999999999999</v>
          </cell>
        </row>
        <row r="4340">
          <cell r="A4340" t="str">
            <v>74021/8</v>
          </cell>
          <cell r="B4340" t="str">
            <v>ENSAIOS DE BASE DE SOLO CIMENTO</v>
          </cell>
          <cell r="C4340" t="str">
            <v>M3</v>
          </cell>
          <cell r="D4340">
            <v>0.28999999999999998</v>
          </cell>
          <cell r="E4340">
            <v>0.95</v>
          </cell>
          <cell r="F4340">
            <v>1.24</v>
          </cell>
        </row>
        <row r="4341">
          <cell r="A4341" t="str">
            <v>74022/43</v>
          </cell>
          <cell r="B4341" t="str">
            <v>ENSAIO DE MOLDAGEM E CURA DE SOLO CIMENTO</v>
          </cell>
          <cell r="C4341" t="str">
            <v>UN</v>
          </cell>
          <cell r="D4341">
            <v>13.55</v>
          </cell>
          <cell r="E4341">
            <v>43.71</v>
          </cell>
          <cell r="F4341">
            <v>57.26</v>
          </cell>
        </row>
        <row r="4342">
          <cell r="A4342" t="str">
            <v>74022/44</v>
          </cell>
          <cell r="B4342" t="str">
            <v>ENSAIO DE COMPRESSÃO AXIAL DE SOLO CIMENTO</v>
          </cell>
          <cell r="C4342" t="str">
            <v>UN</v>
          </cell>
          <cell r="D4342">
            <v>10.84</v>
          </cell>
          <cell r="E4342">
            <v>34.97</v>
          </cell>
          <cell r="F4342">
            <v>45.81</v>
          </cell>
        </row>
        <row r="4343">
          <cell r="B4343" t="str">
            <v>ENSAIO EM BASE PARA PAVIMENTACAO</v>
          </cell>
          <cell r="C4343">
            <v>0</v>
          </cell>
        </row>
        <row r="4344">
          <cell r="A4344" t="str">
            <v>74021/3</v>
          </cell>
          <cell r="B4344" t="str">
            <v>ENSAIOS DE REGULARIZAÇÃO DO SUBLEITO</v>
          </cell>
          <cell r="C4344" t="str">
            <v>M2</v>
          </cell>
          <cell r="D4344">
            <v>0.15</v>
          </cell>
          <cell r="E4344">
            <v>0.49</v>
          </cell>
          <cell r="F4344">
            <v>0.64</v>
          </cell>
        </row>
        <row r="4345">
          <cell r="A4345" t="str">
            <v>74021/4</v>
          </cell>
          <cell r="B4345" t="str">
            <v>ENSAIOS DE REFORÇO DO SUBLEITO</v>
          </cell>
          <cell r="C4345" t="str">
            <v>M3</v>
          </cell>
          <cell r="D4345">
            <v>0.27</v>
          </cell>
          <cell r="E4345">
            <v>0.87</v>
          </cell>
          <cell r="F4345">
            <v>1.1399999999999999</v>
          </cell>
        </row>
        <row r="4346">
          <cell r="A4346" t="str">
            <v>74021/6</v>
          </cell>
          <cell r="B4346" t="str">
            <v>ENSAIOS DE BASE ESTABILIZADA GRANULOMETRICAMENTE</v>
          </cell>
          <cell r="C4346" t="str">
            <v>M3</v>
          </cell>
          <cell r="D4346">
            <v>0.28999999999999998</v>
          </cell>
          <cell r="E4346">
            <v>0.94</v>
          </cell>
          <cell r="F4346">
            <v>1.23</v>
          </cell>
        </row>
        <row r="4347">
          <cell r="B4347" t="str">
            <v>ENSAIO EM REVESTIMENTO ASFALTICO</v>
          </cell>
          <cell r="C4347">
            <v>0</v>
          </cell>
        </row>
        <row r="4348">
          <cell r="A4348" t="str">
            <v>73900/2</v>
          </cell>
          <cell r="B4348" t="str">
            <v>ENSAIOS DE TRATAMENTO SUPERFICIAL SIMPLES - COM CAP</v>
          </cell>
          <cell r="C4348" t="str">
            <v>M2</v>
          </cell>
          <cell r="D4348">
            <v>0.02</v>
          </cell>
          <cell r="E4348">
            <v>0.08</v>
          </cell>
          <cell r="F4348">
            <v>0.1</v>
          </cell>
        </row>
        <row r="4349">
          <cell r="A4349" t="str">
            <v>73900/3</v>
          </cell>
          <cell r="B4349" t="str">
            <v>ENSAIOS DE TRATAMENTO SUPERFICIAL SIMPLES - COM EMULSÃO ASFÁLTICA</v>
          </cell>
          <cell r="C4349" t="str">
            <v>M2</v>
          </cell>
          <cell r="D4349">
            <v>0.02</v>
          </cell>
          <cell r="E4349">
            <v>0.09</v>
          </cell>
          <cell r="F4349">
            <v>0.11</v>
          </cell>
        </row>
        <row r="4350">
          <cell r="A4350" t="str">
            <v>73900/4</v>
          </cell>
          <cell r="B4350" t="str">
            <v>ENSAIOS DE TRATAMENTO SUPERFICIAL DUPLO - COM CAP</v>
          </cell>
          <cell r="C4350" t="str">
            <v>M2</v>
          </cell>
          <cell r="D4350">
            <v>0.03</v>
          </cell>
          <cell r="E4350">
            <v>0.11</v>
          </cell>
          <cell r="F4350">
            <v>0.14000000000000001</v>
          </cell>
        </row>
        <row r="4351">
          <cell r="A4351" t="str">
            <v>73900/5</v>
          </cell>
          <cell r="B4351" t="str">
            <v>ENSAIOS DE TRATAMENTO SUPERFICIAL DUPLO - COM EMULSÃO ASFÁLTICA</v>
          </cell>
          <cell r="C4351" t="str">
            <v>M2</v>
          </cell>
          <cell r="D4351">
            <v>0.04</v>
          </cell>
          <cell r="E4351">
            <v>0.15</v>
          </cell>
          <cell r="F4351">
            <v>0.19</v>
          </cell>
        </row>
        <row r="4352">
          <cell r="A4352" t="str">
            <v>73900/6</v>
          </cell>
          <cell r="B4352" t="str">
            <v>ENSAIOS DE TRATAMENTO SUPERFICIAL TRIPLO - COM CAP</v>
          </cell>
          <cell r="C4352" t="str">
            <v>M2</v>
          </cell>
          <cell r="D4352">
            <v>0.04</v>
          </cell>
          <cell r="E4352">
            <v>0.15</v>
          </cell>
          <cell r="F4352">
            <v>0.19</v>
          </cell>
        </row>
        <row r="4353">
          <cell r="A4353" t="str">
            <v>73900/7</v>
          </cell>
          <cell r="B4353" t="str">
            <v>ENSAIOS DE TRATAMENTO SUPERFICIAL TRIPLO - COM EMULSÃO ASFÁLTICA</v>
          </cell>
          <cell r="C4353" t="str">
            <v>M2</v>
          </cell>
          <cell r="D4353">
            <v>0.05</v>
          </cell>
          <cell r="E4353">
            <v>0.17</v>
          </cell>
          <cell r="F4353">
            <v>0.22</v>
          </cell>
        </row>
        <row r="4354">
          <cell r="A4354" t="str">
            <v>73900/8</v>
          </cell>
          <cell r="B4354" t="str">
            <v>ENSAIOS DE MACADAME BETUMINOSO POR PENETRAÇÃO - COM CAP</v>
          </cell>
          <cell r="C4354" t="str">
            <v>M3</v>
          </cell>
          <cell r="D4354">
            <v>0.24</v>
          </cell>
          <cell r="E4354">
            <v>0.78</v>
          </cell>
          <cell r="F4354">
            <v>1.02</v>
          </cell>
        </row>
        <row r="4355">
          <cell r="A4355" t="str">
            <v>73900/9</v>
          </cell>
          <cell r="B4355" t="str">
            <v>ENSAIOS DE MACADAME BETUMINOSO POR PENETRAÇÃO - COM EMULSÃO ASFÁLTICA</v>
          </cell>
          <cell r="C4355" t="str">
            <v>M3</v>
          </cell>
          <cell r="D4355">
            <v>0.23</v>
          </cell>
          <cell r="E4355">
            <v>0.77</v>
          </cell>
          <cell r="F4355">
            <v>1</v>
          </cell>
        </row>
        <row r="4356">
          <cell r="A4356" t="str">
            <v>73900/11</v>
          </cell>
          <cell r="B4356" t="str">
            <v>ENSAIOS DE AREIA ASFALTO A QUENTE</v>
          </cell>
          <cell r="C4356" t="str">
            <v>T</v>
          </cell>
          <cell r="D4356">
            <v>6.11</v>
          </cell>
          <cell r="E4356">
            <v>19.73</v>
          </cell>
          <cell r="F4356">
            <v>25.84</v>
          </cell>
        </row>
        <row r="4357">
          <cell r="A4357" t="str">
            <v>73900/12</v>
          </cell>
          <cell r="B4357" t="str">
            <v>ENSAIOS DE CONCRETO ASFÁLTICO</v>
          </cell>
          <cell r="C4357" t="str">
            <v>T</v>
          </cell>
          <cell r="D4357">
            <v>8.49</v>
          </cell>
          <cell r="E4357">
            <v>27.5</v>
          </cell>
          <cell r="F4357">
            <v>35.99</v>
          </cell>
        </row>
        <row r="4358">
          <cell r="A4358" t="str">
            <v>74022/1</v>
          </cell>
          <cell r="B4358" t="str">
            <v>ENSAIO DE PENETRAÇÃO - MATERIAL BETUMINOSO</v>
          </cell>
          <cell r="C4358" t="str">
            <v>UN</v>
          </cell>
          <cell r="D4358">
            <v>23.03</v>
          </cell>
          <cell r="E4358">
            <v>74.319999999999993</v>
          </cell>
          <cell r="F4358">
            <v>97.35</v>
          </cell>
        </row>
        <row r="4359">
          <cell r="A4359" t="str">
            <v>74022/2</v>
          </cell>
          <cell r="B4359" t="str">
            <v>ENSAIO DE VISCOSIDADE SAYBOLT - FUROL - MATERIAL BETUMINOSO</v>
          </cell>
          <cell r="C4359" t="str">
            <v>UN</v>
          </cell>
          <cell r="D4359">
            <v>29.81</v>
          </cell>
          <cell r="E4359">
            <v>96.18</v>
          </cell>
          <cell r="F4359">
            <v>125.99</v>
          </cell>
        </row>
        <row r="4360">
          <cell r="A4360" t="str">
            <v>74022/3</v>
          </cell>
          <cell r="B4360" t="str">
            <v>ENSAIO DE DETERMINAÇÃO DA PENEIRAÇÃO - EMULSÃO ASFÁLTICA</v>
          </cell>
          <cell r="C4360" t="str">
            <v>UN</v>
          </cell>
          <cell r="D4360">
            <v>27.1</v>
          </cell>
          <cell r="E4360">
            <v>87.43</v>
          </cell>
          <cell r="F4360">
            <v>114.53</v>
          </cell>
        </row>
        <row r="4361">
          <cell r="A4361" t="str">
            <v>74022/4</v>
          </cell>
          <cell r="B4361" t="str">
            <v>ENSAIO DE DETERMINAÇÃO DA SEDIMENTAÇÃO - EMULSÃO ASFÁLTICA</v>
          </cell>
          <cell r="C4361" t="str">
            <v>UN</v>
          </cell>
          <cell r="D4361">
            <v>29.81</v>
          </cell>
          <cell r="E4361">
            <v>96.18</v>
          </cell>
          <cell r="F4361">
            <v>125.99</v>
          </cell>
        </row>
        <row r="4362">
          <cell r="A4362" t="str">
            <v>74022/5</v>
          </cell>
          <cell r="B4362" t="str">
            <v>ENSAIO DE DETERMINAÇÃO DO TEOR DE BETUME - CIMENTO ASFÁLTICO DE PETRÓLEO</v>
          </cell>
          <cell r="C4362" t="str">
            <v>UN</v>
          </cell>
          <cell r="D4362">
            <v>23.71</v>
          </cell>
          <cell r="E4362">
            <v>76.5</v>
          </cell>
          <cell r="F4362">
            <v>100.21</v>
          </cell>
        </row>
        <row r="4363">
          <cell r="A4363" t="str">
            <v>74022/25</v>
          </cell>
          <cell r="B4363" t="str">
            <v>ENSAIO DE PONTO DE FULGOR - MATERIAL BETUMINOSO</v>
          </cell>
          <cell r="C4363" t="str">
            <v>UN</v>
          </cell>
          <cell r="D4363">
            <v>21.68</v>
          </cell>
          <cell r="E4363">
            <v>69.95</v>
          </cell>
          <cell r="F4363">
            <v>91.63</v>
          </cell>
        </row>
        <row r="4364">
          <cell r="A4364" t="str">
            <v>74022/26</v>
          </cell>
          <cell r="B4364" t="str">
            <v>ENSAIO DE DESTILAÇÃO - ASFALTO DILUÍDO</v>
          </cell>
          <cell r="C4364" t="str">
            <v>UN</v>
          </cell>
          <cell r="D4364">
            <v>35.229999999999997</v>
          </cell>
          <cell r="E4364">
            <v>113.67</v>
          </cell>
          <cell r="F4364">
            <v>148.9</v>
          </cell>
        </row>
        <row r="4365">
          <cell r="A4365" t="str">
            <v>74022/27</v>
          </cell>
          <cell r="B4365" t="str">
            <v>ENSAIO DE CONTROLE DE TAXA DE APLICAÇÃO DE LIGANTE BETUMINOSO</v>
          </cell>
          <cell r="C4365" t="str">
            <v>UN</v>
          </cell>
          <cell r="D4365">
            <v>9.48</v>
          </cell>
          <cell r="E4365">
            <v>30.6</v>
          </cell>
          <cell r="F4365">
            <v>40.08</v>
          </cell>
        </row>
        <row r="4366">
          <cell r="A4366" t="str">
            <v>74022/28</v>
          </cell>
          <cell r="B4366" t="str">
            <v>ENSAIO DE SUSCEPTIBILIDADE TÉRMICA - ÍNDICE PFEIFFER - MATERIAL ASFÁLTICO</v>
          </cell>
          <cell r="C4366" t="str">
            <v>UN</v>
          </cell>
          <cell r="D4366">
            <v>33.869999999999997</v>
          </cell>
          <cell r="E4366">
            <v>109.29</v>
          </cell>
          <cell r="F4366">
            <v>143.16</v>
          </cell>
        </row>
        <row r="4367">
          <cell r="A4367" t="str">
            <v>74022/29</v>
          </cell>
          <cell r="B4367" t="str">
            <v>ENSAIO DE ESPUMA - MATERIAL ASFÁLTICO</v>
          </cell>
          <cell r="C4367" t="str">
            <v>UN</v>
          </cell>
          <cell r="D4367">
            <v>24.39</v>
          </cell>
          <cell r="E4367">
            <v>78.69</v>
          </cell>
          <cell r="F4367">
            <v>103.08</v>
          </cell>
        </row>
        <row r="4368">
          <cell r="A4368" t="str">
            <v>74022/34</v>
          </cell>
          <cell r="B4368" t="str">
            <v>ENSAIO DE RESILIÊNCIA - MISTURAS BETUMINOSAS</v>
          </cell>
          <cell r="C4368" t="str">
            <v>UN</v>
          </cell>
          <cell r="D4368">
            <v>36.58</v>
          </cell>
          <cell r="E4368">
            <v>118.04</v>
          </cell>
          <cell r="F4368">
            <v>154.62</v>
          </cell>
        </row>
        <row r="4369">
          <cell r="A4369" t="str">
            <v>74022/35</v>
          </cell>
          <cell r="B4369" t="str">
            <v>ENSAIO DE PERCENTAGEM DE BETUME - MISTURAS BETUMINOSAS</v>
          </cell>
          <cell r="C4369" t="str">
            <v>UN</v>
          </cell>
          <cell r="D4369">
            <v>20.32</v>
          </cell>
          <cell r="E4369">
            <v>65.569999999999993</v>
          </cell>
          <cell r="F4369">
            <v>85.89</v>
          </cell>
        </row>
        <row r="4370">
          <cell r="A4370" t="str">
            <v>74022/36</v>
          </cell>
          <cell r="B4370" t="str">
            <v>ENSAIO DE ADESIVIDADE - RESISTÊNCIA A ÁGUA - EMULSÃO ASFÁLTICA</v>
          </cell>
          <cell r="C4370" t="str">
            <v>UN</v>
          </cell>
          <cell r="D4370">
            <v>16.260000000000002</v>
          </cell>
          <cell r="E4370">
            <v>52.46</v>
          </cell>
          <cell r="F4370">
            <v>68.72</v>
          </cell>
        </row>
        <row r="4371">
          <cell r="A4371" t="str">
            <v>74022/37</v>
          </cell>
          <cell r="B4371" t="str">
            <v>ENSAIO DE ADESIVIDADE A LIGANTE BETUMINOSO - AGREGADO GRAÚDO</v>
          </cell>
          <cell r="C4371" t="str">
            <v>UN</v>
          </cell>
          <cell r="D4371">
            <v>13.55</v>
          </cell>
          <cell r="E4371">
            <v>43.71</v>
          </cell>
          <cell r="F4371">
            <v>57.26</v>
          </cell>
        </row>
        <row r="4372">
          <cell r="A4372" t="str">
            <v>74022/40</v>
          </cell>
          <cell r="B4372" t="str">
            <v>ENSAIO MARSHALL - MISTURA BETUMINOSA A QUENTE</v>
          </cell>
          <cell r="C4372" t="str">
            <v>UN</v>
          </cell>
          <cell r="D4372">
            <v>47.42</v>
          </cell>
          <cell r="E4372">
            <v>153.01</v>
          </cell>
          <cell r="F4372">
            <v>200.43</v>
          </cell>
        </row>
        <row r="4373">
          <cell r="A4373" t="str">
            <v>74022/45</v>
          </cell>
          <cell r="B4373" t="str">
            <v>ENSAIO DE VISCOSIDADE CINEMÁTICA - ASFALTO</v>
          </cell>
          <cell r="C4373" t="str">
            <v>UN</v>
          </cell>
          <cell r="D4373">
            <v>27.1</v>
          </cell>
          <cell r="E4373">
            <v>87.43</v>
          </cell>
          <cell r="F4373">
            <v>114.53</v>
          </cell>
        </row>
        <row r="4374">
          <cell r="A4374" t="str">
            <v>74022/47</v>
          </cell>
          <cell r="B4374" t="str">
            <v>ENSAIO DE RESÍDUO POR EVAPORAÇÃO - EMULSÃO ASFÁLTICA</v>
          </cell>
          <cell r="C4374" t="str">
            <v>UN</v>
          </cell>
          <cell r="D4374">
            <v>13.55</v>
          </cell>
          <cell r="E4374">
            <v>43.71</v>
          </cell>
          <cell r="F4374">
            <v>57.26</v>
          </cell>
        </row>
        <row r="4375">
          <cell r="A4375" t="str">
            <v>74022/48</v>
          </cell>
          <cell r="B4375" t="str">
            <v>ENSAIO DE CARGA DA PARTÍCULA - EMULSÃO ASFÁLTICA</v>
          </cell>
          <cell r="C4375" t="str">
            <v>UN</v>
          </cell>
          <cell r="D4375">
            <v>10.16</v>
          </cell>
          <cell r="E4375">
            <v>32.78</v>
          </cell>
          <cell r="F4375">
            <v>42.94</v>
          </cell>
        </row>
        <row r="4376">
          <cell r="A4376" t="str">
            <v>74022/49</v>
          </cell>
          <cell r="B4376" t="str">
            <v>ENSAIO DE DESEMULSIBILIDADE - EMULSÃO ASFÁLTICA</v>
          </cell>
          <cell r="C4376" t="str">
            <v>UN</v>
          </cell>
          <cell r="D4376">
            <v>27.1</v>
          </cell>
          <cell r="E4376">
            <v>87.43</v>
          </cell>
          <cell r="F4376">
            <v>114.53</v>
          </cell>
        </row>
        <row r="4377">
          <cell r="A4377" t="str">
            <v>74022/50</v>
          </cell>
          <cell r="B4377" t="str">
            <v>ENSAIO DE DETERMINAÇÃO DA TAXA DE ESPALHAMENTO DO AGREGADO</v>
          </cell>
          <cell r="C4377" t="str">
            <v>UN</v>
          </cell>
          <cell r="D4377">
            <v>6.77</v>
          </cell>
          <cell r="E4377">
            <v>21.85</v>
          </cell>
          <cell r="F4377">
            <v>28.62</v>
          </cell>
        </row>
        <row r="4378">
          <cell r="A4378" t="str">
            <v>74022/51</v>
          </cell>
          <cell r="B4378" t="str">
            <v>ENSAIO DE ADESIVIDADE A LIGANTE BETUMINOSO - AGREGADO</v>
          </cell>
          <cell r="C4378" t="str">
            <v>UN</v>
          </cell>
          <cell r="D4378">
            <v>14.9</v>
          </cell>
          <cell r="E4378">
            <v>48.09</v>
          </cell>
          <cell r="F4378">
            <v>62.99</v>
          </cell>
        </row>
        <row r="4379">
          <cell r="A4379" t="str">
            <v>74022/53</v>
          </cell>
          <cell r="B4379" t="str">
            <v>ENSAIO DE CONTROLE DO GRAU DE COMPACTAÇÃO DA MISTURA ASFÁLTICA</v>
          </cell>
          <cell r="C4379" t="str">
            <v>UN</v>
          </cell>
          <cell r="D4379">
            <v>12.19</v>
          </cell>
          <cell r="E4379">
            <v>39.340000000000003</v>
          </cell>
          <cell r="F4379">
            <v>51.53</v>
          </cell>
        </row>
        <row r="4380">
          <cell r="A4380" t="str">
            <v>74022/55</v>
          </cell>
          <cell r="B4380" t="str">
            <v>ENSAIO DE TRAÇÃO POR COMPRESSÃO DIAMETRAL - MISTURAS BETUMINOSAS</v>
          </cell>
          <cell r="C4380" t="str">
            <v>UN</v>
          </cell>
          <cell r="D4380">
            <v>33.869999999999997</v>
          </cell>
          <cell r="E4380">
            <v>109.29</v>
          </cell>
          <cell r="F4380">
            <v>143.16</v>
          </cell>
        </row>
        <row r="4381">
          <cell r="A4381" t="str">
            <v>74022/56</v>
          </cell>
          <cell r="B4381" t="str">
            <v>ENSAIO DE DENSIDADE DO MATERIAL BETUMINOSO</v>
          </cell>
          <cell r="C4381" t="str">
            <v>UN</v>
          </cell>
          <cell r="D4381">
            <v>9.0299999999999994</v>
          </cell>
          <cell r="E4381">
            <v>33.04</v>
          </cell>
          <cell r="F4381">
            <v>42.07</v>
          </cell>
        </row>
        <row r="4382">
          <cell r="A4382">
            <v>74259</v>
          </cell>
          <cell r="B4382" t="str">
            <v>ENSAIOS DE PINTURA DE LIGAÇÃO</v>
          </cell>
          <cell r="C4382" t="str">
            <v>M2</v>
          </cell>
          <cell r="D4382">
            <v>0</v>
          </cell>
          <cell r="E4382">
            <v>0.02</v>
          </cell>
          <cell r="F4382">
            <v>0.02</v>
          </cell>
        </row>
        <row r="4383">
          <cell r="A4383" t="str">
            <v>73900/1</v>
          </cell>
          <cell r="B4383" t="str">
            <v>ENSAIOS DE IMPRIMAÇÃO - ASFALTO DILUÍDO</v>
          </cell>
          <cell r="C4383" t="str">
            <v>M2</v>
          </cell>
          <cell r="D4383">
            <v>0.01</v>
          </cell>
          <cell r="E4383">
            <v>0.03</v>
          </cell>
          <cell r="F4383">
            <v>0.04</v>
          </cell>
        </row>
        <row r="4384">
          <cell r="A4384" t="str">
            <v>73900/10</v>
          </cell>
          <cell r="B4384" t="str">
            <v>ENSAIOS DE PRÉ-MISTURADO A FRIO</v>
          </cell>
          <cell r="C4384" t="str">
            <v>M3</v>
          </cell>
          <cell r="D4384">
            <v>0.18</v>
          </cell>
          <cell r="E4384">
            <v>0.6</v>
          </cell>
          <cell r="F4384">
            <v>0.78</v>
          </cell>
        </row>
        <row r="4385">
          <cell r="B4385" t="str">
            <v>ENSAIO EM CONCRETO PARA PAVIMENTACAO</v>
          </cell>
          <cell r="C4385">
            <v>0</v>
          </cell>
        </row>
        <row r="4386">
          <cell r="A4386" t="str">
            <v>74020/1</v>
          </cell>
          <cell r="B4386" t="str">
            <v>ENSAIO DE PAVIMENTO DE CONCRETO</v>
          </cell>
          <cell r="C4386" t="str">
            <v>M3</v>
          </cell>
          <cell r="D4386">
            <v>4.01</v>
          </cell>
          <cell r="E4386">
            <v>13.51</v>
          </cell>
          <cell r="F4386">
            <v>17.52</v>
          </cell>
        </row>
        <row r="4387">
          <cell r="A4387" t="str">
            <v>74020/2</v>
          </cell>
          <cell r="B4387" t="str">
            <v>ENSAIOS DE PAVIMENTO DE CONCRETO COMPACTADO COM ROLO</v>
          </cell>
          <cell r="C4387" t="str">
            <v>M3</v>
          </cell>
          <cell r="D4387">
            <v>3.7</v>
          </cell>
          <cell r="E4387">
            <v>11.99</v>
          </cell>
          <cell r="F4387">
            <v>15.69</v>
          </cell>
        </row>
        <row r="4388">
          <cell r="A4388" t="str">
            <v>74022/57</v>
          </cell>
          <cell r="B4388" t="str">
            <v>ENSAIO DE CONSISTÊNCIA DO CONCRETO CCR - ÍNDICE VEBE</v>
          </cell>
          <cell r="C4388" t="str">
            <v>UN</v>
          </cell>
          <cell r="D4388">
            <v>9.0299999999999994</v>
          </cell>
          <cell r="E4388">
            <v>33.04</v>
          </cell>
          <cell r="F4388">
            <v>42.07</v>
          </cell>
        </row>
        <row r="4389">
          <cell r="B4389" t="str">
            <v>EQUIPAMENTOS</v>
          </cell>
          <cell r="C4389">
            <v>0</v>
          </cell>
        </row>
        <row r="4390">
          <cell r="B4390" t="str">
            <v>TEODOLITO E NIVEL</v>
          </cell>
          <cell r="C4390">
            <v>0</v>
          </cell>
        </row>
        <row r="4391">
          <cell r="A4391">
            <v>73493</v>
          </cell>
          <cell r="B4391" t="str">
            <v>TEODOLITO CONVENCIONAL DE MICRÔMETRO C/LEITURA NÚMERICA (CP) PRECISÃO DE 6S PARA LEVANTAMENTO DE TERRENOS DIVERSOS</v>
          </cell>
          <cell r="C4391" t="str">
            <v>H</v>
          </cell>
          <cell r="D4391">
            <v>2.0299999999999998</v>
          </cell>
          <cell r="E4391">
            <v>0</v>
          </cell>
          <cell r="F4391">
            <v>2.0299999999999998</v>
          </cell>
        </row>
        <row r="4392">
          <cell r="A4392">
            <v>73562</v>
          </cell>
          <cell r="B4392" t="str">
            <v>NÍVEL WILD-NA-Z</v>
          </cell>
          <cell r="C4392" t="str">
            <v>H</v>
          </cell>
          <cell r="D4392">
            <v>0.66</v>
          </cell>
          <cell r="E4392">
            <v>0</v>
          </cell>
          <cell r="F4392">
            <v>0.66</v>
          </cell>
        </row>
        <row r="4393">
          <cell r="B4393" t="str">
            <v xml:space="preserve">BETONEIRAS E MISTURADORES </v>
          </cell>
          <cell r="C4393">
            <v>0</v>
          </cell>
        </row>
        <row r="4394">
          <cell r="A4394">
            <v>73432</v>
          </cell>
          <cell r="B4394" t="str">
            <v>CHP - BETONEIRA CAPAC. 320 L, MOTOR DIESEL 6 HP, ALFA 320 OU SIMILAR</v>
          </cell>
          <cell r="C4394" t="str">
            <v>H</v>
          </cell>
          <cell r="D4394">
            <v>7.08</v>
          </cell>
          <cell r="E4394">
            <v>10.5</v>
          </cell>
          <cell r="F4394">
            <v>17.579999999999998</v>
          </cell>
        </row>
        <row r="4395">
          <cell r="A4395">
            <v>87441</v>
          </cell>
          <cell r="B4395" t="str">
            <v>BETONEIRA CAPACIDADE NOMINAL 400 L, CAPACIDADE DE MISTURA 310 L, MOTOR A DIESEL POTÊNCIA 5,0 HP, SEM CARREGADOR - DEPRECIAÇÃO. AF_06/2014</v>
          </cell>
          <cell r="C4395" t="str">
            <v>H</v>
          </cell>
          <cell r="D4395">
            <v>0.27</v>
          </cell>
          <cell r="E4395">
            <v>0</v>
          </cell>
          <cell r="F4395">
            <v>0.27</v>
          </cell>
        </row>
        <row r="4396">
          <cell r="A4396">
            <v>87442</v>
          </cell>
          <cell r="B4396" t="str">
            <v>BETONEIRA CAPACIDADE NOMINAL 400 L, CAPACIDADE DE MISTURA 310 L, MOTOR A DIESEL POTÊNCIA 5,0 HP, SEM CARREGADOR - JUROS. AF_06/2014</v>
          </cell>
          <cell r="C4396" t="str">
            <v>H</v>
          </cell>
          <cell r="D4396">
            <v>0.06</v>
          </cell>
          <cell r="E4396">
            <v>0</v>
          </cell>
          <cell r="F4396">
            <v>0.06</v>
          </cell>
        </row>
        <row r="4397">
          <cell r="A4397">
            <v>87443</v>
          </cell>
          <cell r="B4397" t="str">
            <v>BETONEIRA CAPACIDADE NOMINAL 400 L, CAPACIDADE DE MISTURA 310 L, MOTOR A DIESEL POTÊNCIA 5,0 HP, SEM CARREGADOR - MANUTENÇÃO. AF_06/2014</v>
          </cell>
          <cell r="C4397" t="str">
            <v>H</v>
          </cell>
          <cell r="D4397">
            <v>0.23</v>
          </cell>
          <cell r="E4397">
            <v>0</v>
          </cell>
          <cell r="F4397">
            <v>0.23</v>
          </cell>
        </row>
        <row r="4398">
          <cell r="A4398">
            <v>87444</v>
          </cell>
          <cell r="B4398" t="str">
            <v>BETONEIRA CAPACIDADE NOMINAL 400 L, CAPACIDADE DE MISTURA 310 L, MOTOR A DIESEL POTÊNCIA 5,0 HP, SEM CARREGADOR - MATERIAIS NA OPERAÇÃO. AF_06/2014</v>
          </cell>
          <cell r="C4398" t="str">
            <v>H</v>
          </cell>
          <cell r="D4398">
            <v>2.0299999999999998</v>
          </cell>
          <cell r="E4398">
            <v>0</v>
          </cell>
          <cell r="F4398">
            <v>2.0299999999999998</v>
          </cell>
        </row>
        <row r="4399">
          <cell r="A4399">
            <v>87445</v>
          </cell>
          <cell r="B4399" t="str">
            <v>BETONEIRA CAPACIDADE NOMINAL 400 L, CAPACIDADE DE MISTURA 310 L, MOTOR A DIESEL POTÊNCIA 5,0 HP, SEM CARREGADOR - CHP DIURNO. AF_06/2014</v>
          </cell>
          <cell r="C4399" t="str">
            <v>CHP</v>
          </cell>
          <cell r="D4399">
            <v>2.6</v>
          </cell>
          <cell r="E4399">
            <v>0</v>
          </cell>
          <cell r="F4399">
            <v>2.6</v>
          </cell>
        </row>
        <row r="4400">
          <cell r="A4400">
            <v>87446</v>
          </cell>
          <cell r="B4400" t="str">
            <v>BETONEIRA CAPACIDADE NOMINAL 400 L, CAPACIDADE DE MISTURA 310 L, MOTOR A DIESEL POTÊNCIA 5,0 HP, SEM CARREGADOR - CHI DIURNO. AF_06/2014</v>
          </cell>
          <cell r="C4400" t="str">
            <v>CHI</v>
          </cell>
          <cell r="D4400">
            <v>0.34</v>
          </cell>
          <cell r="E4400">
            <v>0</v>
          </cell>
          <cell r="F4400">
            <v>0.34</v>
          </cell>
        </row>
        <row r="4401">
          <cell r="A4401">
            <v>88826</v>
          </cell>
          <cell r="B4401" t="str">
            <v>BETONEIRA CAPACIDADE NOMINAL DE 400 L, CAPACIDADE DE MISTURA 310 L, MOTOR ELÉTRICO TRIFÁSICO POTÊNCIA DE 2 HP, SEM CARREGADOR - DEPRECIAÇÃO. AF_10/2014</v>
          </cell>
          <cell r="C4401" t="str">
            <v>H</v>
          </cell>
          <cell r="D4401">
            <v>0.2</v>
          </cell>
          <cell r="E4401">
            <v>0</v>
          </cell>
          <cell r="F4401">
            <v>0.2</v>
          </cell>
        </row>
        <row r="4402">
          <cell r="A4402">
            <v>88827</v>
          </cell>
          <cell r="B4402" t="str">
            <v>BETONEIRA CAPACIDADE NOMINAL DE 400 L, CAPACIDADE DE MISTURA 310 L, MOTOR ELÉTRICO TRIFÁSICO POTÊNCIA DE 2 HP, SEM CARREGADOR - JUROS. AF_10/2014</v>
          </cell>
          <cell r="C4402" t="str">
            <v>H</v>
          </cell>
          <cell r="D4402">
            <v>0.04</v>
          </cell>
          <cell r="E4402">
            <v>0</v>
          </cell>
          <cell r="F4402">
            <v>0.04</v>
          </cell>
        </row>
        <row r="4403">
          <cell r="A4403">
            <v>88828</v>
          </cell>
          <cell r="B4403" t="str">
            <v>BETONEIRA CAPACIDADE NOMINAL DE 400 L, CAPACIDADE DE MISTURA 310 L, MOTOR ELÉTRICO TRIFÁSICO POTÊNCIA DE 2 HP, SEM CARREGADOR - MANUTENÇÃO. AF_10/2014</v>
          </cell>
          <cell r="C4403" t="str">
            <v>H</v>
          </cell>
          <cell r="D4403">
            <v>0.17</v>
          </cell>
          <cell r="E4403">
            <v>0</v>
          </cell>
          <cell r="F4403">
            <v>0.17</v>
          </cell>
        </row>
        <row r="4404">
          <cell r="A4404">
            <v>88829</v>
          </cell>
          <cell r="B4404" t="str">
            <v>BETONEIRA CAPACIDADE NOMINAL DE 400 L, CAPACIDADE DE MISTURA 310 L, MOTOR ELÉTRICO TRIFÁSICO POTÊNCIA DE 2 HP, SEM CARREGADOR - MATERIAIS NA OPERAÇÃO. AF_10/2014</v>
          </cell>
          <cell r="C4404" t="str">
            <v>H</v>
          </cell>
          <cell r="D4404">
            <v>0.5</v>
          </cell>
          <cell r="E4404">
            <v>0</v>
          </cell>
          <cell r="F4404">
            <v>0.5</v>
          </cell>
        </row>
        <row r="4405">
          <cell r="A4405">
            <v>88830</v>
          </cell>
          <cell r="B4405" t="str">
            <v>BETONEIRA CAPACIDADE NOMINAL DE 400 L, CAPACIDADE DE MISTURA 310 L, MOTOR ELÉTRICO TRIFÁSICO POTÊNCIA DE 2 HP, SEM CARREGADOR - CHP DIURNO. AF_10/2014</v>
          </cell>
          <cell r="C4405" t="str">
            <v>CHP</v>
          </cell>
          <cell r="D4405">
            <v>0.92</v>
          </cell>
          <cell r="E4405">
            <v>0</v>
          </cell>
          <cell r="F4405">
            <v>0.92</v>
          </cell>
        </row>
        <row r="4406">
          <cell r="A4406">
            <v>88831</v>
          </cell>
          <cell r="B4406" t="str">
            <v>BETONEIRA CAPACIDADE NOMINAL DE 400 L, CAPACIDADE DE MISTURA 310 L, MOTOR ELÉTRICO TRIFÁSICO POTÊNCIA DE 2 HP, SEM CARREGADOR - CHI DIURNO. AF_10/2014</v>
          </cell>
          <cell r="C4406" t="str">
            <v>CHI</v>
          </cell>
          <cell r="D4406">
            <v>0.25</v>
          </cell>
          <cell r="E4406">
            <v>0</v>
          </cell>
          <cell r="F4406">
            <v>0.25</v>
          </cell>
        </row>
        <row r="4407">
          <cell r="A4407" t="str">
            <v>74029/1</v>
          </cell>
          <cell r="B4407" t="str">
            <v>BETONEIRA DIESEL 580L (CP) MISTURA SECA, CARREGAMENTO MECÂNICO E TAMBOR REVERSÍVEL. - EXCLUSIVE OPERADOR</v>
          </cell>
          <cell r="C4407" t="str">
            <v>H</v>
          </cell>
          <cell r="D4407">
            <v>14.92</v>
          </cell>
          <cell r="E4407">
            <v>0</v>
          </cell>
          <cell r="F4407">
            <v>14.92</v>
          </cell>
        </row>
        <row r="4408">
          <cell r="A4408" t="str">
            <v>74029/2</v>
          </cell>
          <cell r="B4408" t="str">
            <v>BETONEIRA DIESEL, 580L (CI) MISTURA SECA, CARREGADOR MECÂNICO E TAMBOR REVERSÍVEL.- EXCLUSIVE OPERADOR</v>
          </cell>
          <cell r="C4408" t="str">
            <v>H</v>
          </cell>
          <cell r="D4408">
            <v>4.46</v>
          </cell>
          <cell r="E4408">
            <v>0</v>
          </cell>
          <cell r="F4408">
            <v>4.46</v>
          </cell>
        </row>
        <row r="4409">
          <cell r="A4409">
            <v>89274</v>
          </cell>
          <cell r="B4409" t="str">
            <v>BETONEIRA CAPACIDADE NOMINAL DE 600 L, CAPACIDADE DE MISTURA 440 L, MOTOR A DIESEL POTÊNCIA 10 HP, COM CARREGADOR - DEPRECIAÇÃO. AF_11/2014</v>
          </cell>
          <cell r="C4409" t="str">
            <v>H</v>
          </cell>
          <cell r="D4409">
            <v>1.01</v>
          </cell>
          <cell r="E4409">
            <v>0</v>
          </cell>
          <cell r="F4409">
            <v>1.01</v>
          </cell>
        </row>
        <row r="4410">
          <cell r="A4410">
            <v>89275</v>
          </cell>
          <cell r="B4410" t="str">
            <v>BETONEIRA CAPACIDADE NOMINAL DE 600 L, CAPACIDADE DE MISTURA 440 L, MOTOR A DIESEL POTÊNCIA 10 HP, COM CARREGADOR - JUROS. AF_11/2014</v>
          </cell>
          <cell r="C4410" t="str">
            <v>H</v>
          </cell>
          <cell r="D4410">
            <v>0.23</v>
          </cell>
          <cell r="E4410">
            <v>0</v>
          </cell>
          <cell r="F4410">
            <v>0.23</v>
          </cell>
        </row>
        <row r="4411">
          <cell r="A4411">
            <v>89276</v>
          </cell>
          <cell r="B4411" t="str">
            <v>BETONEIRA CAPACIDADE NOMINAL DE 600 L, CAPACIDADE DE MISTURA 440 L, MOTOR A DIESEL POTÊNCIA 10 HP, COM CARREGADOR - MANUTENÇÃO. AF_11/2014</v>
          </cell>
          <cell r="C4411" t="str">
            <v>H</v>
          </cell>
          <cell r="D4411">
            <v>0.84</v>
          </cell>
          <cell r="E4411">
            <v>0</v>
          </cell>
          <cell r="F4411">
            <v>0.84</v>
          </cell>
        </row>
        <row r="4412">
          <cell r="A4412">
            <v>89278</v>
          </cell>
          <cell r="B4412" t="str">
            <v>BETONEIRA CAPACIDADE NOMINAL DE 600 L, CAPACIDADE DE MISTURA 440 L, MOTOR A DIESEL POTÊNCIA 10 HP, COM CARREGADOR - CHP DIURNO. AF_11/2014</v>
          </cell>
          <cell r="C4412" t="str">
            <v>CHP</v>
          </cell>
          <cell r="D4412">
            <v>6.11</v>
          </cell>
          <cell r="E4412">
            <v>0</v>
          </cell>
          <cell r="F4412">
            <v>6.11</v>
          </cell>
        </row>
        <row r="4413">
          <cell r="A4413">
            <v>89279</v>
          </cell>
          <cell r="B4413" t="str">
            <v>BETONEIRA CAPACIDADE NOMINAL DE 600 L, CAPACIDADE DE MISTURA 440 L, MOTOR A DIESEL POTÊNCIA 10 HP, COM CARREGADOR - CHI DIURNO. AF_11/2014</v>
          </cell>
          <cell r="C4413" t="str">
            <v>CHI</v>
          </cell>
          <cell r="D4413">
            <v>1.24</v>
          </cell>
          <cell r="E4413">
            <v>0</v>
          </cell>
          <cell r="F4413">
            <v>1.24</v>
          </cell>
        </row>
        <row r="4414">
          <cell r="A4414">
            <v>89221</v>
          </cell>
          <cell r="B4414" t="str">
            <v>BETONEIRA CAPACIDADE NOMINAL DE 600 L, CAPACIDADE DE MISTURA 360 L, MOTOR ELÉTRICO TRIFÁSICO POTÊNCIA DE 4 CV, SEM CARREGADOR - DEPRECIAÇÃO. AF_11/2014</v>
          </cell>
          <cell r="C4414" t="str">
            <v>H</v>
          </cell>
          <cell r="D4414">
            <v>0.83</v>
          </cell>
          <cell r="E4414">
            <v>0</v>
          </cell>
          <cell r="F4414">
            <v>0.83</v>
          </cell>
        </row>
        <row r="4415">
          <cell r="A4415">
            <v>89222</v>
          </cell>
          <cell r="B4415" t="str">
            <v>BETONEIRA CAPACIDADE NOMINAL DE 600 L, CAPACIDADE DE MISTURA 360 L, MOTOR ELÉTRICO TRIFÁSICO POTÊNCIA DE 4 CV, SEM CARREGADOR - JUROS. AF_11/2014</v>
          </cell>
          <cell r="C4415" t="str">
            <v>H</v>
          </cell>
          <cell r="D4415">
            <v>0.19</v>
          </cell>
          <cell r="E4415">
            <v>0</v>
          </cell>
          <cell r="F4415">
            <v>0.19</v>
          </cell>
        </row>
        <row r="4416">
          <cell r="A4416">
            <v>89223</v>
          </cell>
          <cell r="B4416" t="str">
            <v>BETONEIRA CAPACIDADE NOMINAL DE 600 L, CAPACIDADE DE MISTURA 360 L, MOTOR ELÉTRICO TRIFÁSICO POTÊNCIA DE 4 CV, SEM CARREGADOR - MANUTENÇÃO. AF_11/2014</v>
          </cell>
          <cell r="C4416" t="str">
            <v>H</v>
          </cell>
          <cell r="D4416">
            <v>0.69</v>
          </cell>
          <cell r="E4416">
            <v>0</v>
          </cell>
          <cell r="F4416">
            <v>0.69</v>
          </cell>
        </row>
        <row r="4417">
          <cell r="A4417">
            <v>89224</v>
          </cell>
          <cell r="B4417" t="str">
            <v>BETONEIRA CAPACIDADE NOMINAL DE 600 L, CAPACIDADE DE MISTURA 360 L, MOTOR ELÉTRICO TRIFÁSICO POTÊNCIA DE 4 CV, SEM CARREGADOR - MATERIAIS NA OPERAÇÃO. AF_11/2014</v>
          </cell>
          <cell r="C4417" t="str">
            <v>H</v>
          </cell>
          <cell r="D4417">
            <v>0.99</v>
          </cell>
          <cell r="E4417">
            <v>0</v>
          </cell>
          <cell r="F4417">
            <v>0.99</v>
          </cell>
        </row>
        <row r="4418">
          <cell r="A4418">
            <v>89225</v>
          </cell>
          <cell r="B4418" t="str">
            <v>BETONEIRA CAPACIDADE NOMINAL DE 600 L, CAPACIDADE DE MISTURA 360 L, MOTOR ELÉTRICO TRIFÁSICO POTÊNCIA DE 4 CV, SEM CARREGADOR - CHP DIURNO. AF_11/2014</v>
          </cell>
          <cell r="C4418" t="str">
            <v>CHP</v>
          </cell>
          <cell r="D4418">
            <v>2.7</v>
          </cell>
          <cell r="E4418">
            <v>0</v>
          </cell>
          <cell r="F4418">
            <v>2.7</v>
          </cell>
        </row>
        <row r="4419">
          <cell r="A4419">
            <v>89226</v>
          </cell>
          <cell r="B4419" t="str">
            <v>BETONEIRA CAPACIDADE NOMINAL DE 600 L, CAPACIDADE DE MISTURA 360 L, MOTOR ELÉTRICO TRIFÁSICO POTÊNCIA DE 4 CV, SEM CARREGADOR - CHI DIURNO. AF_11/2014</v>
          </cell>
          <cell r="C4419" t="str">
            <v>CHI</v>
          </cell>
          <cell r="D4419">
            <v>1.02</v>
          </cell>
          <cell r="E4419">
            <v>0</v>
          </cell>
          <cell r="F4419">
            <v>1.02</v>
          </cell>
        </row>
        <row r="4420">
          <cell r="A4420">
            <v>89277</v>
          </cell>
          <cell r="B4420" t="str">
            <v>BETONEIRA CAPACIDADE NOMINAL DE 600 L, CAPACIDADE DE MISTURA 440 L, MOTOR A DIESEL POTÊNCIA 10 HP, COM CARREGADOR - MATERIAIS NA OPERAÇÃO. AF_11/2014</v>
          </cell>
          <cell r="C4420" t="str">
            <v>H</v>
          </cell>
          <cell r="D4420">
            <v>4.03</v>
          </cell>
          <cell r="E4420">
            <v>0</v>
          </cell>
          <cell r="F4420">
            <v>4.03</v>
          </cell>
        </row>
        <row r="4421">
          <cell r="A4421">
            <v>88386</v>
          </cell>
          <cell r="B4421" t="str">
            <v>MISTURADOR DE ARGAMASSA, EIXO HORIZONTAL, CAPACIDADE DE MISTURA 300 KG, MOTOR ELÉTRICO POTÊNCIA 5 CV - CHP DIURNO. AF_06/2014</v>
          </cell>
          <cell r="C4421" t="str">
            <v>CHP</v>
          </cell>
          <cell r="D4421">
            <v>2.35</v>
          </cell>
          <cell r="E4421">
            <v>0</v>
          </cell>
          <cell r="F4421">
            <v>2.35</v>
          </cell>
        </row>
        <row r="4422">
          <cell r="A4422">
            <v>88387</v>
          </cell>
          <cell r="B4422" t="str">
            <v>MISTURADOR DE ARGAMASSA, EIXO HORIZONTAL, CAPACIDADE DE MISTURA 300 KG, MOTOR ELÉTRICO POTÊNCIA 5 CV - DEPRECIAÇÃO. AF_06/2014</v>
          </cell>
          <cell r="C4422" t="str">
            <v>H</v>
          </cell>
          <cell r="D4422">
            <v>0.54</v>
          </cell>
          <cell r="E4422">
            <v>0</v>
          </cell>
          <cell r="F4422">
            <v>0.54</v>
          </cell>
        </row>
        <row r="4423">
          <cell r="A4423">
            <v>88389</v>
          </cell>
          <cell r="B4423" t="str">
            <v>MISTURADOR DE ARGAMASSA, EIXO HORIZONTAL, CAPACIDADE DE MISTURA 300 KG, MOTOR ELÉTRICO POTÊNCIA 5 CV - JUROS. AF_06/2014</v>
          </cell>
          <cell r="C4423" t="str">
            <v>H</v>
          </cell>
          <cell r="D4423">
            <v>0.12</v>
          </cell>
          <cell r="E4423">
            <v>0</v>
          </cell>
          <cell r="F4423">
            <v>0.12</v>
          </cell>
        </row>
        <row r="4424">
          <cell r="A4424">
            <v>88390</v>
          </cell>
          <cell r="B4424" t="str">
            <v>MISTURADOR DE ARGAMASSA, EIXO HORIZONTAL, CAPACIDADE DE MISTURA 300 KG, MOTOR ELÉTRICO POTÊNCIA 5 CV - MANUTENÇÃO. AF_06/2014</v>
          </cell>
          <cell r="C4424" t="str">
            <v>H</v>
          </cell>
          <cell r="D4424">
            <v>0.45</v>
          </cell>
          <cell r="E4424">
            <v>0</v>
          </cell>
          <cell r="F4424">
            <v>0.45</v>
          </cell>
        </row>
        <row r="4425">
          <cell r="A4425">
            <v>88391</v>
          </cell>
          <cell r="B4425" t="str">
            <v>MISTURADOR DE ARGAMASSA, EIXO HORIZONTAL, CAPACIDADE DE MISTURA 300 KG, MOTOR ELÉTRICO POTÊNCIA 5 CV - MATERIAIS NA OPERAÇÃO. AF_06/2014</v>
          </cell>
          <cell r="C4425" t="str">
            <v>H</v>
          </cell>
          <cell r="D4425">
            <v>1.24</v>
          </cell>
          <cell r="E4425">
            <v>0</v>
          </cell>
          <cell r="F4425">
            <v>1.24</v>
          </cell>
        </row>
        <row r="4426">
          <cell r="A4426">
            <v>88392</v>
          </cell>
          <cell r="B4426" t="str">
            <v>MISTURADOR DE ARGAMASSA, EIXO HORIZONTAL, CAPACIDADE DE MISTURA 300 KG, MOTOR ELÉTRICO POTÊNCIA 5 CV - CHI DIURNO. AF_06/2014</v>
          </cell>
          <cell r="C4426" t="str">
            <v>CHI</v>
          </cell>
          <cell r="D4426">
            <v>0.66</v>
          </cell>
          <cell r="E4426">
            <v>0</v>
          </cell>
          <cell r="F4426">
            <v>0.66</v>
          </cell>
        </row>
        <row r="4427">
          <cell r="A4427">
            <v>88393</v>
          </cell>
          <cell r="B4427" t="str">
            <v>MISTURADOR DE ARGAMASSA, EIXO HORIZONTAL, CAPACIDADE DE MISTURA 600 KG, MOTOR ELÉTRICO POTÊNCIA 7,5 CV - CHP DIURNO. AF_06/2014</v>
          </cell>
          <cell r="C4427" t="str">
            <v>CHP</v>
          </cell>
          <cell r="D4427">
            <v>3.19</v>
          </cell>
          <cell r="E4427">
            <v>0</v>
          </cell>
          <cell r="F4427">
            <v>3.19</v>
          </cell>
        </row>
        <row r="4428">
          <cell r="A4428">
            <v>88394</v>
          </cell>
          <cell r="B4428" t="str">
            <v>MISTURADOR DE ARGAMASSA, EIXO HORIZONTAL, CAPACIDADE DE MISTURA 600 KG, MOTOR ELÉTRICO POTÊNCIA 7,5 CV - DEPRECIAÇÃO. AF_06/2014</v>
          </cell>
          <cell r="C4428" t="str">
            <v>H</v>
          </cell>
          <cell r="D4428">
            <v>0.64</v>
          </cell>
          <cell r="E4428">
            <v>0</v>
          </cell>
          <cell r="F4428">
            <v>0.64</v>
          </cell>
        </row>
        <row r="4429">
          <cell r="A4429">
            <v>88395</v>
          </cell>
          <cell r="B4429" t="str">
            <v>MISTURADOR DE ARGAMASSA, EIXO HORIZONTAL, CAPACIDADE DE MISTURA 600 KG, MOTOR ELÉTRICO POTÊNCIA 7,5 CV - JUROS. AF_06/2014</v>
          </cell>
          <cell r="C4429" t="str">
            <v>H</v>
          </cell>
          <cell r="D4429">
            <v>0.15</v>
          </cell>
          <cell r="E4429">
            <v>0</v>
          </cell>
          <cell r="F4429">
            <v>0.15</v>
          </cell>
        </row>
        <row r="4430">
          <cell r="A4430">
            <v>88396</v>
          </cell>
          <cell r="B4430" t="str">
            <v>MISTURADOR DE ARGAMASSA, EIXO HORIZONTAL, CAPACIDADE DE MISTURA 600 KG, MOTOR ELÉTRICO POTÊNCIA 7,5 CV - MANUTENÇÃO. AF_06/2014</v>
          </cell>
          <cell r="C4430" t="str">
            <v>H</v>
          </cell>
          <cell r="D4430">
            <v>0.53</v>
          </cell>
          <cell r="E4430">
            <v>0</v>
          </cell>
          <cell r="F4430">
            <v>0.53</v>
          </cell>
        </row>
        <row r="4431">
          <cell r="A4431">
            <v>88397</v>
          </cell>
          <cell r="B4431" t="str">
            <v>MISTURADOR DE ARGAMASSA, EIXO HORIZONTAL, CAPACIDADE DE MISTURA 600 KG, MOTOR ELÉTRICO POTÊNCIA 7,5 CV - MATERIAIS NA OPERAÇÃO. AF_06/2014</v>
          </cell>
          <cell r="C4431" t="str">
            <v>H</v>
          </cell>
          <cell r="D4431">
            <v>1.86</v>
          </cell>
          <cell r="E4431">
            <v>0</v>
          </cell>
          <cell r="F4431">
            <v>1.86</v>
          </cell>
        </row>
        <row r="4432">
          <cell r="A4432">
            <v>88398</v>
          </cell>
          <cell r="B4432" t="str">
            <v>MISTURADOR DE ARGAMASSA, EIXO HORIZONTAL, CAPACIDADE DE MISTURA 600 KG, MOTOR ELÉTRICO POTÊNCIA 7,5 CV - CHI DIURNO. AF_06/2014</v>
          </cell>
          <cell r="C4432" t="str">
            <v>CHI</v>
          </cell>
          <cell r="D4432">
            <v>0.79</v>
          </cell>
          <cell r="E4432">
            <v>0</v>
          </cell>
          <cell r="F4432">
            <v>0.79</v>
          </cell>
        </row>
        <row r="4433">
          <cell r="A4433">
            <v>88399</v>
          </cell>
          <cell r="B4433" t="str">
            <v>MISTURADOR DE ARGAMASSA, EIXO HORIZONTAL, CAPACIDADE DE MISTURA 160 KG, MOTOR ELÉTRICO POTÊNCIA 3 CV - CHP DIURNO. AF_06/2014</v>
          </cell>
          <cell r="C4433" t="str">
            <v>CHP</v>
          </cell>
          <cell r="D4433">
            <v>1.79</v>
          </cell>
          <cell r="E4433">
            <v>0</v>
          </cell>
          <cell r="F4433">
            <v>1.79</v>
          </cell>
        </row>
        <row r="4434">
          <cell r="A4434">
            <v>88400</v>
          </cell>
          <cell r="B4434" t="str">
            <v>MISTURADOR DE ARGAMASSA, EIXO HORIZONTAL, CAPACIDADE DE MISTURA 160 KG, MOTOR ELÉTRICO POTÊNCIA 3 CV - DEPRECIAÇÃO. AF_06/2014</v>
          </cell>
          <cell r="C4434" t="str">
            <v>H</v>
          </cell>
          <cell r="D4434">
            <v>0.51</v>
          </cell>
          <cell r="E4434">
            <v>0</v>
          </cell>
          <cell r="F4434">
            <v>0.51</v>
          </cell>
        </row>
        <row r="4435">
          <cell r="A4435">
            <v>88401</v>
          </cell>
          <cell r="B4435" t="str">
            <v>MISTURADOR DE ARGAMASSA, EIXO HORIZONTAL, CAPACIDADE DE MISTURA 160 KG, MOTOR ELÉTRICO POTÊNCIA 3 CV - JUROS. AF_06/2014</v>
          </cell>
          <cell r="C4435" t="str">
            <v>H</v>
          </cell>
          <cell r="D4435">
            <v>0.11</v>
          </cell>
          <cell r="E4435">
            <v>0</v>
          </cell>
          <cell r="F4435">
            <v>0.11</v>
          </cell>
        </row>
        <row r="4436">
          <cell r="A4436">
            <v>88402</v>
          </cell>
          <cell r="B4436" t="str">
            <v>MISTURADOR DE ARGAMASSA, EIXO HORIZONTAL, CAPACIDADE DE MISTURA 160 KG, MOTOR ELÉTRICO POTÊNCIA 3 CV - MANUTENÇÃO. AF_06/2014</v>
          </cell>
          <cell r="C4436" t="str">
            <v>H</v>
          </cell>
          <cell r="D4436">
            <v>0.42</v>
          </cell>
          <cell r="E4436">
            <v>0</v>
          </cell>
          <cell r="F4436">
            <v>0.42</v>
          </cell>
        </row>
        <row r="4437">
          <cell r="A4437">
            <v>88403</v>
          </cell>
          <cell r="B4437" t="str">
            <v>MISTURADOR DE ARGAMASSA, EIXO HORIZONTAL, CAPACIDADE DE MISTURA 160 KG, MOTOR ELÉTRICO POTÊNCIA 3 CV - MATERIAIS NA OPERAÇÃO. AF_06/2014</v>
          </cell>
          <cell r="C4437" t="str">
            <v>H</v>
          </cell>
          <cell r="D4437">
            <v>0.74</v>
          </cell>
          <cell r="E4437">
            <v>0</v>
          </cell>
          <cell r="F4437">
            <v>0.74</v>
          </cell>
        </row>
        <row r="4438">
          <cell r="A4438">
            <v>88404</v>
          </cell>
          <cell r="B4438" t="str">
            <v>MISTURADOR DE ARGAMASSA, EIXO HORIZONTAL, CAPACIDADE DE MISTURA 160 KG, MOTOR ELÉTRICO POTÊNCIA 3 CV - CHI DIURNO. AF_06/2014</v>
          </cell>
          <cell r="C4438" t="str">
            <v>CHI</v>
          </cell>
          <cell r="D4438">
            <v>0.63</v>
          </cell>
          <cell r="E4438">
            <v>0</v>
          </cell>
          <cell r="F4438">
            <v>0.63</v>
          </cell>
        </row>
        <row r="4439">
          <cell r="A4439">
            <v>90633</v>
          </cell>
          <cell r="B4439" t="str">
            <v>MISTURADOR DUPLO HORIZONTAL DE ALTA TURBULÊNCIA, CAPACIDADE / VOLUME 2 X 500 LITROS, MOTORES ELÉTRICOS MÍNIMO 5 CV CADA, PARA NATA CIMENTO, ARGAMASSA E OUTROS - DEPRECIAÇÃO. AF_06/2015</v>
          </cell>
          <cell r="C4439" t="str">
            <v>H</v>
          </cell>
          <cell r="D4439">
            <v>1.96</v>
          </cell>
          <cell r="E4439">
            <v>0</v>
          </cell>
          <cell r="F4439">
            <v>1.96</v>
          </cell>
        </row>
        <row r="4440">
          <cell r="A4440">
            <v>90634</v>
          </cell>
          <cell r="B4440" t="str">
            <v>MISTURADOR DUPLO HORIZONTAL DE ALTA TURBULÊNCIA, CAPACIDADE / VOLUME 2 X 500 LITROS, MOTORES ELÉTRICOS MÍNIMO 5 CV CADA, PARA NATA CIMENTO, ARGAMASSA E OUTROS - JUROS. AF_06/2015</v>
          </cell>
          <cell r="C4440" t="str">
            <v>H</v>
          </cell>
          <cell r="D4440">
            <v>0.45</v>
          </cell>
          <cell r="E4440">
            <v>0</v>
          </cell>
          <cell r="F4440">
            <v>0.45</v>
          </cell>
        </row>
        <row r="4441">
          <cell r="A4441">
            <v>90635</v>
          </cell>
          <cell r="B4441" t="str">
            <v>MISTURADOR DUPLO HORIZONTAL DE ALTA TURBULÊNCIA, CAPACIDADE / VOLUME 2 X 500 LITROS, MOTORES ELÉTRICOS MÍNIMO 5 CV CADA, PARA NATA CIMENTO, ARGAMASSA E OUTROS - MANUTENÇÃO. AF_06/2015</v>
          </cell>
          <cell r="C4441" t="str">
            <v>H</v>
          </cell>
          <cell r="D4441">
            <v>1.63</v>
          </cell>
          <cell r="E4441">
            <v>0</v>
          </cell>
          <cell r="F4441">
            <v>1.63</v>
          </cell>
        </row>
        <row r="4442">
          <cell r="A4442">
            <v>90636</v>
          </cell>
          <cell r="B4442" t="str">
            <v>MISTURADOR DUPLO HORIZONTAL DE ALTA TURBULÊNCIA, CAPACIDADE / VOLUME 2 X 500 LITROS, MOTORES ELÉTRICOS MÍNIMO 5 CV CADA, PARA NATA CIMENTO, ARGAMASSA E OUTROS - MATERIAIS NA OPERAÇÃO. AF_06/2015</v>
          </cell>
          <cell r="C4442" t="str">
            <v>H</v>
          </cell>
          <cell r="D4442">
            <v>2.4900000000000002</v>
          </cell>
          <cell r="E4442">
            <v>0</v>
          </cell>
          <cell r="F4442">
            <v>2.4900000000000002</v>
          </cell>
        </row>
        <row r="4443">
          <cell r="A4443">
            <v>90637</v>
          </cell>
          <cell r="B4443" t="str">
            <v>MISTURADOR DUPLO HORIZONTAL DE ALTA TURBULÊNCIA, CAPACIDADE / VOLUME 2 X 500 LITROS, MOTORES ELÉTRICOS MÍNIMO 5 CV CADA, PARA NATA CIMENTO, ARGAMASSA E OUTROS - CHP DIURNO. AF_06/2015</v>
          </cell>
          <cell r="C4443" t="str">
            <v>CHP</v>
          </cell>
          <cell r="D4443">
            <v>6.54</v>
          </cell>
          <cell r="E4443">
            <v>0</v>
          </cell>
          <cell r="F4443">
            <v>6.54</v>
          </cell>
        </row>
        <row r="4444">
          <cell r="A4444">
            <v>90638</v>
          </cell>
          <cell r="B4444" t="str">
            <v>MISTURADOR DUPLO HORIZONTAL DE ALTA TURBULÊNCIA, CAPACIDADE / VOLUME 2 X 500 LITROS, MOTORES ELÉTRICOS MÍNIMO 5 CV CADA, PARA NATA CIMENTO, ARGAMASSA E OUTROS - CHI DIURNO. AF_06/2015</v>
          </cell>
          <cell r="C4444" t="str">
            <v>CHI</v>
          </cell>
          <cell r="D4444">
            <v>2.42</v>
          </cell>
          <cell r="E4444">
            <v>0</v>
          </cell>
          <cell r="F4444">
            <v>2.42</v>
          </cell>
        </row>
        <row r="4445">
          <cell r="B4445" t="str">
            <v>ELEVADOR</v>
          </cell>
          <cell r="C4445">
            <v>0</v>
          </cell>
        </row>
        <row r="4446">
          <cell r="A4446">
            <v>73300</v>
          </cell>
          <cell r="B4446" t="str">
            <v>ALUGUEL ELEVADOR EQUIPADO P/TRANSP CONCR A 10M ALT-CI-S/OPERADOR COM GUINCHO DE 10CV 16M TORRE DESMONTAVEL CACAMBA AUTOMATICA DE 550L FUNILP/DESCARGA E SILO ESPERA DE 1000L</v>
          </cell>
          <cell r="C4446" t="str">
            <v>H</v>
          </cell>
          <cell r="D4446">
            <v>4.29</v>
          </cell>
          <cell r="E4446">
            <v>0</v>
          </cell>
          <cell r="F4446">
            <v>4.29</v>
          </cell>
        </row>
        <row r="4447">
          <cell r="A4447">
            <v>73296</v>
          </cell>
          <cell r="B4447" t="str">
            <v>ALUGUEL ELEVADOR EQUIPADO P/TRANSP CONCR A 10M ALT-CP-S/OPERADOR COM GUINCHO DE 10CV 16M TORRE DESMONTAVEL CACAMBA AUTOMATICA DE 550L FUNILP/DESCARGA E SILO DE ESPERA DE 1000L</v>
          </cell>
          <cell r="C4447" t="str">
            <v>H</v>
          </cell>
          <cell r="D4447">
            <v>7.78</v>
          </cell>
          <cell r="E4447">
            <v>0</v>
          </cell>
          <cell r="F4447">
            <v>7.78</v>
          </cell>
        </row>
        <row r="4448">
          <cell r="B4448" t="str">
            <v>VIBRADOR</v>
          </cell>
          <cell r="C4448">
            <v>0</v>
          </cell>
        </row>
        <row r="4449">
          <cell r="A4449">
            <v>73298</v>
          </cell>
          <cell r="B4449" t="str">
            <v>VIBRADOR DE IMERSÃO MOTOR ELETR 2CV (CP) TUBO DE 48X48 C/MANGOTE DE 5M COMP -EXCL OPERADOR</v>
          </cell>
          <cell r="C4449" t="str">
            <v>H</v>
          </cell>
          <cell r="D4449">
            <v>1.47</v>
          </cell>
          <cell r="E4449">
            <v>0</v>
          </cell>
          <cell r="F4449">
            <v>1.47</v>
          </cell>
        </row>
        <row r="4450">
          <cell r="A4450">
            <v>73299</v>
          </cell>
          <cell r="B4450" t="str">
            <v>VIBRADOR DE IMERSÃO MOTOR ELETR 2CV (CI) TUBO 48X480MM C/MANGOTE DE 5M COMP - EXCL OPERADOR</v>
          </cell>
          <cell r="C4450" t="str">
            <v>H</v>
          </cell>
          <cell r="D4450">
            <v>1.08</v>
          </cell>
          <cell r="E4450">
            <v>0</v>
          </cell>
          <cell r="F4450">
            <v>1.08</v>
          </cell>
        </row>
        <row r="4451">
          <cell r="A4451">
            <v>73331</v>
          </cell>
          <cell r="B4451" t="str">
            <v>VIBRADOR DE IMERSÃO MOTOR GAS 3,5CV (CP) TUBO 48X480MM C/MANGOTE DE 5M COMP - EXCL OPERADOR</v>
          </cell>
          <cell r="C4451" t="str">
            <v>H</v>
          </cell>
          <cell r="D4451">
            <v>2.64</v>
          </cell>
          <cell r="E4451">
            <v>0</v>
          </cell>
          <cell r="F4451">
            <v>2.64</v>
          </cell>
        </row>
        <row r="4452">
          <cell r="A4452">
            <v>73343</v>
          </cell>
          <cell r="B4452" t="str">
            <v>VIBRADOR DE IMERSÃO MOTOR GAS 3,5CV TUBO DE 48X480MM (CI) C/MANGOTE DE 5M COMP -EXCL OPERADOR</v>
          </cell>
          <cell r="C4452" t="str">
            <v>H</v>
          </cell>
          <cell r="D4452">
            <v>0.49</v>
          </cell>
          <cell r="E4452">
            <v>0</v>
          </cell>
          <cell r="F4452">
            <v>0.49</v>
          </cell>
        </row>
        <row r="4453">
          <cell r="A4453">
            <v>90582</v>
          </cell>
          <cell r="B4453" t="str">
            <v>VIBRADOR DE IMERSÃO, DIÂMETRO DE PONTEIRA 45MM, MOTOR ELÉTRICO TRIFÁSICO POTÊNCIA DE 2 CV - DEPRECIAÇÃO. AF_06/2015</v>
          </cell>
          <cell r="C4453" t="str">
            <v>H</v>
          </cell>
          <cell r="D4453">
            <v>1.49</v>
          </cell>
          <cell r="E4453">
            <v>0</v>
          </cell>
          <cell r="F4453">
            <v>1.49</v>
          </cell>
        </row>
        <row r="4454">
          <cell r="A4454">
            <v>90583</v>
          </cell>
          <cell r="B4454" t="str">
            <v>VIBRADOR DE IMERSÃO, DIÂMETRO DE PONTEIRA 45MM, MOTOR ELÉTRICO TRIFÁSICO POTÊNCIA DE 2 CV - JUROS. AF_06/2015</v>
          </cell>
          <cell r="C4454" t="str">
            <v>H</v>
          </cell>
          <cell r="D4454">
            <v>0.05</v>
          </cell>
          <cell r="E4454">
            <v>0</v>
          </cell>
          <cell r="F4454">
            <v>0.05</v>
          </cell>
        </row>
        <row r="4455">
          <cell r="A4455">
            <v>90584</v>
          </cell>
          <cell r="B4455" t="str">
            <v>VIBRADOR DE IMERSÃO, DIÂMETRO DE PONTEIRA 45MM, MOTOR ELÉTRICO TRIFÁSICO POTÊNCIA DE 2 CV - MANUTENÇÃO. AF_06/2015</v>
          </cell>
          <cell r="C4455" t="str">
            <v>H</v>
          </cell>
          <cell r="D4455">
            <v>0.14000000000000001</v>
          </cell>
          <cell r="E4455">
            <v>0</v>
          </cell>
          <cell r="F4455">
            <v>0.14000000000000001</v>
          </cell>
        </row>
        <row r="4456">
          <cell r="A4456">
            <v>90585</v>
          </cell>
          <cell r="B4456" t="str">
            <v>VIBRADOR DE IMERSÃO, DIÂMETRO DE PONTEIRA 45MM, MOTOR ELÉTRICO TRIFÁSICO POTÊNCIA DE 2 CV - MATERIAIS NA OPERAÇÃO. AF_06/2015</v>
          </cell>
          <cell r="C4456" t="str">
            <v>H</v>
          </cell>
          <cell r="D4456">
            <v>0.49</v>
          </cell>
          <cell r="E4456">
            <v>0</v>
          </cell>
          <cell r="F4456">
            <v>0.49</v>
          </cell>
        </row>
        <row r="4457">
          <cell r="A4457">
            <v>90586</v>
          </cell>
          <cell r="B4457" t="str">
            <v>VIBRADOR DE IMERSÃO, DIÂMETRO DE PONTEIRA 45MM, MOTOR ELÉTRICO TRIFÁSICO POTÊNCIA DE 2 CV - CHP DIURNO. AF_06/2015</v>
          </cell>
          <cell r="C4457" t="str">
            <v>CHP</v>
          </cell>
          <cell r="D4457">
            <v>2.1800000000000002</v>
          </cell>
          <cell r="E4457">
            <v>0</v>
          </cell>
          <cell r="F4457">
            <v>2.1800000000000002</v>
          </cell>
        </row>
        <row r="4458">
          <cell r="A4458">
            <v>90587</v>
          </cell>
          <cell r="B4458" t="str">
            <v>VIBRADOR DE IMERSÃO, DIÂMETRO DE PONTEIRA 45MM, MOTOR ELÉTRICO TRIFÁSICO POTÊNCIA DE 2 CV - CHI DIURNO. AF_06/2015</v>
          </cell>
          <cell r="C4458" t="str">
            <v>CHI</v>
          </cell>
          <cell r="D4458">
            <v>1.55</v>
          </cell>
          <cell r="E4458">
            <v>0</v>
          </cell>
          <cell r="F4458">
            <v>1.55</v>
          </cell>
        </row>
        <row r="4459">
          <cell r="B4459" t="str">
            <v>SERRA</v>
          </cell>
          <cell r="C4459">
            <v>0</v>
          </cell>
        </row>
        <row r="4460">
          <cell r="A4460">
            <v>73437</v>
          </cell>
          <cell r="B4460" t="str">
            <v>SERRA CIRCULAR MAKITA 5900B 7` 2,3HP - CHP</v>
          </cell>
          <cell r="C4460" t="str">
            <v>H</v>
          </cell>
          <cell r="D4460">
            <v>6.54</v>
          </cell>
          <cell r="E4460">
            <v>12.18</v>
          </cell>
          <cell r="F4460">
            <v>18.72</v>
          </cell>
        </row>
        <row r="4461">
          <cell r="A4461">
            <v>73487</v>
          </cell>
          <cell r="B4461" t="str">
            <v>SERRA CIRCULAR MAKITA 5900B 7` 2,3HP - CHI</v>
          </cell>
          <cell r="C4461" t="str">
            <v>H</v>
          </cell>
          <cell r="D4461">
            <v>4.12</v>
          </cell>
          <cell r="E4461">
            <v>12.18</v>
          </cell>
          <cell r="F4461">
            <v>16.3</v>
          </cell>
        </row>
        <row r="4462">
          <cell r="B4462" t="str">
            <v>CORTE DE JUNTAS</v>
          </cell>
          <cell r="C4462">
            <v>0</v>
          </cell>
        </row>
        <row r="4463">
          <cell r="A4463">
            <v>73354</v>
          </cell>
          <cell r="B4463" t="str">
            <v>MÁQUINA DE JUNTAS GAS 8,25CV PART MANUAL (CI) INCL OPERADOR</v>
          </cell>
          <cell r="C4463" t="str">
            <v>H</v>
          </cell>
          <cell r="D4463">
            <v>5.57</v>
          </cell>
          <cell r="E4463">
            <v>10.83</v>
          </cell>
          <cell r="F4463">
            <v>16.399999999999999</v>
          </cell>
        </row>
        <row r="4464">
          <cell r="A4464">
            <v>73478</v>
          </cell>
          <cell r="B4464" t="str">
            <v>MÁQUINA DE JUNTAS GAS 8,25CV PART MANUAL (CP) INCL OPERADOR</v>
          </cell>
          <cell r="C4464" t="str">
            <v>H</v>
          </cell>
          <cell r="D4464">
            <v>107.96</v>
          </cell>
          <cell r="E4464">
            <v>10.83</v>
          </cell>
          <cell r="F4464">
            <v>118.79</v>
          </cell>
        </row>
        <row r="4465">
          <cell r="B4465" t="str">
            <v>PINTURA DE FAIXAS</v>
          </cell>
          <cell r="C4465">
            <v>0</v>
          </cell>
        </row>
        <row r="4466">
          <cell r="A4466">
            <v>73399</v>
          </cell>
          <cell r="B4466" t="str">
            <v>DEPRECIAÇÃO E JUROS - MÁQUINA DE DEMARCAR FAIXAS AUTOPROP.</v>
          </cell>
          <cell r="C4466" t="str">
            <v>H</v>
          </cell>
          <cell r="D4466">
            <v>54.7</v>
          </cell>
          <cell r="E4466">
            <v>0</v>
          </cell>
          <cell r="F4466">
            <v>54.7</v>
          </cell>
        </row>
        <row r="4467">
          <cell r="A4467">
            <v>73435</v>
          </cell>
          <cell r="B4467" t="str">
            <v>MANUTENÇÃO - MÁQUINA DE DEMARCAR FAIXAS AUTOPROP.</v>
          </cell>
          <cell r="C4467" t="str">
            <v>H</v>
          </cell>
          <cell r="D4467">
            <v>37.49</v>
          </cell>
          <cell r="E4467">
            <v>0</v>
          </cell>
          <cell r="F4467">
            <v>37.49</v>
          </cell>
        </row>
        <row r="4468">
          <cell r="A4468">
            <v>73459</v>
          </cell>
          <cell r="B4468" t="str">
            <v>CUSTOS C/MATERIAL OPERCAO -MÁQUINA DE DEMARCAR FAIXAS AUTO</v>
          </cell>
          <cell r="C4468" t="str">
            <v>H</v>
          </cell>
          <cell r="D4468">
            <v>14.63</v>
          </cell>
          <cell r="E4468">
            <v>0</v>
          </cell>
          <cell r="F4468">
            <v>14.63</v>
          </cell>
        </row>
        <row r="4469">
          <cell r="A4469">
            <v>73538</v>
          </cell>
          <cell r="B4469" t="str">
            <v>MÁQUINA DE DEMARCAR FAIXAS AUTOPROP. - CHP</v>
          </cell>
          <cell r="C4469" t="str">
            <v>CHP</v>
          </cell>
          <cell r="D4469">
            <v>111</v>
          </cell>
          <cell r="E4469">
            <v>10.83</v>
          </cell>
          <cell r="F4469">
            <v>121.83</v>
          </cell>
        </row>
        <row r="4470">
          <cell r="A4470">
            <v>73553</v>
          </cell>
          <cell r="B4470" t="str">
            <v>MÁQUINA DE PINTAR FAIXA CONSMAQ FX24 14HP - CHP</v>
          </cell>
          <cell r="C4470" t="str">
            <v>H</v>
          </cell>
          <cell r="D4470">
            <v>152.83000000000001</v>
          </cell>
          <cell r="E4470">
            <v>9.69</v>
          </cell>
          <cell r="F4470">
            <v>162.52000000000001</v>
          </cell>
        </row>
        <row r="4471">
          <cell r="B4471" t="str">
            <v>PROJETORES DE CONCRETO E ARGAMASSA</v>
          </cell>
          <cell r="C4471">
            <v>0</v>
          </cell>
        </row>
        <row r="4472">
          <cell r="A4472">
            <v>88418</v>
          </cell>
          <cell r="B4472" t="str">
            <v>PROJETOR DE ARGAMASSA, CAPACIDADE DE PROJEÇÃO 1,5 M3/H, ALCANCE DE 30 ATÉ 60 M, MOTOR ELÉTRICO POTÊNCIA 7,5 HP - CHP DIURNO. AF_06/2014</v>
          </cell>
          <cell r="C4472" t="str">
            <v>CHP</v>
          </cell>
          <cell r="D4472">
            <v>8.77</v>
          </cell>
          <cell r="E4472">
            <v>0</v>
          </cell>
          <cell r="F4472">
            <v>8.77</v>
          </cell>
        </row>
        <row r="4473">
          <cell r="A4473">
            <v>88419</v>
          </cell>
          <cell r="B4473" t="str">
            <v>PROJETOR DE ARGAMASSA, CAPACIDADE DE PROJEÇÃO 1,5 M3/H, ALCANCE DE 30 ATÉ 60 M, MOTOR ELÉTRICO POTÊNCIA 7,5 HP - DEPRECIAÇÃO. AF_06/2014</v>
          </cell>
          <cell r="C4473" t="str">
            <v>H</v>
          </cell>
          <cell r="D4473">
            <v>3.33</v>
          </cell>
          <cell r="E4473">
            <v>0</v>
          </cell>
          <cell r="F4473">
            <v>3.33</v>
          </cell>
        </row>
        <row r="4474">
          <cell r="A4474">
            <v>88422</v>
          </cell>
          <cell r="B4474" t="str">
            <v>PROJETOR DE ARGAMASSA, CAPACIDADE DE PROJEÇÃO 1,5 M3/H, ALCANCE DE 30 ATÉ 60 M, MOTOR ELÉTRICO POTÊNCIA 7,5 HP - JUROS. AF_06/2014</v>
          </cell>
          <cell r="C4474" t="str">
            <v>H</v>
          </cell>
          <cell r="D4474">
            <v>0.77</v>
          </cell>
          <cell r="E4474">
            <v>0</v>
          </cell>
          <cell r="F4474">
            <v>0.77</v>
          </cell>
        </row>
        <row r="4475">
          <cell r="A4475">
            <v>88425</v>
          </cell>
          <cell r="B4475" t="str">
            <v>PROJETOR DE ARGAMASSA, CAPACIDADE DE PROJEÇÃO 1,5 M3/H, ALCANCE DE 30 ATÉ 60 M, MOTOR ELÉTRICO POTÊNCIA 7,5 HP - MANUTENÇÃO. AF_06/2014</v>
          </cell>
          <cell r="C4475" t="str">
            <v>H</v>
          </cell>
          <cell r="D4475">
            <v>2.77</v>
          </cell>
          <cell r="E4475">
            <v>0</v>
          </cell>
          <cell r="F4475">
            <v>2.77</v>
          </cell>
        </row>
        <row r="4476">
          <cell r="A4476">
            <v>88427</v>
          </cell>
          <cell r="B4476" t="str">
            <v>PROJETOR DE ARGAMASSA, CAPACIDADE DE PROJEÇÃO 1,5 M3/H, ALCANCE DE 30 ATÉ 60 M, MOTOR ELÉTRICO POTÊNCIA 7,5 HP - MATERIAIS NA OPERAÇÃO. AF_06/2014</v>
          </cell>
          <cell r="C4476" t="str">
            <v>H</v>
          </cell>
          <cell r="D4476">
            <v>1.89</v>
          </cell>
          <cell r="E4476">
            <v>0</v>
          </cell>
          <cell r="F4476">
            <v>1.89</v>
          </cell>
        </row>
        <row r="4477">
          <cell r="A4477">
            <v>88430</v>
          </cell>
          <cell r="B4477" t="str">
            <v>PROJETOR DE ARGAMASSA, CAPACIDADE DE PROJEÇÃO 1,5 M3/H, ALCANCE DE 30 ATÉ 60 M, MOTOR ELÉTRICO POTÊNCIA 7,5 HP - CHI DIURNO. AF_06/2014</v>
          </cell>
          <cell r="C4477" t="str">
            <v>CHI</v>
          </cell>
          <cell r="D4477">
            <v>4.1100000000000003</v>
          </cell>
          <cell r="E4477">
            <v>0</v>
          </cell>
          <cell r="F4477">
            <v>4.1100000000000003</v>
          </cell>
        </row>
        <row r="4478">
          <cell r="A4478">
            <v>88433</v>
          </cell>
          <cell r="B4478" t="str">
            <v>PROJETOR DE ARGAMASSA, CAPACIDADE DE PROJEÇÃO 2 M3/H, ALCANCE ATÉ 50 M, MOTOR ELÉTRICO POTÊNCIA 7,5 HP - CHP DIURNO. AF_06/2014</v>
          </cell>
          <cell r="C4478" t="str">
            <v>CHP</v>
          </cell>
          <cell r="D4478">
            <v>11.01</v>
          </cell>
          <cell r="E4478">
            <v>0</v>
          </cell>
          <cell r="F4478">
            <v>11.01</v>
          </cell>
        </row>
        <row r="4479">
          <cell r="A4479">
            <v>88434</v>
          </cell>
          <cell r="B4479" t="str">
            <v>PROJETOR DE ARGAMASSA, CAPACIDADE DE PROJEÇÃO 2 M3/H, ALCANCE ATÉ 50 M, MOTOR ELÉTRICO POTÊNCIA 7,5 HP - DEPRECIAÇÃO. AF_06/2014</v>
          </cell>
          <cell r="C4479" t="str">
            <v>H</v>
          </cell>
          <cell r="D4479">
            <v>4.41</v>
          </cell>
          <cell r="E4479">
            <v>0</v>
          </cell>
          <cell r="F4479">
            <v>4.41</v>
          </cell>
        </row>
        <row r="4480">
          <cell r="A4480">
            <v>88435</v>
          </cell>
          <cell r="B4480" t="str">
            <v>PROJETOR DE ARGAMASSA, CAPACIDADE DE PROJEÇÃO 2 M3/H, ALCANCE ATÉ 50 M, MOTOR ELÉTRICO POTÊNCIA 7,5 HP - JUROS. AF_06/2014</v>
          </cell>
          <cell r="C4480" t="str">
            <v>H</v>
          </cell>
          <cell r="D4480">
            <v>1.03</v>
          </cell>
          <cell r="E4480">
            <v>0</v>
          </cell>
          <cell r="F4480">
            <v>1.03</v>
          </cell>
        </row>
        <row r="4481">
          <cell r="A4481">
            <v>88436</v>
          </cell>
          <cell r="B4481" t="str">
            <v>PROJETOR DE ARGAMASSA, CAPACIDADE DE PROJEÇÃO 2 M3/H, ALCANCE ATÉ 50 M, MOTOR ELÉTRICO POTÊNCIA 7,5 HP - MANUTENÇÃO. AF_06/2014</v>
          </cell>
          <cell r="C4481" t="str">
            <v>H</v>
          </cell>
          <cell r="D4481">
            <v>3.67</v>
          </cell>
          <cell r="E4481">
            <v>0</v>
          </cell>
          <cell r="F4481">
            <v>3.67</v>
          </cell>
        </row>
        <row r="4482">
          <cell r="A4482">
            <v>88437</v>
          </cell>
          <cell r="B4482" t="str">
            <v>PROJETOR DE ARGAMASSA, CAPACIDADE DE PROJEÇÃO 2 M3/H, ALCANCE ATÉ 50 M, MOTOR ELÉTRICO POTÊNCIA 7,5 HP - MATERIAIS NA OPERAÇÃO. AF_06/2014</v>
          </cell>
          <cell r="C4482" t="str">
            <v>H</v>
          </cell>
          <cell r="D4482">
            <v>1.89</v>
          </cell>
          <cell r="E4482">
            <v>0</v>
          </cell>
          <cell r="F4482">
            <v>1.89</v>
          </cell>
        </row>
        <row r="4483">
          <cell r="A4483">
            <v>88438</v>
          </cell>
          <cell r="B4483" t="str">
            <v>PROJETOR DE ARGAMASSA, CAPACIDADE DE PROJEÇÃO 2 M3/H, ALCANCE ATÉ 50 M, MOTOR ELÉTRICO POTÊNCIA 7,5 HP - CHI DIURNO. AF_06/2014</v>
          </cell>
          <cell r="C4483" t="str">
            <v>CHI</v>
          </cell>
          <cell r="D4483">
            <v>5.44</v>
          </cell>
          <cell r="E4483">
            <v>0</v>
          </cell>
          <cell r="F4483">
            <v>5.44</v>
          </cell>
        </row>
        <row r="4484">
          <cell r="A4484">
            <v>90664</v>
          </cell>
          <cell r="B4484" t="str">
            <v>PROJETOR PNEUMÁTICO DE ARGAMASSA PARA CHAPISCO E REBOCO COM RECIPIENTE ACOPLADO, TIPO CANEQUINHA, COM COMPRESSOR DE AR REBOCÁVEL VAZÃO 89 PCM E MOTOR DIESEL DE 20 CV - DEPRECIAÇÃO. AF_06/2015</v>
          </cell>
          <cell r="C4484" t="str">
            <v>H</v>
          </cell>
          <cell r="D4484">
            <v>2.58</v>
          </cell>
          <cell r="E4484">
            <v>0</v>
          </cell>
          <cell r="F4484">
            <v>2.58</v>
          </cell>
        </row>
        <row r="4485">
          <cell r="A4485">
            <v>90665</v>
          </cell>
          <cell r="B4485" t="str">
            <v>PROJETOR PNEUMÁTICO DE ARGAMASSA PARA CHAPISCO E REBOCO COM RECIPIENTE ACOPLADO, TIPO CANEQUINHA, COM COMPRESSOR DE AR REBOCÁVEL VAZÃO 89 PCM E MOTOR DIESEL DE 20 CV - JUROS. AF_06/2015</v>
          </cell>
          <cell r="C4485" t="str">
            <v>H</v>
          </cell>
          <cell r="D4485">
            <v>0.6</v>
          </cell>
          <cell r="E4485">
            <v>0</v>
          </cell>
          <cell r="F4485">
            <v>0.6</v>
          </cell>
        </row>
        <row r="4486">
          <cell r="A4486">
            <v>90666</v>
          </cell>
          <cell r="B4486" t="str">
            <v>PROJETOR PNEUMÁTICO DE ARGAMASSA PARA CHAPISCO E REBOCO COM RECIPIENTE ACOPLADO, TIPO CANEQUINHA, COM COMPRESSOR DE AR REBOCÁVEL VAZÃO 89 PCM E MOTOR DIESEL DE 20 CV - MANUTENÇÃO. AF_06/2015</v>
          </cell>
          <cell r="C4486" t="str">
            <v>H</v>
          </cell>
          <cell r="D4486">
            <v>2.14</v>
          </cell>
          <cell r="E4486">
            <v>0</v>
          </cell>
          <cell r="F4486">
            <v>2.14</v>
          </cell>
        </row>
        <row r="4487">
          <cell r="A4487">
            <v>90667</v>
          </cell>
          <cell r="B4487" t="str">
            <v>PROJETOR PNEUMÁTICO DE ARGAMASSA PARA CHAPISCO E REBOCO COM RECIPIENTE ACOPLADO, TIPO CANEQUINHA, COM COMPRESSOR DE AR REBOCÁVEL VAZÃO 89 PCM E MOTOR DIESEL DE 20 CV - MATERIAIS NA OPERAÇÃO. AF_06/2015</v>
          </cell>
          <cell r="C4487" t="str">
            <v>H</v>
          </cell>
          <cell r="D4487">
            <v>33.9</v>
          </cell>
          <cell r="E4487">
            <v>0</v>
          </cell>
          <cell r="F4487">
            <v>33.9</v>
          </cell>
        </row>
        <row r="4488">
          <cell r="A4488">
            <v>90668</v>
          </cell>
          <cell r="B4488" t="str">
            <v>PROJETOR PNEUMÁTICO DE ARGAMASSA PARA CHAPISCO E REBOCO COM RECIPIENTE ACOPLADO, TIPO CANEQUINHA, COM COMPRESSOR DE AR REBOCÁVEL VAZÃO 89 PCM E MOTOR DIESEL DE 20 CV - CHP DIURNO. AF_06/2015</v>
          </cell>
          <cell r="C4488" t="str">
            <v>CHP</v>
          </cell>
          <cell r="D4488">
            <v>39.229999999999997</v>
          </cell>
          <cell r="E4488">
            <v>0</v>
          </cell>
          <cell r="F4488">
            <v>39.229999999999997</v>
          </cell>
        </row>
        <row r="4489">
          <cell r="A4489">
            <v>90669</v>
          </cell>
          <cell r="B4489" t="str">
            <v>PROJETOR PNEUMÁTICO DE ARGAMASSA PARA CHAPISCO E REBOCO COM RECIPIENTE ACOPLADO, TIPO CANEQUINHA, COM COMPRESSOR DE AR REBOCÁVEL VAZÃO 89 PCM E MOTOR DIESEL DE 20 CV - CHI DIURNO. AF_06/2015</v>
          </cell>
          <cell r="C4489" t="str">
            <v>CHI</v>
          </cell>
          <cell r="D4489">
            <v>3.18</v>
          </cell>
          <cell r="E4489">
            <v>0</v>
          </cell>
          <cell r="F4489">
            <v>3.18</v>
          </cell>
        </row>
        <row r="4490">
          <cell r="B4490" t="str">
            <v>POLIMENTO</v>
          </cell>
          <cell r="C4490">
            <v>0</v>
          </cell>
        </row>
        <row r="4491">
          <cell r="A4491">
            <v>73491</v>
          </cell>
          <cell r="B4491" t="str">
            <v>MÁQUINA POLIDORA 4HP 12A 220V EXCL ESMERIL E OPERADOR (CP)</v>
          </cell>
          <cell r="C4491" t="str">
            <v>H</v>
          </cell>
          <cell r="D4491">
            <v>3.94</v>
          </cell>
          <cell r="E4491">
            <v>0</v>
          </cell>
          <cell r="F4491">
            <v>3.94</v>
          </cell>
        </row>
        <row r="4492">
          <cell r="A4492">
            <v>73557</v>
          </cell>
          <cell r="B4492" t="str">
            <v>MÁQUINA POLIDORA 4HP 12AMP 220V EXCL ESMERIL E OPERADOR (CI)</v>
          </cell>
          <cell r="C4492" t="str">
            <v>H</v>
          </cell>
          <cell r="D4492">
            <v>1.77</v>
          </cell>
          <cell r="E4492">
            <v>0</v>
          </cell>
          <cell r="F4492">
            <v>1.77</v>
          </cell>
        </row>
        <row r="4493">
          <cell r="B4493" t="str">
            <v>MARTELETE OU ROMPEDOR</v>
          </cell>
          <cell r="C4493">
            <v>0</v>
          </cell>
        </row>
        <row r="4494">
          <cell r="A4494">
            <v>5952</v>
          </cell>
          <cell r="B4494" t="str">
            <v>MARTELETE OU ROMPEDOR PNEUMÁTICO MANUAL 28KG, FREQUÊNCIA DE IMPACTO 1230/MINUTO - CHI DIURNO</v>
          </cell>
          <cell r="C4494" t="str">
            <v>CHI</v>
          </cell>
          <cell r="D4494">
            <v>4.95</v>
          </cell>
          <cell r="E4494">
            <v>7.44</v>
          </cell>
          <cell r="F4494">
            <v>12.39</v>
          </cell>
        </row>
        <row r="4495">
          <cell r="A4495">
            <v>5794</v>
          </cell>
          <cell r="B4495" t="str">
            <v>MARTELETE OU ROMPEDOR PNEUMÁTICO MANUAL 28KG, FREQUÊNCIA DE IMPACTO 1230/MINUTO - DEPRECIAÇÃO E JUROS</v>
          </cell>
          <cell r="C4495" t="str">
            <v>H</v>
          </cell>
          <cell r="D4495">
            <v>0.78</v>
          </cell>
          <cell r="E4495">
            <v>0</v>
          </cell>
          <cell r="F4495">
            <v>0.78</v>
          </cell>
        </row>
        <row r="4496">
          <cell r="A4496">
            <v>5795</v>
          </cell>
          <cell r="B4496" t="str">
            <v>MARTELETE OU ROMPEDOR PNEUMÁTICO MANUAL 28KG, FREQUÊNCIA DE IMPACTO 1230/MINUTO - CHP DIURNO</v>
          </cell>
          <cell r="C4496" t="str">
            <v>CHP</v>
          </cell>
          <cell r="D4496">
            <v>5.99</v>
          </cell>
          <cell r="E4496">
            <v>7.44</v>
          </cell>
          <cell r="F4496">
            <v>13.43</v>
          </cell>
        </row>
        <row r="4497">
          <cell r="A4497">
            <v>5796</v>
          </cell>
          <cell r="B4497" t="str">
            <v>MARTELETE OU ROMPEDOR PNEUMÁTICO MANUAL 28KG, FREQUÊNCIA DE IMPACTO 1230/MINUTO - MÃO DE OBRA NA OPERAÇÃO DIURNA</v>
          </cell>
          <cell r="C4497" t="str">
            <v>H</v>
          </cell>
          <cell r="D4497">
            <v>4.17</v>
          </cell>
          <cell r="E4497">
            <v>7.44</v>
          </cell>
          <cell r="F4497">
            <v>11.61</v>
          </cell>
        </row>
        <row r="4498">
          <cell r="A4498">
            <v>53863</v>
          </cell>
          <cell r="B4498" t="str">
            <v>MARTELETE OU ROMPEDOR PNEUMÁTICO MANUAL 28KG, FREQUÊNCIA DE IMPACTO 1230/MINUTO - MANUTENÇÃO</v>
          </cell>
          <cell r="C4498" t="str">
            <v>H</v>
          </cell>
          <cell r="D4498">
            <v>1.03</v>
          </cell>
          <cell r="E4498">
            <v>0</v>
          </cell>
          <cell r="F4498">
            <v>1.03</v>
          </cell>
        </row>
        <row r="4499">
          <cell r="A4499">
            <v>73450</v>
          </cell>
          <cell r="B4499" t="str">
            <v>CUSTO HORÁRIO IMPRODUTIVO DIURNO - MARTELETE OU ROMPEDOR ATLAS COPCO - TEX 31</v>
          </cell>
          <cell r="C4499" t="str">
            <v>CHI</v>
          </cell>
          <cell r="D4499">
            <v>4.95</v>
          </cell>
          <cell r="E4499">
            <v>7.44</v>
          </cell>
          <cell r="F4499">
            <v>12.39</v>
          </cell>
        </row>
        <row r="4500">
          <cell r="A4500">
            <v>73327</v>
          </cell>
          <cell r="B4500" t="str">
            <v>CUSTO HORÁRIO COM MÃO DE OBRA NA OPERAÇÃO DIURNA - MARTELETE OU ROMPE-DOR ATLAS COPCO - TEX 31</v>
          </cell>
          <cell r="C4500" t="str">
            <v>H</v>
          </cell>
          <cell r="D4500">
            <v>4.17</v>
          </cell>
          <cell r="E4500">
            <v>7.44</v>
          </cell>
          <cell r="F4500">
            <v>11.61</v>
          </cell>
        </row>
        <row r="4501">
          <cell r="A4501">
            <v>73332</v>
          </cell>
          <cell r="B4501" t="str">
            <v>CUSTO HORÁRIO COM MANUTENÇÃO - MARTELETE OU ROMPEDOR ATLAS COPCO - TEX 31</v>
          </cell>
          <cell r="C4501" t="str">
            <v>H</v>
          </cell>
          <cell r="D4501">
            <v>1.03</v>
          </cell>
          <cell r="E4501">
            <v>0</v>
          </cell>
          <cell r="F4501">
            <v>1.03</v>
          </cell>
        </row>
        <row r="4502">
          <cell r="A4502">
            <v>73337</v>
          </cell>
          <cell r="B4502" t="str">
            <v>CUSTO HORÁRIO COM DEPRECIAÇÃO E JUROS - MARTELETE OU ROMPEDOR ATLAS COPCO - TEX 31</v>
          </cell>
          <cell r="C4502" t="str">
            <v>H</v>
          </cell>
          <cell r="D4502">
            <v>0.78</v>
          </cell>
          <cell r="E4502">
            <v>0</v>
          </cell>
          <cell r="F4502">
            <v>0.78</v>
          </cell>
        </row>
        <row r="4503">
          <cell r="A4503">
            <v>73428</v>
          </cell>
          <cell r="B4503" t="str">
            <v>CUSTO HORÁRIO PRODUTIVO DIURNO - MARTELETE OU ROMPEDOR ATLAS COPCO - TEX 31</v>
          </cell>
          <cell r="C4503" t="str">
            <v>CHP</v>
          </cell>
          <cell r="D4503">
            <v>5.99</v>
          </cell>
          <cell r="E4503">
            <v>7.44</v>
          </cell>
          <cell r="F4503">
            <v>13.43</v>
          </cell>
        </row>
        <row r="4504">
          <cell r="A4504">
            <v>73367</v>
          </cell>
          <cell r="B4504" t="str">
            <v>ROMPEDOR PNEUMÁTICO 32,6KG CONSUMO AR 38,8L (CI) S/OPERADOR PONTEIRA E MANGUEIRA - FREQUÊNCIA DE IMPACTOS 1110 IMP/MIN</v>
          </cell>
          <cell r="C4504" t="str">
            <v>H</v>
          </cell>
          <cell r="D4504">
            <v>0.82</v>
          </cell>
          <cell r="E4504">
            <v>0</v>
          </cell>
          <cell r="F4504">
            <v>0.82</v>
          </cell>
        </row>
        <row r="4505">
          <cell r="A4505">
            <v>73378</v>
          </cell>
          <cell r="B4505" t="str">
            <v>ROMPEDOR PNEUMÁTICO 32,6KG CONSUMO AR 38,8L (CP) S/OPERADOR PONTEIRA E MANGUEIRA-FREQUÊNCIA DE IMPACTO DE 1110 IMP/MIN</v>
          </cell>
          <cell r="C4505" t="str">
            <v>H</v>
          </cell>
          <cell r="D4505">
            <v>1.1399999999999999</v>
          </cell>
          <cell r="E4505">
            <v>0</v>
          </cell>
          <cell r="F4505">
            <v>1.1399999999999999</v>
          </cell>
        </row>
        <row r="4506">
          <cell r="B4506" t="str">
            <v>LIMPEZA DE GALERIAS</v>
          </cell>
          <cell r="C4506">
            <v>0</v>
          </cell>
        </row>
        <row r="4507">
          <cell r="A4507">
            <v>73602</v>
          </cell>
          <cell r="B4507" t="str">
            <v>EQUIPAMENTO P/LIMP E DESOBSTRUCAO GALERIAS ESG/ÁGUAS PLUV-CP- TIPO BUCKET MACHINE COMPLETA COM CACAMBA E 60 VARETAS - INCL OPERADOR</v>
          </cell>
          <cell r="C4507" t="str">
            <v>H</v>
          </cell>
          <cell r="D4507">
            <v>20.78</v>
          </cell>
          <cell r="E4507">
            <v>0</v>
          </cell>
          <cell r="F4507">
            <v>20.78</v>
          </cell>
        </row>
        <row r="4508">
          <cell r="A4508">
            <v>73712</v>
          </cell>
          <cell r="B4508" t="str">
            <v>EQUIPAMENTO ROTATIVO PARA DESOBSTRUCAO E LIMPEZA DE GALERIAS TP BUCKE MACHINE (CP) CONSIDERANDO APENAS A MANUTENÇÃO E MATERIAL DE OPERAÇÃO</v>
          </cell>
          <cell r="C4508" t="str">
            <v>H</v>
          </cell>
          <cell r="D4508">
            <v>11.02</v>
          </cell>
          <cell r="E4508">
            <v>0</v>
          </cell>
          <cell r="F4508">
            <v>11.02</v>
          </cell>
        </row>
        <row r="4509">
          <cell r="B4509" t="str">
            <v>EQUIPAMENTO DE SOLDA</v>
          </cell>
          <cell r="C4509">
            <v>0</v>
          </cell>
        </row>
        <row r="4510">
          <cell r="A4510">
            <v>6391</v>
          </cell>
          <cell r="B4510" t="str">
            <v>SOLDA TOPO DESCENDENTE CHANFRADA ESPESSURA=1/4" CHAPA/PERFIL/TUBO AÇO COM CONVERSOR DIESEL.</v>
          </cell>
          <cell r="C4510" t="str">
            <v>M</v>
          </cell>
          <cell r="D4510">
            <v>61.69</v>
          </cell>
          <cell r="E4510">
            <v>40.85</v>
          </cell>
          <cell r="F4510">
            <v>102.54</v>
          </cell>
        </row>
        <row r="4511">
          <cell r="A4511">
            <v>84132</v>
          </cell>
          <cell r="B4511" t="str">
            <v>SOLDA DE TOPO DESCENDENTE, EM CHAPA AÇO CHANFR 5/16" ESP (P/ ASSENT TUBULAÇÃO OU PEÇA DE ACO) UTILIZANDO CONVERSOR DIESEL.</v>
          </cell>
          <cell r="C4511" t="str">
            <v>M</v>
          </cell>
          <cell r="D4511">
            <v>97.47</v>
          </cell>
          <cell r="E4511">
            <v>9.65</v>
          </cell>
          <cell r="F4511">
            <v>107.12</v>
          </cell>
        </row>
        <row r="4512">
          <cell r="A4512">
            <v>84133</v>
          </cell>
          <cell r="B4512" t="str">
            <v>SOLDA DE TOPO DESCENDENTE, EM CHAPA AÇO CHANFR 3/8" ESP (P/ ASSENT TUBULAÇÃO OU PEÇA DE ACO) UTILIZANDO CONVERSOR DIESEL</v>
          </cell>
          <cell r="C4512" t="str">
            <v>M</v>
          </cell>
          <cell r="D4512">
            <v>138.63999999999999</v>
          </cell>
          <cell r="E4512">
            <v>88.38</v>
          </cell>
          <cell r="F4512">
            <v>227.02</v>
          </cell>
        </row>
        <row r="4513">
          <cell r="A4513">
            <v>73477</v>
          </cell>
          <cell r="B4513" t="str">
            <v>MÁQUINA DE SOLDA A ARCO 375A DIESEL 33CV (CP) EXCL OPERADOR</v>
          </cell>
          <cell r="C4513" t="str">
            <v>H</v>
          </cell>
          <cell r="D4513">
            <v>45.92</v>
          </cell>
          <cell r="E4513">
            <v>0</v>
          </cell>
          <cell r="F4513">
            <v>45.92</v>
          </cell>
        </row>
        <row r="4514">
          <cell r="A4514">
            <v>6388</v>
          </cell>
          <cell r="B4514" t="str">
            <v>MÁQUINA SOLDA ARCO 375A DIESEL 33CV CHP DIURNO EXCLUSIVE OPERADOR</v>
          </cell>
          <cell r="C4514" t="str">
            <v>H</v>
          </cell>
          <cell r="D4514">
            <v>45.92</v>
          </cell>
          <cell r="E4514">
            <v>0</v>
          </cell>
          <cell r="F4514">
            <v>45.92</v>
          </cell>
        </row>
        <row r="4515">
          <cell r="A4515">
            <v>6389</v>
          </cell>
          <cell r="B4515" t="str">
            <v>MÁQUINA SOLDA ARCO 375A DIESEL 33CV CHI DIURNO EXCLUSIVE OPERADOR</v>
          </cell>
          <cell r="C4515" t="str">
            <v>H</v>
          </cell>
          <cell r="D4515">
            <v>16.93</v>
          </cell>
          <cell r="E4515">
            <v>0</v>
          </cell>
          <cell r="F4515">
            <v>16.93</v>
          </cell>
        </row>
        <row r="4516">
          <cell r="A4516">
            <v>6390</v>
          </cell>
          <cell r="B4516" t="str">
            <v>MÁQUINA SOLDA ARCO 375A DIESEL 33CV CHI NOTURNO EXCLUSIVE OPERADOR</v>
          </cell>
          <cell r="C4516" t="str">
            <v>H</v>
          </cell>
          <cell r="D4516">
            <v>13.33</v>
          </cell>
          <cell r="E4516">
            <v>0</v>
          </cell>
          <cell r="F4516">
            <v>13.33</v>
          </cell>
        </row>
        <row r="4517">
          <cell r="A4517">
            <v>83761</v>
          </cell>
          <cell r="B4517" t="str">
            <v>DEPRECIAÇÃO GRUPO DE SOLDAGEM BAMBOZZI 375-A</v>
          </cell>
          <cell r="C4517" t="str">
            <v>H</v>
          </cell>
          <cell r="D4517">
            <v>14.62</v>
          </cell>
          <cell r="E4517">
            <v>0</v>
          </cell>
          <cell r="F4517">
            <v>14.62</v>
          </cell>
        </row>
        <row r="4518">
          <cell r="A4518">
            <v>83762</v>
          </cell>
          <cell r="B4518" t="str">
            <v>MANUTENÇÃO GRUPO DE SOLDAGEM BAMBOZZI 375-A</v>
          </cell>
          <cell r="C4518" t="str">
            <v>H</v>
          </cell>
          <cell r="D4518">
            <v>7.3</v>
          </cell>
          <cell r="E4518">
            <v>0</v>
          </cell>
          <cell r="F4518">
            <v>7.3</v>
          </cell>
        </row>
        <row r="4519">
          <cell r="A4519">
            <v>83763</v>
          </cell>
          <cell r="B4519" t="str">
            <v>CUSTOS COMBUSTIVEL+MATERIAL GRUPO DE SOLDAGEM BAMBOZZI 375-A</v>
          </cell>
          <cell r="C4519" t="str">
            <v>H</v>
          </cell>
          <cell r="D4519">
            <v>12.87</v>
          </cell>
          <cell r="E4519">
            <v>0</v>
          </cell>
          <cell r="F4519">
            <v>12.87</v>
          </cell>
        </row>
        <row r="4520">
          <cell r="A4520">
            <v>83764</v>
          </cell>
          <cell r="B4520" t="str">
            <v>JUROS GRUPO DE SOLDAGEM BAMBOZZI 375-A</v>
          </cell>
          <cell r="C4520" t="str">
            <v>H</v>
          </cell>
          <cell r="D4520">
            <v>3.83</v>
          </cell>
          <cell r="E4520">
            <v>0</v>
          </cell>
          <cell r="F4520">
            <v>3.83</v>
          </cell>
        </row>
        <row r="4521">
          <cell r="A4521">
            <v>83765</v>
          </cell>
          <cell r="B4521" t="str">
            <v>CHP-GRUPO DE SOLDAGEM BAMBOZZI 375-A</v>
          </cell>
          <cell r="C4521" t="str">
            <v>CHP</v>
          </cell>
          <cell r="D4521">
            <v>43.14</v>
          </cell>
          <cell r="E4521">
            <v>13.61</v>
          </cell>
          <cell r="F4521">
            <v>56.75</v>
          </cell>
        </row>
        <row r="4522">
          <cell r="A4522">
            <v>83766</v>
          </cell>
          <cell r="B4522" t="str">
            <v>CHI-GRUPO DE SOLDAGEM BAMBOZZI 375-A</v>
          </cell>
          <cell r="C4522" t="str">
            <v>CHI</v>
          </cell>
          <cell r="D4522">
            <v>22.96</v>
          </cell>
          <cell r="E4522">
            <v>13.61</v>
          </cell>
          <cell r="F4522">
            <v>36.57</v>
          </cell>
        </row>
        <row r="4523">
          <cell r="B4523" t="str">
            <v>EXTRUSORA</v>
          </cell>
          <cell r="C4523">
            <v>0</v>
          </cell>
        </row>
        <row r="4524">
          <cell r="A4524">
            <v>7006</v>
          </cell>
          <cell r="B4524" t="str">
            <v>EXTRUSORA DE GUIAS E SARJETAS 14HP - CHP</v>
          </cell>
          <cell r="C4524" t="str">
            <v>CHP</v>
          </cell>
          <cell r="D4524">
            <v>15.1</v>
          </cell>
          <cell r="E4524">
            <v>0</v>
          </cell>
          <cell r="F4524">
            <v>15.1</v>
          </cell>
        </row>
        <row r="4525">
          <cell r="A4525">
            <v>7008</v>
          </cell>
          <cell r="B4525" t="str">
            <v>EXTRUSORA DE GUIAS E SARJETAS 14HP - DEPRECIAÇÃO</v>
          </cell>
          <cell r="C4525" t="str">
            <v>H</v>
          </cell>
          <cell r="D4525">
            <v>5.13</v>
          </cell>
          <cell r="E4525">
            <v>0</v>
          </cell>
          <cell r="F4525">
            <v>5.13</v>
          </cell>
        </row>
        <row r="4526">
          <cell r="A4526">
            <v>7009</v>
          </cell>
          <cell r="B4526" t="str">
            <v>EXTRUSORA DE GUIAS E SARJETAS 14HP - JUROS</v>
          </cell>
          <cell r="C4526" t="str">
            <v>H</v>
          </cell>
          <cell r="D4526">
            <v>1.93</v>
          </cell>
          <cell r="E4526">
            <v>0</v>
          </cell>
          <cell r="F4526">
            <v>1.93</v>
          </cell>
        </row>
        <row r="4527">
          <cell r="A4527">
            <v>7010</v>
          </cell>
          <cell r="B4527" t="str">
            <v>EXTRUSORA DE GUIAS E SARJETAS 14HP - MANUTENÇÃO</v>
          </cell>
          <cell r="C4527" t="str">
            <v>H</v>
          </cell>
          <cell r="D4527">
            <v>2.56</v>
          </cell>
          <cell r="E4527">
            <v>0</v>
          </cell>
          <cell r="F4527">
            <v>2.56</v>
          </cell>
        </row>
        <row r="4528">
          <cell r="A4528">
            <v>55255</v>
          </cell>
          <cell r="B4528" t="str">
            <v>EXTRUSORA DE GUIAS E SARJETAS 14HP - CUSTOS COM MATERIAL NA OPERAÇÃO DIURNA</v>
          </cell>
          <cell r="C4528" t="str">
            <v>H</v>
          </cell>
          <cell r="D4528">
            <v>5.47</v>
          </cell>
          <cell r="E4528">
            <v>0</v>
          </cell>
          <cell r="F4528">
            <v>5.47</v>
          </cell>
        </row>
        <row r="4529">
          <cell r="A4529">
            <v>73558</v>
          </cell>
          <cell r="B4529" t="str">
            <v>LOCAÇÃO DE EXTRUSORA DE GUIAS E SARJETAS SEM FORMAS, MOTOR DIESEL DE 14CV, EXCLUSIVE OPERADOR (CI)</v>
          </cell>
          <cell r="C4529" t="str">
            <v>H</v>
          </cell>
          <cell r="D4529">
            <v>4.05</v>
          </cell>
          <cell r="E4529">
            <v>0</v>
          </cell>
          <cell r="F4529">
            <v>4.05</v>
          </cell>
        </row>
        <row r="4530">
          <cell r="A4530">
            <v>79895</v>
          </cell>
          <cell r="B4530" t="str">
            <v>LOCAÇÃO DE EXTRUSORA DE GUIAS E SARJETAS SEM FORMAS, MOTOR DIESEL DE 14CV, EXCLUSIVE OPERADOR (CP)</v>
          </cell>
          <cell r="C4530" t="str">
            <v>H</v>
          </cell>
          <cell r="D4530">
            <v>12.19</v>
          </cell>
          <cell r="E4530">
            <v>0</v>
          </cell>
          <cell r="F4530">
            <v>12.19</v>
          </cell>
        </row>
        <row r="4531">
          <cell r="B4531" t="str">
            <v>ESPAGIDOR</v>
          </cell>
          <cell r="C4531">
            <v>0</v>
          </cell>
        </row>
        <row r="4532">
          <cell r="A4532">
            <v>88569</v>
          </cell>
          <cell r="B4532" t="str">
            <v>ESPARGIDOR DE ASFALTO PRESSURIZADO COM TANQUE DE 2500 L, REBOCÁVEL COM MOTOR A GASOLINA POTÊNCIA 3,4 HP - DEPRECIAÇÃO. AF_07/2014</v>
          </cell>
          <cell r="C4532" t="str">
            <v>H</v>
          </cell>
          <cell r="D4532">
            <v>3.07</v>
          </cell>
          <cell r="E4532">
            <v>0</v>
          </cell>
          <cell r="F4532">
            <v>3.07</v>
          </cell>
        </row>
        <row r="4533">
          <cell r="A4533">
            <v>88570</v>
          </cell>
          <cell r="B4533" t="str">
            <v>ESPARGIDOR DE ASFALTO PRESSURIZADO COM TANQUE DE 2500 L, REBOCÁVEL COM MOTOR A GASOLINA POTÊNCIA 3,4 HP - JUROS. AF_07/2014</v>
          </cell>
          <cell r="C4533" t="str">
            <v>H</v>
          </cell>
          <cell r="D4533">
            <v>1.26</v>
          </cell>
          <cell r="E4533">
            <v>0</v>
          </cell>
          <cell r="F4533">
            <v>1.26</v>
          </cell>
        </row>
        <row r="4534">
          <cell r="B4534" t="str">
            <v>MANÔMETROS</v>
          </cell>
          <cell r="C4534">
            <v>0</v>
          </cell>
        </row>
        <row r="4535">
          <cell r="A4535">
            <v>85120</v>
          </cell>
          <cell r="B4535" t="str">
            <v>MANÔMETRO 0 A 200 PSI (0 A 14 KGF/CM2), D = 50MM - FORNECIMENTO E COLOCAÇÃO</v>
          </cell>
          <cell r="C4535" t="str">
            <v>UN</v>
          </cell>
          <cell r="D4535">
            <v>42.56</v>
          </cell>
          <cell r="E4535">
            <v>15.5</v>
          </cell>
          <cell r="F4535">
            <v>58.06</v>
          </cell>
        </row>
        <row r="4536">
          <cell r="B4536" t="str">
            <v>BOMBAS</v>
          </cell>
          <cell r="C4536">
            <v>0</v>
          </cell>
        </row>
        <row r="4537">
          <cell r="A4537">
            <v>83486</v>
          </cell>
          <cell r="B4537" t="str">
            <v>BOMBA CENTRÍFUGA C/ MOTOR ELÉTRICO TRIFÁSICO 1CV</v>
          </cell>
          <cell r="C4537" t="str">
            <v>UN</v>
          </cell>
          <cell r="D4537">
            <v>677.64</v>
          </cell>
          <cell r="E4537">
            <v>190.79</v>
          </cell>
          <cell r="F4537">
            <v>868.43</v>
          </cell>
        </row>
        <row r="4538">
          <cell r="A4538">
            <v>5692</v>
          </cell>
          <cell r="B4538" t="str">
            <v>MOTOBOMBA CENTRÍFUGA, MOTOR A GASOLINA, POTÊNCIA 5,42 HP, BOCAIS 1 1/2" X 1", DIÂMETRO ROTOR 143 MM HM/Q = 6 MCA / 16,8 M3/H A 38 MCA / 6,6 M3/H - MANUTENÇÃO. AF_06/2014</v>
          </cell>
          <cell r="C4538" t="str">
            <v>H</v>
          </cell>
          <cell r="D4538">
            <v>7.0000000000000007E-2</v>
          </cell>
          <cell r="E4538">
            <v>0</v>
          </cell>
          <cell r="F4538">
            <v>7.0000000000000007E-2</v>
          </cell>
        </row>
        <row r="4539">
          <cell r="A4539">
            <v>89022</v>
          </cell>
          <cell r="B4539" t="str">
            <v>BOMBA SUBMERSÍVEL ELÉTRICA TRIFÁSICA, POTÊNCIA 2,96 HP, Ø ROTOR 144 MM SEMI-ABERTO, BOCAL DE SAÍDA Ø 2, HM/Q = 2 MCA / 38,8 M3/H A 28 MCA / 5 M3/H - CHI DIURNO. AF_06/2014</v>
          </cell>
          <cell r="C4539" t="str">
            <v>CHI</v>
          </cell>
          <cell r="D4539">
            <v>0.26</v>
          </cell>
          <cell r="E4539">
            <v>0</v>
          </cell>
          <cell r="F4539">
            <v>0.26</v>
          </cell>
        </row>
        <row r="4540">
          <cell r="A4540">
            <v>90650</v>
          </cell>
          <cell r="B4540" t="str">
            <v>BOMBA CENTRÍFUGA MONOESTÁGIO COM MOTOR ELÉTRICO MONOFÁSICO, POTÊNCIA 15 HP, DIÂMETRO DO ROTOR 173 MM, HM/Q = 30 MCA / 90 M3/H A 45 MCA / 55 M3/H - CHP DIURNO. AF_06/2015</v>
          </cell>
          <cell r="C4540" t="str">
            <v>CHP</v>
          </cell>
          <cell r="D4540">
            <v>5.39</v>
          </cell>
          <cell r="E4540">
            <v>0</v>
          </cell>
          <cell r="F4540">
            <v>5.39</v>
          </cell>
        </row>
        <row r="4541">
          <cell r="A4541">
            <v>90651</v>
          </cell>
          <cell r="B4541" t="str">
            <v>BOMBA CENTRÍFUGA MONOESTÁGIO COM MOTOR ELÉTRICO MONOFÁSICO, POTÊNCIA 15 HP, DIÂMETRO DO ROTOR 173 MM, HM/Q = 30 MCA / 90 M3/H A 45 MCA / 55 M3/H - CHI DIURNO. AF_06/2015</v>
          </cell>
          <cell r="C4541" t="str">
            <v>CHI</v>
          </cell>
          <cell r="D4541">
            <v>0.49</v>
          </cell>
          <cell r="E4541">
            <v>0</v>
          </cell>
          <cell r="F4541">
            <v>0.49</v>
          </cell>
        </row>
        <row r="4542">
          <cell r="A4542">
            <v>5800</v>
          </cell>
          <cell r="B4542" t="str">
            <v>BOMBA SUBMERSÍVEL ELÉTRICA TRIFÁSICA, POTÊNCIA 2,96 HP, Ø ROTOR 144 MM SEMI-ABERTO, BOCAL DE SAÍDA Ø 2, HM/Q = 2 MCA / 38,8 M3/H A 28 MCA / 5 M3/H - MANUTENÇÃO. AF_06/2014</v>
          </cell>
          <cell r="C4542" t="str">
            <v>H</v>
          </cell>
          <cell r="D4542">
            <v>0.13</v>
          </cell>
          <cell r="E4542">
            <v>0</v>
          </cell>
          <cell r="F4542">
            <v>0.13</v>
          </cell>
        </row>
        <row r="4543">
          <cell r="A4543">
            <v>53866</v>
          </cell>
          <cell r="B4543" t="str">
            <v>BOMBA SUBMERSÍVEL ELÉTRICA TRIFÁSICA, POTÊNCIA 2,96 HP, Ø ROTOR 144 MM SEMI-ABERTO, BOCAL DE SAÍDA Ø 2, HM/Q = 2 MCA / 38,8 M3/H A 28 MCA / 5 M3/H - MATERIAIS NA OPERAÇÃO. AF_06/2014</v>
          </cell>
          <cell r="C4543" t="str">
            <v>H</v>
          </cell>
          <cell r="D4543">
            <v>0.92</v>
          </cell>
          <cell r="E4543">
            <v>0</v>
          </cell>
          <cell r="F4543">
            <v>0.92</v>
          </cell>
        </row>
        <row r="4544">
          <cell r="A4544">
            <v>83643</v>
          </cell>
          <cell r="B4544" t="str">
            <v>BOMBA SUBMERSÍVEL TRIFÁSICA 1CV PARA DRENAGEM, DE ATM=8MCA E Q=21,6M3/H A ATM=14MCA A Q=7M3/H</v>
          </cell>
          <cell r="C4544" t="str">
            <v>UN</v>
          </cell>
          <cell r="D4544">
            <v>2345.31</v>
          </cell>
          <cell r="E4544">
            <v>174.89</v>
          </cell>
          <cell r="F4544">
            <v>2520.1999999999998</v>
          </cell>
        </row>
        <row r="4545">
          <cell r="A4545">
            <v>89019</v>
          </cell>
          <cell r="B4545" t="str">
            <v>BOMBA SUBMERSÍVEL ELÉTRICA TRIFÁSICA, POTÊNCIA 2,96 HP, Ø ROTOR 144 MM SEMI-ABERTO, BOCAL DE SAÍDA Ø 2, HM/Q = 2 MCA / 38,8 M3/H A 28 MCA / 5 M3/H - DEPRECIAÇÃO. AF_06/2014</v>
          </cell>
          <cell r="C4545" t="str">
            <v>H</v>
          </cell>
          <cell r="D4545">
            <v>0.2</v>
          </cell>
          <cell r="E4545">
            <v>0</v>
          </cell>
          <cell r="F4545">
            <v>0.2</v>
          </cell>
        </row>
        <row r="4546">
          <cell r="A4546">
            <v>89020</v>
          </cell>
          <cell r="B4546" t="str">
            <v>BOMBA SUBMERSÍVEL ELÉTRICA TRIFÁSICA, POTÊNCIA 2,96 HP, Ø ROTOR 144 MM SEMI-ABERTO, BOCAL DE SAÍDA Ø 2, HM/Q = 2 MCA / 38,8 M3/H A 28 MCA / 5 M3/H - JUROS. AF_06/2014</v>
          </cell>
          <cell r="C4546" t="str">
            <v>H</v>
          </cell>
          <cell r="D4546">
            <v>0.05</v>
          </cell>
          <cell r="E4546">
            <v>0</v>
          </cell>
          <cell r="F4546">
            <v>0.05</v>
          </cell>
        </row>
        <row r="4547">
          <cell r="A4547">
            <v>89021</v>
          </cell>
          <cell r="B4547" t="str">
            <v>BOMBA SUBMERSÍVEL ELÉTRICA TRIFÁSICA, POTÊNCIA 2,96 HP, Ø ROTOR 144 MM SEMI-ABERTO, BOCAL DE SAÍDA Ø 2, HM/Q = 2 MCA / 38,8 M3/H A 28 MCA / 5 M3/H - CHP DIURNO. AF_06/2014</v>
          </cell>
          <cell r="C4547" t="str">
            <v>CHP</v>
          </cell>
          <cell r="D4547">
            <v>1.32</v>
          </cell>
          <cell r="E4547">
            <v>0</v>
          </cell>
          <cell r="F4547">
            <v>1.32</v>
          </cell>
        </row>
        <row r="4548">
          <cell r="A4548">
            <v>83644</v>
          </cell>
          <cell r="B4548" t="str">
            <v>BOMBA RECALQUE D'ÁGUA TRIFÁSICA 10,0 HP</v>
          </cell>
          <cell r="C4548" t="str">
            <v>UN</v>
          </cell>
          <cell r="D4548">
            <v>3248.65</v>
          </cell>
          <cell r="E4548">
            <v>177.4</v>
          </cell>
          <cell r="F4548">
            <v>3426.05</v>
          </cell>
        </row>
        <row r="4549">
          <cell r="A4549">
            <v>83645</v>
          </cell>
          <cell r="B4549" t="str">
            <v>BOMBA RECALQUE D'ÁGUA TRIFÁSICA 3,0 HP</v>
          </cell>
          <cell r="C4549" t="str">
            <v>UN</v>
          </cell>
          <cell r="D4549">
            <v>960.59</v>
          </cell>
          <cell r="E4549">
            <v>177.4</v>
          </cell>
          <cell r="F4549">
            <v>1137.99</v>
          </cell>
        </row>
        <row r="4550">
          <cell r="A4550">
            <v>83646</v>
          </cell>
          <cell r="B4550" t="str">
            <v>BOMBA RECALQUE D'ÁGUA DE ESTÁGIOS TRIFÁSICA 2,0 HP</v>
          </cell>
          <cell r="C4550" t="str">
            <v>UN</v>
          </cell>
          <cell r="D4550">
            <v>1132.02</v>
          </cell>
          <cell r="E4550">
            <v>177.4</v>
          </cell>
          <cell r="F4550">
            <v>1309.42</v>
          </cell>
        </row>
        <row r="4551">
          <cell r="A4551">
            <v>83647</v>
          </cell>
          <cell r="B4551" t="str">
            <v>BOMBA RECALQUE D'ÁGUA TRIFÁSICA 1,5HP</v>
          </cell>
          <cell r="C4551" t="str">
            <v>UN</v>
          </cell>
          <cell r="D4551">
            <v>704.05</v>
          </cell>
          <cell r="E4551">
            <v>177.4</v>
          </cell>
          <cell r="F4551">
            <v>881.45</v>
          </cell>
        </row>
        <row r="4552">
          <cell r="A4552">
            <v>83648</v>
          </cell>
          <cell r="B4552" t="str">
            <v>BOMBA RECALQUE D'ÁGUA TRIFÁSICA 0,5 HP</v>
          </cell>
          <cell r="C4552" t="str">
            <v>UN</v>
          </cell>
          <cell r="D4552">
            <v>414.22</v>
          </cell>
          <cell r="E4552">
            <v>177.4</v>
          </cell>
          <cell r="F4552">
            <v>591.62</v>
          </cell>
        </row>
        <row r="4553">
          <cell r="A4553">
            <v>83649</v>
          </cell>
          <cell r="B4553" t="str">
            <v>BOMBA RECALQUE D'ÁGUA PRÉDIO 6 A 10 PAVTOS - 2UD</v>
          </cell>
          <cell r="C4553" t="str">
            <v>UN</v>
          </cell>
          <cell r="D4553">
            <v>2696.6</v>
          </cell>
          <cell r="E4553">
            <v>740.6</v>
          </cell>
          <cell r="F4553">
            <v>3437.2</v>
          </cell>
        </row>
        <row r="4554">
          <cell r="A4554">
            <v>83650</v>
          </cell>
          <cell r="B4554" t="str">
            <v>BOMBA RECALQUE D'ÁGUA PRÉDIO 3 A 5 PAVTOS - 2UD</v>
          </cell>
          <cell r="C4554" t="str">
            <v>UN</v>
          </cell>
          <cell r="D4554">
            <v>2183.52</v>
          </cell>
          <cell r="E4554">
            <v>740.6</v>
          </cell>
          <cell r="F4554">
            <v>2924.12</v>
          </cell>
        </row>
        <row r="4555">
          <cell r="A4555">
            <v>7042</v>
          </cell>
          <cell r="B4555" t="str">
            <v>MOTOBOMBA TRASH (PARA ÁGUA SUJA) AUTO ESCORVANTE, MOTOR GASOLINA DE 6,41 HP, DIÂMETROS DE SUCÇÃO X RECALQUE: 3" X 3", HM/Q = 10 MCA / 60 M3/H A 23 MCA / 0 M3/H - CHP DIURNO. AF_10/2014</v>
          </cell>
          <cell r="C4555" t="str">
            <v>CHP</v>
          </cell>
          <cell r="D4555">
            <v>4.88</v>
          </cell>
          <cell r="E4555">
            <v>0</v>
          </cell>
          <cell r="F4555">
            <v>4.88</v>
          </cell>
        </row>
        <row r="4556">
          <cell r="A4556">
            <v>7043</v>
          </cell>
          <cell r="B4556" t="str">
            <v>MOTOBOMBA TRASH (PARA ÁGUA SUJA) AUTO ESCORVANTE, MOTOR GASOLINA DE 6,41 HP, DIÂMETROS DE SUCÇÃO X RECALQUE: 3" X 3", HM/Q = 10 MCA / 60 M3/H A 23 MCA / 0 M3/H - CHI DIURNO. AF_10/2014</v>
          </cell>
          <cell r="C4556" t="str">
            <v>CHI</v>
          </cell>
          <cell r="D4556">
            <v>0.18</v>
          </cell>
          <cell r="E4556">
            <v>0</v>
          </cell>
          <cell r="F4556">
            <v>0.18</v>
          </cell>
        </row>
        <row r="4557">
          <cell r="A4557">
            <v>7044</v>
          </cell>
          <cell r="B4557" t="str">
            <v>MOTOBOMBA TRASH (PARA ÁGUA SUJA) AUTO ESCORVANTE, MOTOR GASOLINA DE 6,41 HP, DIÂMETROS DE SUCÇÃO X RECALQUE: 3" X 3", HM/Q = 10 MCA / 60 M3/H A 23 MCA / 0 M3/H - DEPRECIAÇÃO. AF_10/2014</v>
          </cell>
          <cell r="C4557" t="str">
            <v>H</v>
          </cell>
          <cell r="D4557">
            <v>0.14000000000000001</v>
          </cell>
          <cell r="E4557">
            <v>0</v>
          </cell>
          <cell r="F4557">
            <v>0.14000000000000001</v>
          </cell>
        </row>
        <row r="4558">
          <cell r="A4558">
            <v>7045</v>
          </cell>
          <cell r="B4558" t="str">
            <v>MOTOBOMBA TRASH (PARA ÁGUA SUJA) AUTO ESCORVANTE, MOTOR GASOLINA DE 6,41 HP, DIÂMETROS DE SUCÇÃO X RECALQUE: 3" X 3", HM/Q = 10 MCA / 60 M3/H A 23 MCA / 0 M3/H - JUROS. AF_10/2014</v>
          </cell>
          <cell r="C4558" t="str">
            <v>H</v>
          </cell>
          <cell r="D4558">
            <v>0.04</v>
          </cell>
          <cell r="E4558">
            <v>0</v>
          </cell>
          <cell r="F4558">
            <v>0.04</v>
          </cell>
        </row>
        <row r="4559">
          <cell r="A4559">
            <v>7046</v>
          </cell>
          <cell r="B4559" t="str">
            <v>MOTOBOMBA TRASH (PARA ÁGUA SUJA) AUTO ESCORVANTE, MOTOR GASOLINA DE 6,41 HP, DIÂMETROS DE SUCÇÃO X RECALQUE: 3" X 3", HM/Q = 10 MCA / 60 M3/H A 23 MCA / 0 M3/H - MANUTENÇÃO. AF_10/2014</v>
          </cell>
          <cell r="C4559" t="str">
            <v>H</v>
          </cell>
          <cell r="D4559">
            <v>0.09</v>
          </cell>
          <cell r="E4559">
            <v>0</v>
          </cell>
          <cell r="F4559">
            <v>0.09</v>
          </cell>
        </row>
        <row r="4560">
          <cell r="A4560">
            <v>7047</v>
          </cell>
          <cell r="B4560" t="str">
            <v>MOTOBOMBA TRASH (PARA ÁGUA SUJA) AUTO ESCORVANTE, MOTOR GASOLINA DE 6,41 HP, DIÂMETROS DE SUCÇÃO X RECALQUE: 3" X 3", HM/Q = 10 MCA / 60 M3/H A 23 MCA / 0 M3/H - MATERIAIS NA OPERAÇÃO. AF_10/2014</v>
          </cell>
          <cell r="C4560" t="str">
            <v>H</v>
          </cell>
          <cell r="D4560">
            <v>4.6100000000000003</v>
          </cell>
          <cell r="E4560">
            <v>0</v>
          </cell>
          <cell r="F4560">
            <v>4.6100000000000003</v>
          </cell>
        </row>
        <row r="4561">
          <cell r="A4561">
            <v>73439</v>
          </cell>
          <cell r="B4561" t="str">
            <v>MOTO BOMBA SOBRE RODAS GAS DE 10,5CV A 3600RPM (CI) C/BOMBA CENTRÍFUGAAUTO-ESCORVANTE DE ROTOR ABERTO BOCAIS DE 3" - EXCL OPERADOR</v>
          </cell>
          <cell r="C4561" t="str">
            <v>H</v>
          </cell>
          <cell r="D4561">
            <v>2.69</v>
          </cell>
          <cell r="E4561">
            <v>0</v>
          </cell>
          <cell r="F4561">
            <v>2.69</v>
          </cell>
        </row>
        <row r="4562">
          <cell r="A4562">
            <v>73463</v>
          </cell>
          <cell r="B4562" t="str">
            <v>MOTO BOMBA SOBRE RODAS GAS DE 10,5CV A 3600RPM (CP) C/BOMBA CENTRÍFUGAAUTO-ESCORVANTE DE ROTOR ABERTO BOCAIS DE 3" - EXCL OPERADOR</v>
          </cell>
          <cell r="C4562" t="str">
            <v>H</v>
          </cell>
          <cell r="D4562">
            <v>14.18</v>
          </cell>
          <cell r="E4562">
            <v>0</v>
          </cell>
          <cell r="F4562">
            <v>14.18</v>
          </cell>
        </row>
        <row r="4563">
          <cell r="A4563">
            <v>5693</v>
          </cell>
          <cell r="B4563" t="str">
            <v>MOTOBOMBA CENTRÍFUGA, MOTOR A GASOLINA, POTÊNCIA 5,42 HP, BOCAIS 1 1/2" X 1", DIÂMETRO ROTOR 143 MM HM/Q = 6 MCA / 16,8 M3/H A 38 MCA / 6,6 M3/H - MATERIAIS NA OPERAÇÃO. AF_06/2014</v>
          </cell>
          <cell r="C4563" t="str">
            <v>H</v>
          </cell>
          <cell r="D4563">
            <v>3.9</v>
          </cell>
          <cell r="E4563">
            <v>0</v>
          </cell>
          <cell r="F4563">
            <v>3.9</v>
          </cell>
        </row>
        <row r="4564">
          <cell r="A4564">
            <v>5806</v>
          </cell>
          <cell r="B4564" t="str">
            <v>MOTOBOMBA CENTRÍFUGA, MOTOR A GASOLINA, POTÊNCIA 5,42 HP, BOCAIS 1 1/2" X 1", DIÂMETRO ROTOR 143 MM HM/Q = 6 MCA / 16,8 M3/H A 38 MCA / 6,6 M3/H - CHI DIURNO. AF_06/2014</v>
          </cell>
          <cell r="C4564" t="str">
            <v>CHI</v>
          </cell>
          <cell r="D4564">
            <v>0.14000000000000001</v>
          </cell>
          <cell r="E4564">
            <v>0</v>
          </cell>
          <cell r="F4564">
            <v>0.14000000000000001</v>
          </cell>
        </row>
        <row r="4565">
          <cell r="A4565">
            <v>73536</v>
          </cell>
          <cell r="B4565" t="str">
            <v>MOTOBOMBA CENTRÍFUGA, MOTOR A GASOLINA, POTÊNCIA 5,42 HP, BOCAIS 1 1/2" X 1", DIÂMETRO ROTOR 143 MM HM/Q = 6 MCA / 16,8 M3/H A 38 MCA / 6,6 M3/H - CHP DIURNO. AF_06/2014</v>
          </cell>
          <cell r="C4565" t="str">
            <v>CHP</v>
          </cell>
          <cell r="D4565">
            <v>4.12</v>
          </cell>
          <cell r="E4565">
            <v>0</v>
          </cell>
          <cell r="F4565">
            <v>4.12</v>
          </cell>
        </row>
        <row r="4566">
          <cell r="A4566">
            <v>88853</v>
          </cell>
          <cell r="B4566" t="str">
            <v>MOTOBOMBA CENTRÍFUGA, MOTOR A GASOLINA, POTÊNCIA 5,42 HP, BOCAIS 1 1/2" X 1", DIÂMETRO ROTOR 143 MM HM/Q = 6 MCA / 16,8 M3/H A 38 MCA / 6,6 M3/H - DEPRECIAÇÃO. AF_06/2014</v>
          </cell>
          <cell r="C4566" t="str">
            <v>H</v>
          </cell>
          <cell r="D4566">
            <v>0.11</v>
          </cell>
          <cell r="E4566">
            <v>0</v>
          </cell>
          <cell r="F4566">
            <v>0.11</v>
          </cell>
        </row>
        <row r="4567">
          <cell r="A4567">
            <v>88854</v>
          </cell>
          <cell r="B4567" t="str">
            <v>MOTOBOMBA CENTRÍFUGA, MOTOR A GASOLINA, POTÊNCIA 5,42 HP, BOCAIS 1 1/2" X 1", DIÂMETRO ROTOR 143 MM HM/Q = 6 MCA / 16,8 M3/H A 38 MCA / 6,6 M3/H - JUROS. AF_06/2014</v>
          </cell>
          <cell r="C4567" t="str">
            <v>H</v>
          </cell>
          <cell r="D4567">
            <v>0.03</v>
          </cell>
          <cell r="E4567">
            <v>0</v>
          </cell>
          <cell r="F4567">
            <v>0.03</v>
          </cell>
        </row>
        <row r="4568">
          <cell r="A4568">
            <v>90639</v>
          </cell>
          <cell r="B4568" t="str">
            <v>BOMBA TRIPLEX, PARA INJEÇÃO DE NATA DE CIMENTO, VAZÃO MÁXIMA DE 100 LITROS/MINUTO, PRESSÃO MÁXIMA DE 70 BAR - DEPRECIAÇÃO. AF_06/2015</v>
          </cell>
          <cell r="C4568" t="str">
            <v>H</v>
          </cell>
          <cell r="D4568">
            <v>2.25</v>
          </cell>
          <cell r="E4568">
            <v>0</v>
          </cell>
          <cell r="F4568">
            <v>2.25</v>
          </cell>
        </row>
        <row r="4569">
          <cell r="A4569">
            <v>90640</v>
          </cell>
          <cell r="B4569" t="str">
            <v>BOMBA TRIPLEX, PARA INJEÇÃO DE NATA DE CIMENTO, VAZÃO MÁXIMA DE 100 LITROS/MINUTO, PRESSÃO MÁXIMA DE 70 BAR - JUROS. AF_06/2015</v>
          </cell>
          <cell r="C4569" t="str">
            <v>H</v>
          </cell>
          <cell r="D4569">
            <v>0.64</v>
          </cell>
          <cell r="E4569">
            <v>0</v>
          </cell>
          <cell r="F4569">
            <v>0.64</v>
          </cell>
        </row>
        <row r="4570">
          <cell r="A4570">
            <v>90641</v>
          </cell>
          <cell r="B4570" t="str">
            <v>BOMBA TRIPLEX, PARA INJEÇÃO DE NATA DE CIMENTO, VAZÃO MÁXIMA DE 100 LITROS/MINUTO, PRESSÃO MÁXIMA DE 70 BAR - MANUTENÇÃO. AF_06/2015</v>
          </cell>
          <cell r="C4570" t="str">
            <v>H</v>
          </cell>
          <cell r="D4570">
            <v>1.48</v>
          </cell>
          <cell r="E4570">
            <v>0</v>
          </cell>
          <cell r="F4570">
            <v>1.48</v>
          </cell>
        </row>
        <row r="4571">
          <cell r="A4571">
            <v>90642</v>
          </cell>
          <cell r="B4571" t="str">
            <v>BOMBA TRIPLEX, PARA INJEÇÃO DE NATA DE CIMENTO, VAZÃO MÁXIMA DE 100 LITROS/MINUTO, PRESSÃO MÁXIMA DE 70 BAR - MATERIAIS NA OPERAÇÃO. AF_06/2015</v>
          </cell>
          <cell r="C4571" t="str">
            <v>H</v>
          </cell>
          <cell r="D4571">
            <v>4.3899999999999997</v>
          </cell>
          <cell r="E4571">
            <v>0</v>
          </cell>
          <cell r="F4571">
            <v>4.3899999999999997</v>
          </cell>
        </row>
        <row r="4572">
          <cell r="A4572">
            <v>90643</v>
          </cell>
          <cell r="B4572" t="str">
            <v>BOMBA TRIPLEX, PARA INJEÇÃO DE NATA DE CIMENTO, VAZÃO MÁXIMA DE 100 LITROS/MINUTO, PRESSÃO MÁXIMA DE 70 BAR - CHP DIURNO. AF_06/2015</v>
          </cell>
          <cell r="C4572" t="str">
            <v>CHP</v>
          </cell>
          <cell r="D4572">
            <v>8.76</v>
          </cell>
          <cell r="E4572">
            <v>0</v>
          </cell>
          <cell r="F4572">
            <v>8.76</v>
          </cell>
        </row>
        <row r="4573">
          <cell r="A4573">
            <v>90644</v>
          </cell>
          <cell r="B4573" t="str">
            <v>BOMBA TRIPLEX, PARA INJEÇÃO DE NATA DE CIMENTO, VAZÃO MÁXIMA DE 100 LITROS/MINUTO, PRESSÃO MÁXIMA DE 70 BAR - CHI DIURNO. AF_06/2015</v>
          </cell>
          <cell r="C4573" t="str">
            <v>CHI</v>
          </cell>
          <cell r="D4573">
            <v>2.89</v>
          </cell>
          <cell r="E4573">
            <v>0</v>
          </cell>
          <cell r="F4573">
            <v>2.89</v>
          </cell>
        </row>
        <row r="4574">
          <cell r="A4574">
            <v>90646</v>
          </cell>
          <cell r="B4574" t="str">
            <v>BOMBA CENTRÍFUGA MONOESTÁGIO COM MOTOR ELÉTRICO MONOFÁSICO, POTÊNCIA 15 HP, DIÂMETRO DO ROTOR 173 MM, HM/Q = 30 MCA / 90 M3/H A 45 MCA / 55 M3/H - DEPRECIAÇÃO. AF_06/2015</v>
          </cell>
          <cell r="C4574" t="str">
            <v>H</v>
          </cell>
          <cell r="D4574">
            <v>0.38</v>
          </cell>
          <cell r="E4574">
            <v>0</v>
          </cell>
          <cell r="F4574">
            <v>0.38</v>
          </cell>
        </row>
        <row r="4575">
          <cell r="A4575">
            <v>90647</v>
          </cell>
          <cell r="B4575" t="str">
            <v>BOMBA CENTRÍFUGA MONOESTÁGIO COM MOTOR ELÉTRICO MONOFÁSICO, POTÊNCIA 15 HP, DIÂMETRO DO ROTOR 173 MM, HM/Q = 30 MCA / 90 M3/H A 45 MCA / 55 M3/H - JUROS. AF_06/2015</v>
          </cell>
          <cell r="C4575" t="str">
            <v>H</v>
          </cell>
          <cell r="D4575">
            <v>0.1</v>
          </cell>
          <cell r="E4575">
            <v>0</v>
          </cell>
          <cell r="F4575">
            <v>0.1</v>
          </cell>
        </row>
        <row r="4576">
          <cell r="A4576">
            <v>90648</v>
          </cell>
          <cell r="B4576" t="str">
            <v>BOMBA CENTRÍFUGA MONOESTÁGIO COM MOTOR ELÉTRICO MONOFÁSICO, POTÊNCIA 15 HP, DIÂMETRO DO ROTOR 173 MM, HM/Q = 30 MCA / 90 M3/H A 45 MCA / 55 M3/H - MANUTENÇÃO. AF_06/2015</v>
          </cell>
          <cell r="C4576" t="str">
            <v>H</v>
          </cell>
          <cell r="D4576">
            <v>0.25</v>
          </cell>
          <cell r="E4576">
            <v>0</v>
          </cell>
          <cell r="F4576">
            <v>0.25</v>
          </cell>
        </row>
        <row r="4577">
          <cell r="A4577">
            <v>90649</v>
          </cell>
          <cell r="B4577" t="str">
            <v>BOMBA CENTRÍFUGA MONOESTÁGIO COM MOTOR ELÉTRICO MONOFÁSICO, POTÊNCIA 15 HP, DIÂMETRO DO ROTOR 173 MM, HM/Q = 30 MCA / 90 M3/H A 45 MCA / 55 M3/H - MATERIAIS NA OPERAÇÃO. AF_06/2015</v>
          </cell>
          <cell r="C4577" t="str">
            <v>H</v>
          </cell>
          <cell r="D4577">
            <v>4.6500000000000004</v>
          </cell>
          <cell r="E4577">
            <v>0</v>
          </cell>
          <cell r="F4577">
            <v>4.6500000000000004</v>
          </cell>
        </row>
        <row r="4578">
          <cell r="A4578">
            <v>90652</v>
          </cell>
          <cell r="B4578" t="str">
            <v>BOMBA DE PROJEÇÃO DE CONCRETO SECO, POTÊNCIA 10 CV, VAZÃO 3 M3/H - DEPRECIAÇÃO. AF_06/2015</v>
          </cell>
          <cell r="C4578" t="str">
            <v>H</v>
          </cell>
          <cell r="D4578">
            <v>2.08</v>
          </cell>
          <cell r="E4578">
            <v>0</v>
          </cell>
          <cell r="F4578">
            <v>2.08</v>
          </cell>
        </row>
        <row r="4579">
          <cell r="A4579">
            <v>90653</v>
          </cell>
          <cell r="B4579" t="str">
            <v>BOMBA DE PROJEÇÃO DE CONCRETO SECO, POTÊNCIA 10 CV, VAZÃO 3 M3/H - JUROS. AF_06/2015</v>
          </cell>
          <cell r="C4579" t="str">
            <v>H</v>
          </cell>
          <cell r="D4579">
            <v>0.59</v>
          </cell>
          <cell r="E4579">
            <v>0</v>
          </cell>
          <cell r="F4579">
            <v>0.59</v>
          </cell>
        </row>
        <row r="4580">
          <cell r="A4580">
            <v>90654</v>
          </cell>
          <cell r="B4580" t="str">
            <v>BOMBA DE PROJEÇÃO DE CONCRETO SECO, POTÊNCIA 10 CV, VAZÃO 3 M3/H - MANUTENÇÃO. AF_06/2015</v>
          </cell>
          <cell r="C4580" t="str">
            <v>H</v>
          </cell>
          <cell r="D4580">
            <v>1.37</v>
          </cell>
          <cell r="E4580">
            <v>0</v>
          </cell>
          <cell r="F4580">
            <v>1.37</v>
          </cell>
        </row>
        <row r="4581">
          <cell r="A4581">
            <v>90655</v>
          </cell>
          <cell r="B4581" t="str">
            <v>BOMBA DE PROJEÇÃO DE CONCRETO SECO, POTÊNCIA 10 CV, VAZÃO 3 M3/H - MATERIAIS NA OPERAÇÃO. AF_06/2015</v>
          </cell>
          <cell r="C4581" t="str">
            <v>H</v>
          </cell>
          <cell r="D4581">
            <v>3.06</v>
          </cell>
          <cell r="E4581">
            <v>0</v>
          </cell>
          <cell r="F4581">
            <v>3.06</v>
          </cell>
        </row>
        <row r="4582">
          <cell r="A4582">
            <v>90658</v>
          </cell>
          <cell r="B4582" t="str">
            <v>BOMBA DE PROJEÇÃO DE CONCRETO SECO, POTÊNCIA 10 CV, VAZÃO 6 M3/H - DEPRECIAÇÃO. AF_06/2015</v>
          </cell>
          <cell r="C4582" t="str">
            <v>H</v>
          </cell>
          <cell r="D4582">
            <v>2.2200000000000002</v>
          </cell>
          <cell r="E4582">
            <v>0</v>
          </cell>
          <cell r="F4582">
            <v>2.2200000000000002</v>
          </cell>
        </row>
        <row r="4583">
          <cell r="A4583">
            <v>90659</v>
          </cell>
          <cell r="B4583" t="str">
            <v>BOMBA DE PROJEÇÃO DE CONCRETO SECO, POTÊNCIA 10 CV, VAZÃO 6 M3/H - JUROS. AF_06/2015</v>
          </cell>
          <cell r="C4583" t="str">
            <v>H</v>
          </cell>
          <cell r="D4583">
            <v>0.63</v>
          </cell>
          <cell r="E4583">
            <v>0</v>
          </cell>
          <cell r="F4583">
            <v>0.63</v>
          </cell>
        </row>
        <row r="4584">
          <cell r="A4584">
            <v>90660</v>
          </cell>
          <cell r="B4584" t="str">
            <v>BOMBA DE PROJEÇÃO DE CONCRETO SECO, POTÊNCIA 10 CV, VAZÃO 6 M3/H - MANUTENÇÃO. AF_06/2015</v>
          </cell>
          <cell r="C4584" t="str">
            <v>H</v>
          </cell>
          <cell r="D4584">
            <v>1.46</v>
          </cell>
          <cell r="E4584">
            <v>0</v>
          </cell>
          <cell r="F4584">
            <v>1.46</v>
          </cell>
        </row>
        <row r="4585">
          <cell r="A4585">
            <v>90661</v>
          </cell>
          <cell r="B4585" t="str">
            <v>BOMBA DE PROJEÇÃO DE CONCRETO SECO, POTÊNCIA 10 CV, VAZÃO 6 M3/H - MATERIAIS NA OPERAÇÃO. AF_06/2015</v>
          </cell>
          <cell r="C4585" t="str">
            <v>H</v>
          </cell>
          <cell r="D4585">
            <v>3.06</v>
          </cell>
          <cell r="E4585">
            <v>0</v>
          </cell>
          <cell r="F4585">
            <v>3.06</v>
          </cell>
        </row>
        <row r="4586">
          <cell r="A4586">
            <v>90656</v>
          </cell>
          <cell r="B4586" t="str">
            <v>BOMBA DE PROJEÇÃO DE CONCRETO SECO, POTÊNCIA 10 CV, VAZÃO 3 M3/H - CHP DIURNO. AF_06/2015</v>
          </cell>
          <cell r="C4586" t="str">
            <v>CHP</v>
          </cell>
          <cell r="D4586">
            <v>7.11</v>
          </cell>
          <cell r="E4586">
            <v>0</v>
          </cell>
          <cell r="F4586">
            <v>7.11</v>
          </cell>
        </row>
        <row r="4587">
          <cell r="A4587">
            <v>90657</v>
          </cell>
          <cell r="B4587" t="str">
            <v>BOMBA DE PROJEÇÃO DE CONCRETO SECO, POTÊNCIA 10 CV, VAZÃO 3 M3/H - CHI DIURNO. AF_06/2015</v>
          </cell>
          <cell r="C4587" t="str">
            <v>CHI</v>
          </cell>
          <cell r="D4587">
            <v>2.68</v>
          </cell>
          <cell r="E4587">
            <v>0</v>
          </cell>
          <cell r="F4587">
            <v>2.68</v>
          </cell>
        </row>
        <row r="4588">
          <cell r="A4588">
            <v>90662</v>
          </cell>
          <cell r="B4588" t="str">
            <v>BOMBA DE PROJEÇÃO DE CONCRETO SECO, POTÊNCIA 10 CV, VAZÃO 6 M3/H - CHP DIURNO. AF_06/2015</v>
          </cell>
          <cell r="C4588" t="str">
            <v>CHP</v>
          </cell>
          <cell r="D4588">
            <v>7.39</v>
          </cell>
          <cell r="E4588">
            <v>0</v>
          </cell>
          <cell r="F4588">
            <v>7.39</v>
          </cell>
        </row>
        <row r="4589">
          <cell r="A4589">
            <v>90663</v>
          </cell>
          <cell r="B4589" t="str">
            <v>BOMBA DE PROJEÇÃO DE CONCRETO SECO, POTÊNCIA 10 CV, VAZÃO 6 M3/H - CHI DIURNO. AF_06/2015</v>
          </cell>
          <cell r="C4589" t="str">
            <v>CHI</v>
          </cell>
          <cell r="D4589">
            <v>2.86</v>
          </cell>
          <cell r="E4589">
            <v>0</v>
          </cell>
          <cell r="F4589">
            <v>2.86</v>
          </cell>
        </row>
        <row r="4590">
          <cell r="B4590" t="str">
            <v>COMPRESSOR</v>
          </cell>
          <cell r="C4590">
            <v>0</v>
          </cell>
        </row>
        <row r="4591">
          <cell r="A4591">
            <v>5797</v>
          </cell>
          <cell r="B4591" t="str">
            <v>COMPRESSOR DE AR REBOCÁVEL, VAZÃO 189 PCM, PRESSÃO EFETIVA DE TRABALHO 102 PSI, MOTOR DIESEL, POTÊNCIA 63 CV - MANUTENÇÃO. AF_06/2015</v>
          </cell>
          <cell r="C4591" t="str">
            <v>H</v>
          </cell>
          <cell r="D4591">
            <v>1.8</v>
          </cell>
          <cell r="E4591">
            <v>0</v>
          </cell>
          <cell r="F4591">
            <v>1.8</v>
          </cell>
        </row>
        <row r="4592">
          <cell r="A4592">
            <v>5953</v>
          </cell>
          <cell r="B4592" t="str">
            <v>COMPRESSOR DE AR REBOCÁVEL, VAZÃO 189 PCM, PRESSÃO EFETIVA DE TRABALHO 102 PSI, MOTOR DIESEL, POTÊNCIA 63 CV - CHP DIURNO. AF_06/2015</v>
          </cell>
          <cell r="C4592" t="str">
            <v>CHP</v>
          </cell>
          <cell r="D4592">
            <v>31.46</v>
          </cell>
          <cell r="E4592">
            <v>0</v>
          </cell>
          <cell r="F4592">
            <v>31.46</v>
          </cell>
        </row>
        <row r="4593">
          <cell r="A4593">
            <v>5954</v>
          </cell>
          <cell r="B4593" t="str">
            <v>COMPRESSOR DE AR REBOCÁVEL, VAZÃO 189 PCM, PRESSÃO EFETIVA DE TRABALHO 102 PSI, MOTOR DIESEL, POTÊNCIA 63 CV - CHI DIURNO. AF_06/2015</v>
          </cell>
          <cell r="C4593" t="str">
            <v>CHI</v>
          </cell>
          <cell r="D4593">
            <v>2.0099999999999998</v>
          </cell>
          <cell r="E4593">
            <v>0</v>
          </cell>
          <cell r="F4593">
            <v>2.0099999999999998</v>
          </cell>
        </row>
        <row r="4594">
          <cell r="A4594">
            <v>53865</v>
          </cell>
          <cell r="B4594" t="str">
            <v>COMPRESSOR DE AR REBOCÁVEL, VAZÃO 189 PCM, PRESSÃO EFETIVA DE TRABALHO 102 PSI, MOTOR DIESEL, POTÊNCIA 63 CV - MATERIAIS NA OPERAÇÃO. AF_06/2015</v>
          </cell>
          <cell r="C4594" t="str">
            <v>H</v>
          </cell>
          <cell r="D4594">
            <v>27.64</v>
          </cell>
          <cell r="E4594">
            <v>0</v>
          </cell>
          <cell r="F4594">
            <v>27.64</v>
          </cell>
        </row>
        <row r="4595">
          <cell r="A4595">
            <v>90957</v>
          </cell>
          <cell r="B4595" t="str">
            <v>COMPRESSOR DE AR REBOCÁVEL, VAZÃO 189 PCM, PRESSÃO EFETIVA DE TRABALHO 102 PSI, MOTOR DIESEL, POTÊNCIA 63 CV - DEPRECIAÇÃO. AF_06/2015</v>
          </cell>
          <cell r="C4595" t="str">
            <v>H</v>
          </cell>
          <cell r="D4595">
            <v>1.58</v>
          </cell>
          <cell r="E4595">
            <v>0</v>
          </cell>
          <cell r="F4595">
            <v>1.58</v>
          </cell>
        </row>
        <row r="4596">
          <cell r="A4596">
            <v>90958</v>
          </cell>
          <cell r="B4596" t="str">
            <v>COMPRESSOR DE AR REBOCÁVEL, VAZÃO 189 PCM, PRESSÃO EFETIVA DE TRABALHO 102 PSI, MOTOR DIESEL, POTÊNCIA 63 CV - JUROS. AF_06/2015</v>
          </cell>
          <cell r="C4596" t="str">
            <v>H</v>
          </cell>
          <cell r="D4596">
            <v>0.43</v>
          </cell>
          <cell r="E4596">
            <v>0</v>
          </cell>
          <cell r="F4596">
            <v>0.43</v>
          </cell>
        </row>
        <row r="4597">
          <cell r="A4597">
            <v>90960</v>
          </cell>
          <cell r="B4597" t="str">
            <v>COMPRESSOR DE AR REBOCÁVEL, VAZÃO 89 PCM, PRESSÃO EFETIVA DE TRABALHO 102 PSI, MOTOR DIESEL, POTÊNCIA 20 CV - DEPRECIAÇÃO. AF_06/2015</v>
          </cell>
          <cell r="C4597" t="str">
            <v>H</v>
          </cell>
          <cell r="D4597">
            <v>2.0499999999999998</v>
          </cell>
          <cell r="E4597">
            <v>0</v>
          </cell>
          <cell r="F4597">
            <v>2.0499999999999998</v>
          </cell>
        </row>
        <row r="4598">
          <cell r="A4598">
            <v>90961</v>
          </cell>
          <cell r="B4598" t="str">
            <v>COMPRESSOR DE AR REBOCÁVEL, VAZÃO 89 PCM, PRESSÃO EFETIVA DE TRABALHO 102 PSI, MOTOR DIESEL, POTÊNCIA 20 CV - JUROS. AF_06/2015</v>
          </cell>
          <cell r="C4598" t="str">
            <v>H</v>
          </cell>
          <cell r="D4598">
            <v>0.57999999999999996</v>
          </cell>
          <cell r="E4598">
            <v>0</v>
          </cell>
          <cell r="F4598">
            <v>0.57999999999999996</v>
          </cell>
        </row>
        <row r="4599">
          <cell r="A4599">
            <v>90962</v>
          </cell>
          <cell r="B4599" t="str">
            <v>COMPRESSOR DE AR REBOCÁVEL, VAZÃO 89 PCM, PRESSÃO EFETIVA DE TRABALHO 102 PSI, MOTOR DIESEL, POTÊNCIA 20 CV - MANUTENÇÃO. AF_06/2015</v>
          </cell>
          <cell r="C4599" t="str">
            <v>H</v>
          </cell>
          <cell r="D4599">
            <v>2.41</v>
          </cell>
          <cell r="E4599">
            <v>0</v>
          </cell>
          <cell r="F4599">
            <v>2.41</v>
          </cell>
        </row>
        <row r="4600">
          <cell r="A4600">
            <v>90963</v>
          </cell>
          <cell r="B4600" t="str">
            <v>COMPRESSOR DE AR REBOCÁVEL, VAZÃO 89 PCM, PRESSÃO EFETIVA DE TRABALHO 102 PSI, MOTOR DIESEL, POTÊNCIA 20 CV - MATERIAIS NA OPERAÇÃO. AF_06/2015</v>
          </cell>
          <cell r="C4600" t="str">
            <v>H</v>
          </cell>
          <cell r="D4600">
            <v>8.7799999999999994</v>
          </cell>
          <cell r="E4600">
            <v>0</v>
          </cell>
          <cell r="F4600">
            <v>8.7799999999999994</v>
          </cell>
        </row>
        <row r="4601">
          <cell r="A4601">
            <v>90964</v>
          </cell>
          <cell r="B4601" t="str">
            <v>COMPRESSOR DE AR REBOCÁVEL, VAZÃO 89 PCM, PRESSÃO EFETIVA DE TRABALHO 102 PSI, MOTOR DIESEL, POTÊNCIA 20 CV - CHP DIURNO. AF_06/2015</v>
          </cell>
          <cell r="C4601" t="str">
            <v>CHP</v>
          </cell>
          <cell r="D4601">
            <v>13.83</v>
          </cell>
          <cell r="E4601">
            <v>0</v>
          </cell>
          <cell r="F4601">
            <v>13.83</v>
          </cell>
        </row>
        <row r="4602">
          <cell r="A4602">
            <v>90965</v>
          </cell>
          <cell r="B4602" t="str">
            <v>COMPRESSOR DE AR REBOCÁVEL, VAZÃO 89 PCM, PRESSÃO EFETIVA DE TRABALHO 102 PSI, MOTOR DIESEL, POTÊNCIA 20 CV - CHI DIURNO. AF_06/2015</v>
          </cell>
          <cell r="C4602" t="str">
            <v>CHI</v>
          </cell>
          <cell r="D4602">
            <v>2.63</v>
          </cell>
          <cell r="E4602">
            <v>0</v>
          </cell>
          <cell r="F4602">
            <v>2.63</v>
          </cell>
        </row>
        <row r="4603">
          <cell r="A4603">
            <v>90968</v>
          </cell>
          <cell r="B4603" t="str">
            <v>COMPRESSOR DE AR REBOCÁVEL, VAZÃO 250 PCM, PRESSÃO DE TRABALHO 102 PSI, MOTOR A DIESEL POTÊNCIA 81 CV - DEPRECIAÇÃO. AF_06/2015</v>
          </cell>
          <cell r="C4603" t="str">
            <v>H</v>
          </cell>
          <cell r="D4603">
            <v>2.0499999999999998</v>
          </cell>
          <cell r="E4603">
            <v>0</v>
          </cell>
          <cell r="F4603">
            <v>2.0499999999999998</v>
          </cell>
        </row>
        <row r="4604">
          <cell r="A4604">
            <v>90969</v>
          </cell>
          <cell r="B4604" t="str">
            <v>COMPRESSOR DE AR REBOCÁVEL, VAZÃO 250 PCM, PRESSÃO DE TRABALHO 102 PSI, MOTOR A DIESEL POTÊNCIA 81 CV - JUROS. AF_06/2015</v>
          </cell>
          <cell r="C4604" t="str">
            <v>H</v>
          </cell>
          <cell r="D4604">
            <v>0.57999999999999996</v>
          </cell>
          <cell r="E4604">
            <v>0</v>
          </cell>
          <cell r="F4604">
            <v>0.57999999999999996</v>
          </cell>
        </row>
        <row r="4605">
          <cell r="A4605">
            <v>90970</v>
          </cell>
          <cell r="B4605" t="str">
            <v>COMPRESSOR DE AR REBOCÁVEL, VAZÃO 250 PCM, PRESSÃO DE TRABALHO 102 PSI, MOTOR A DIESEL POTÊNCIA 81 CV - MANUTENÇÃO. AF_06/2015</v>
          </cell>
          <cell r="C4605" t="str">
            <v>H</v>
          </cell>
          <cell r="D4605">
            <v>2.42</v>
          </cell>
          <cell r="E4605">
            <v>0</v>
          </cell>
          <cell r="F4605">
            <v>2.42</v>
          </cell>
        </row>
        <row r="4606">
          <cell r="A4606">
            <v>90971</v>
          </cell>
          <cell r="B4606" t="str">
            <v>COMPRESSOR DE AR REBOCÁVEL, VAZÃO 250 PCM, PRESSÃO DE TRABALHO 102 PSI, MOTOR A DIESEL POTÊNCIA 81 CV - MATERIAIS NA OPERAÇÃO. AF_06/2015</v>
          </cell>
          <cell r="C4606" t="str">
            <v>H</v>
          </cell>
          <cell r="D4606">
            <v>35.549999999999997</v>
          </cell>
          <cell r="E4606">
            <v>0</v>
          </cell>
          <cell r="F4606">
            <v>35.549999999999997</v>
          </cell>
        </row>
        <row r="4607">
          <cell r="A4607">
            <v>90972</v>
          </cell>
          <cell r="B4607" t="str">
            <v>COMPRESSOR DE AR REBOCÁVEL, VAZÃO 250 PCM, PRESSÃO DE TRABALHO 102 PSI, MOTOR A DIESEL POTÊNCIA 81 CV - CHP DIURNO. AF_06/2015</v>
          </cell>
          <cell r="C4607" t="str">
            <v>CHP</v>
          </cell>
          <cell r="D4607">
            <v>40.61</v>
          </cell>
          <cell r="E4607">
            <v>0</v>
          </cell>
          <cell r="F4607">
            <v>40.61</v>
          </cell>
        </row>
        <row r="4608">
          <cell r="A4608">
            <v>90973</v>
          </cell>
          <cell r="B4608" t="str">
            <v>COMPRESSOR DE AR REBOCÁVEL, VAZÃO 250 PCM, PRESSÃO DE TRABALHO 102 PSI, MOTOR A DIESEL POTÊNCIA 81 CV - CHI DIURNO. AF_06/2015</v>
          </cell>
          <cell r="C4608" t="str">
            <v>CHI</v>
          </cell>
          <cell r="D4608">
            <v>2.64</v>
          </cell>
          <cell r="E4608">
            <v>0</v>
          </cell>
          <cell r="F4608">
            <v>2.64</v>
          </cell>
        </row>
        <row r="4609">
          <cell r="A4609">
            <v>90975</v>
          </cell>
          <cell r="B4609" t="str">
            <v>COMPRESSOR DE AR REBOCÁVEL, VAZÃO 748 PCM, PRESSÃO EFETIVA DE TRABALHO 102 PSI, MOTOR DIESEL, POTÊNCIA 210 CV - DEPRECIAÇÃO. AF_06/2015</v>
          </cell>
          <cell r="C4609" t="str">
            <v>H</v>
          </cell>
          <cell r="D4609">
            <v>5.22</v>
          </cell>
          <cell r="E4609">
            <v>0</v>
          </cell>
          <cell r="F4609">
            <v>5.22</v>
          </cell>
        </row>
        <row r="4610">
          <cell r="A4610">
            <v>90976</v>
          </cell>
          <cell r="B4610" t="str">
            <v>COMPRESSOR DE AR REBOCÁVEL, VAZÃO 748 PCM, PRESSÃO EFETIVA DE TRABALHO 102 PSI, MOTOR DIESEL, POTÊNCIA 210 CV - JUROS. AF_06/2015</v>
          </cell>
          <cell r="C4610" t="str">
            <v>H</v>
          </cell>
          <cell r="D4610">
            <v>1.47</v>
          </cell>
          <cell r="E4610">
            <v>0</v>
          </cell>
          <cell r="F4610">
            <v>1.47</v>
          </cell>
        </row>
        <row r="4611">
          <cell r="A4611">
            <v>90977</v>
          </cell>
          <cell r="B4611" t="str">
            <v>COMPRESSOR DE AR REBOCÁVEL, VAZÃO 748 PCM, PRESSÃO EFETIVA DE TRABALHO 102 PSI, MOTOR DIESEL, POTÊNCIA 210 CV - MANUTENÇÃO. AF_06/2015</v>
          </cell>
          <cell r="C4611" t="str">
            <v>H</v>
          </cell>
          <cell r="D4611">
            <v>6.15</v>
          </cell>
          <cell r="E4611">
            <v>0</v>
          </cell>
          <cell r="F4611">
            <v>6.15</v>
          </cell>
        </row>
        <row r="4612">
          <cell r="A4612">
            <v>90978</v>
          </cell>
          <cell r="B4612" t="str">
            <v>COMPRESSOR DE AR REBOCÁVEL, VAZÃO 748 PCM, PRESSÃO EFETIVA DE TRABALHO 102 PSI, MOTOR DIESEL, POTÊNCIA 210 CV - MATERIAIS NA OPERAÇÃO. AF_06/2015</v>
          </cell>
          <cell r="C4612" t="str">
            <v>H</v>
          </cell>
          <cell r="D4612">
            <v>92.14</v>
          </cell>
          <cell r="E4612">
            <v>0</v>
          </cell>
          <cell r="F4612">
            <v>92.14</v>
          </cell>
        </row>
        <row r="4613">
          <cell r="A4613">
            <v>90979</v>
          </cell>
          <cell r="B4613" t="str">
            <v>COMPRESSOR DE AR REBOCÁVEL, VAZÃO 748 PCM, PRESSÃO EFETIVA DE TRABALHO 102 PSI, MOTOR DIESEL, POTÊNCIA 210 CV - CHP DIURNO. AF_06/2015</v>
          </cell>
          <cell r="C4613" t="str">
            <v>CHP</v>
          </cell>
          <cell r="D4613">
            <v>104.99</v>
          </cell>
          <cell r="E4613">
            <v>0</v>
          </cell>
          <cell r="F4613">
            <v>104.99</v>
          </cell>
        </row>
        <row r="4614">
          <cell r="A4614">
            <v>90982</v>
          </cell>
          <cell r="B4614" t="str">
            <v>COMPRESSOR DE AR REBOCÁVEL, VAZÃO 748 PCM, PRESSÃO EFETIVA DE TRABALHO 102 PSI, MOTOR DIESEL, POTÊNCIA 210 CV - CHI DIURNO. AF_06/2015</v>
          </cell>
          <cell r="C4614" t="str">
            <v>CHI</v>
          </cell>
          <cell r="D4614">
            <v>6.7</v>
          </cell>
          <cell r="E4614">
            <v>0</v>
          </cell>
          <cell r="F4614">
            <v>6.7</v>
          </cell>
        </row>
        <row r="4615">
          <cell r="A4615">
            <v>90992</v>
          </cell>
          <cell r="B4615" t="str">
            <v>COMPRESSOR DE AR REBOCÁVEL, VAZÃO 400 PCM, PRESSÃO DE TRABALHO 102 PSI, MOTOR A DIESEL POTÊNCIA 110 CV - DEPRECIAÇÃO. AF_06/2015</v>
          </cell>
          <cell r="C4615" t="str">
            <v>H</v>
          </cell>
          <cell r="D4615">
            <v>2.44</v>
          </cell>
          <cell r="E4615">
            <v>0</v>
          </cell>
          <cell r="F4615">
            <v>2.44</v>
          </cell>
        </row>
        <row r="4616">
          <cell r="A4616">
            <v>90993</v>
          </cell>
          <cell r="B4616" t="str">
            <v>COMPRESSOR DE AR REBOCÁVEL, VAZÃO 400 PCM, PRESSÃO DE TRABALHO 102 PSI, MOTOR A DIESEL POTÊNCIA 110 CV - JUROS. AF_06/2015</v>
          </cell>
          <cell r="C4616" t="str">
            <v>H</v>
          </cell>
          <cell r="D4616">
            <v>0.69</v>
          </cell>
          <cell r="E4616">
            <v>0</v>
          </cell>
          <cell r="F4616">
            <v>0.69</v>
          </cell>
        </row>
        <row r="4617">
          <cell r="A4617">
            <v>90994</v>
          </cell>
          <cell r="B4617" t="str">
            <v>COMPRESSOR DE AR REBOCÁVEL, VAZÃO 400 PCM, PRESSÃO DE TRABALHO 102 PSI, MOTOR A DIESEL POTÊNCIA 110 CV - MANUTENÇÃO. AF_06/2015</v>
          </cell>
          <cell r="C4617" t="str">
            <v>H</v>
          </cell>
          <cell r="D4617">
            <v>2.87</v>
          </cell>
          <cell r="E4617">
            <v>0</v>
          </cell>
          <cell r="F4617">
            <v>2.87</v>
          </cell>
        </row>
        <row r="4618">
          <cell r="A4618">
            <v>90995</v>
          </cell>
          <cell r="B4618" t="str">
            <v>COMPRESSOR DE AR REBOCÁVEL, VAZÃO 400 PCM, PRESSÃO DE TRABALHO 102 PSI, MOTOR A DIESEL POTÊNCIA 110 CV - MATERIAIS NA OPERAÇÃO. AF_06/2015</v>
          </cell>
          <cell r="C4618" t="str">
            <v>H</v>
          </cell>
          <cell r="D4618">
            <v>48.26</v>
          </cell>
          <cell r="E4618">
            <v>0</v>
          </cell>
          <cell r="F4618">
            <v>48.26</v>
          </cell>
        </row>
        <row r="4619">
          <cell r="A4619">
            <v>90999</v>
          </cell>
          <cell r="B4619" t="str">
            <v>COMPRESSOR DE AR REBOCÁVEL, VAZÃO 400 PCM, PRESSÃO DE TRABALHO 102 PSI, MOTOR A DIESEL POTÊNCIA 110 CV - CHP DIURNO. AF_06/2015</v>
          </cell>
          <cell r="C4619" t="str">
            <v>CHP</v>
          </cell>
          <cell r="D4619">
            <v>54.26</v>
          </cell>
          <cell r="E4619">
            <v>0</v>
          </cell>
          <cell r="F4619">
            <v>54.26</v>
          </cell>
        </row>
        <row r="4620">
          <cell r="A4620">
            <v>91001</v>
          </cell>
          <cell r="B4620" t="str">
            <v>COMPRESSOR DE AR REBOCÁVEL, VAZÃO 400 PCM, PRESSÃO DE TRABALHO 102 PSI, MOTOR A DIESEL POTÊNCIA 110 CV - CHI DIURNO. AF_06/2015</v>
          </cell>
          <cell r="C4620" t="str">
            <v>CHI</v>
          </cell>
          <cell r="D4620">
            <v>3.13</v>
          </cell>
          <cell r="E4620">
            <v>0</v>
          </cell>
          <cell r="F4620">
            <v>3.13</v>
          </cell>
        </row>
        <row r="4621">
          <cell r="B4621" t="str">
            <v>GERADORES</v>
          </cell>
          <cell r="C4621">
            <v>0</v>
          </cell>
        </row>
        <row r="4622">
          <cell r="A4622" t="str">
            <v>74027/1</v>
          </cell>
          <cell r="B4622" t="str">
            <v>GRUPO GERADOR 150/170 KVA MOTOR DIESEL - DEPRECIAÇÃO</v>
          </cell>
          <cell r="C4622" t="str">
            <v>H</v>
          </cell>
          <cell r="D4622">
            <v>5.48</v>
          </cell>
          <cell r="E4622">
            <v>0</v>
          </cell>
          <cell r="F4622">
            <v>5.48</v>
          </cell>
        </row>
        <row r="4623">
          <cell r="A4623" t="str">
            <v>74027/2</v>
          </cell>
          <cell r="B4623" t="str">
            <v>GRUPO GERADOR 150/170 KVA MOTOR DIESEL - JUROS</v>
          </cell>
          <cell r="C4623" t="str">
            <v>H</v>
          </cell>
          <cell r="D4623">
            <v>2.06</v>
          </cell>
          <cell r="E4623">
            <v>0</v>
          </cell>
          <cell r="F4623">
            <v>2.06</v>
          </cell>
        </row>
        <row r="4624">
          <cell r="A4624" t="str">
            <v>74027/3</v>
          </cell>
          <cell r="B4624" t="str">
            <v>GRUPO GERADOR 150/170 KVA MOTOR DIESEL - MANUTENÇÃO</v>
          </cell>
          <cell r="C4624" t="str">
            <v>H</v>
          </cell>
          <cell r="D4624">
            <v>2.74</v>
          </cell>
          <cell r="E4624">
            <v>0</v>
          </cell>
          <cell r="F4624">
            <v>2.74</v>
          </cell>
        </row>
        <row r="4625">
          <cell r="A4625" t="str">
            <v>74027/4</v>
          </cell>
          <cell r="B4625" t="str">
            <v>GRUPO GERADOR 150/170 KVA MOTOR DIESEL - MATERIAL NA OPERAÇÃO</v>
          </cell>
          <cell r="C4625" t="str">
            <v>H</v>
          </cell>
          <cell r="D4625">
            <v>81.95</v>
          </cell>
          <cell r="E4625">
            <v>0</v>
          </cell>
          <cell r="F4625">
            <v>81.95</v>
          </cell>
        </row>
        <row r="4626">
          <cell r="A4626" t="str">
            <v>74027/5</v>
          </cell>
          <cell r="B4626" t="str">
            <v>GRUPO GERADOR 150/170 KVA MOTOR DIESEL - UTILIZAÇÃO OPERATIVA</v>
          </cell>
          <cell r="C4626" t="str">
            <v>CHP</v>
          </cell>
          <cell r="D4626">
            <v>92.24</v>
          </cell>
          <cell r="E4626">
            <v>0</v>
          </cell>
          <cell r="F4626">
            <v>92.24</v>
          </cell>
        </row>
        <row r="4627">
          <cell r="A4627" t="str">
            <v>74028/1</v>
          </cell>
          <cell r="B4627" t="str">
            <v>GRUPO GERADOR 40 KVA MOTOR DIESEL - DEPRECIAÇÃO E JUROS</v>
          </cell>
          <cell r="C4627" t="str">
            <v>H</v>
          </cell>
          <cell r="D4627">
            <v>2.71</v>
          </cell>
          <cell r="E4627">
            <v>0</v>
          </cell>
          <cell r="F4627">
            <v>2.71</v>
          </cell>
        </row>
        <row r="4628">
          <cell r="A4628" t="str">
            <v>74028/2</v>
          </cell>
          <cell r="B4628" t="str">
            <v>GRUPO GERADOR 40 KVA MOTOR DIESEL - MANUTENÇÃO</v>
          </cell>
          <cell r="C4628" t="str">
            <v>H</v>
          </cell>
          <cell r="D4628">
            <v>0.96</v>
          </cell>
          <cell r="E4628">
            <v>0</v>
          </cell>
          <cell r="F4628">
            <v>0.96</v>
          </cell>
        </row>
        <row r="4629">
          <cell r="A4629" t="str">
            <v>74028/3</v>
          </cell>
          <cell r="B4629" t="str">
            <v>GRUPO GERADOR 40 KVA MOTOR DIESEL - MATERIAL NA OPERAÇÃO</v>
          </cell>
          <cell r="C4629" t="str">
            <v>H</v>
          </cell>
          <cell r="D4629">
            <v>26.82</v>
          </cell>
          <cell r="E4629">
            <v>0</v>
          </cell>
          <cell r="F4629">
            <v>26.82</v>
          </cell>
        </row>
        <row r="4630">
          <cell r="A4630" t="str">
            <v>74028/4</v>
          </cell>
          <cell r="B4630" t="str">
            <v>GRUPO GERADOR 40 KVA MOTOR DIESEL - UTILIZAÇÃO OPERATIVA</v>
          </cell>
          <cell r="C4630" t="str">
            <v>CHP</v>
          </cell>
          <cell r="D4630">
            <v>30.5</v>
          </cell>
          <cell r="E4630">
            <v>0</v>
          </cell>
          <cell r="F4630">
            <v>30.5</v>
          </cell>
        </row>
        <row r="4631">
          <cell r="A4631">
            <v>73303</v>
          </cell>
          <cell r="B4631" t="str">
            <v>DEPRECIAÇÃO E JUROS - GRUPO GERADOR 150 KVA</v>
          </cell>
          <cell r="C4631" t="str">
            <v>H</v>
          </cell>
          <cell r="D4631">
            <v>4.66</v>
          </cell>
          <cell r="E4631">
            <v>0</v>
          </cell>
          <cell r="F4631">
            <v>4.66</v>
          </cell>
        </row>
        <row r="4632">
          <cell r="A4632">
            <v>73307</v>
          </cell>
          <cell r="B4632" t="str">
            <v>MANUTENÇÃO - GRUPO GERADOR 150 KVA</v>
          </cell>
          <cell r="C4632" t="str">
            <v>H</v>
          </cell>
          <cell r="D4632">
            <v>1.64</v>
          </cell>
          <cell r="E4632">
            <v>0</v>
          </cell>
          <cell r="F4632">
            <v>1.64</v>
          </cell>
        </row>
        <row r="4633">
          <cell r="A4633">
            <v>73311</v>
          </cell>
          <cell r="B4633" t="str">
            <v>CUSTOS C/MATERIAL OPERAÇÃO - GRUPO GERADOR 150 KVA</v>
          </cell>
          <cell r="C4633" t="str">
            <v>H</v>
          </cell>
          <cell r="D4633">
            <v>87.8</v>
          </cell>
          <cell r="E4633">
            <v>0</v>
          </cell>
          <cell r="F4633">
            <v>87.8</v>
          </cell>
        </row>
        <row r="4634">
          <cell r="A4634">
            <v>73321</v>
          </cell>
          <cell r="B4634" t="str">
            <v>GRUPO GERADOR TRANSPORTAVEL SOBRE RODAS 60/66KVA (CP) DIESEL 85CV (1.800RPM) - EXCL OPERADOR</v>
          </cell>
          <cell r="C4634" t="str">
            <v>H</v>
          </cell>
          <cell r="D4634">
            <v>53.03</v>
          </cell>
          <cell r="E4634">
            <v>0</v>
          </cell>
          <cell r="F4634">
            <v>53.03</v>
          </cell>
        </row>
        <row r="4635">
          <cell r="A4635">
            <v>73333</v>
          </cell>
          <cell r="B4635" t="str">
            <v>GRUPO GERADOR C/POTÊNCIA 1450W/110V C.A OU 12V C.C. (CI) GAS 3,4HP (3.600RPM) DE 4 TEMPOS REFRIGERACAO A AR - EXCL OPERADOR</v>
          </cell>
          <cell r="C4635" t="str">
            <v>H</v>
          </cell>
          <cell r="D4635">
            <v>0.46</v>
          </cell>
          <cell r="E4635">
            <v>0</v>
          </cell>
          <cell r="F4635">
            <v>0.46</v>
          </cell>
        </row>
        <row r="4636">
          <cell r="A4636">
            <v>73344</v>
          </cell>
          <cell r="B4636" t="str">
            <v>GRUPO GERADOR ESTACIONARIO C/ALTERNADOR 125/145KVA (CP) DIESEL 165CV EXCL OPERADOR</v>
          </cell>
          <cell r="C4636" t="str">
            <v>H</v>
          </cell>
          <cell r="D4636">
            <v>110.23</v>
          </cell>
          <cell r="E4636">
            <v>0</v>
          </cell>
          <cell r="F4636">
            <v>110.23</v>
          </cell>
        </row>
        <row r="4637">
          <cell r="A4637">
            <v>73387</v>
          </cell>
          <cell r="B4637" t="str">
            <v>GRUPO GERADOR C/POTÊNCIA 1450W/110V C.A OU 12V C.C. (CP) GAS 3,4HPREFRIGERADO A AR - EXCL OPERADOR</v>
          </cell>
          <cell r="C4637" t="str">
            <v>H</v>
          </cell>
          <cell r="D4637">
            <v>5.68</v>
          </cell>
          <cell r="E4637">
            <v>0</v>
          </cell>
          <cell r="F4637">
            <v>5.68</v>
          </cell>
        </row>
        <row r="4638">
          <cell r="A4638">
            <v>73395</v>
          </cell>
          <cell r="B4638" t="str">
            <v>GRUPO GERADOR 150 KVA- CHI</v>
          </cell>
          <cell r="C4638" t="str">
            <v>CHI</v>
          </cell>
          <cell r="D4638">
            <v>4.66</v>
          </cell>
          <cell r="E4638">
            <v>0</v>
          </cell>
          <cell r="F4638">
            <v>4.66</v>
          </cell>
        </row>
        <row r="4639">
          <cell r="A4639">
            <v>73417</v>
          </cell>
          <cell r="B4639" t="str">
            <v>GRUPO GERADOR 150 KVA- CHP</v>
          </cell>
          <cell r="C4639" t="str">
            <v>CHP</v>
          </cell>
          <cell r="D4639">
            <v>94.1</v>
          </cell>
          <cell r="E4639">
            <v>0</v>
          </cell>
          <cell r="F4639">
            <v>94.1</v>
          </cell>
        </row>
        <row r="4640">
          <cell r="A4640">
            <v>73601</v>
          </cell>
          <cell r="B4640" t="str">
            <v>GRUPO GERADOR TRANSPORTAVEL SOBRE RODAS 60/66KVA (CF) DIESEL 85CV EXCL OPERADOR</v>
          </cell>
          <cell r="C4640" t="str">
            <v>H</v>
          </cell>
          <cell r="D4640">
            <v>4.1100000000000003</v>
          </cell>
          <cell r="E4640">
            <v>0</v>
          </cell>
          <cell r="F4640">
            <v>4.1100000000000003</v>
          </cell>
        </row>
        <row r="4641">
          <cell r="A4641">
            <v>73709</v>
          </cell>
          <cell r="B4641" t="str">
            <v>GRUPO GERADOR ESTACIONARIO C/ALTERNADOR 125/145KVA (CI) DIESEL 165CV EXCL OPERADOR</v>
          </cell>
          <cell r="C4641" t="str">
            <v>H</v>
          </cell>
          <cell r="D4641">
            <v>6.1</v>
          </cell>
          <cell r="E4641">
            <v>0</v>
          </cell>
          <cell r="F4641">
            <v>6.1</v>
          </cell>
        </row>
        <row r="4642">
          <cell r="B4642" t="str">
            <v>VEÍCULO UTILITARIO</v>
          </cell>
          <cell r="C4642">
            <v>0</v>
          </cell>
        </row>
        <row r="4643">
          <cell r="A4643">
            <v>7017</v>
          </cell>
          <cell r="B4643" t="str">
            <v>MÃO DE OBRA OPERAÇÃO DIURNA - VEÍCULO LEVE</v>
          </cell>
          <cell r="C4643" t="str">
            <v>H</v>
          </cell>
          <cell r="D4643">
            <v>2.82</v>
          </cell>
          <cell r="E4643">
            <v>10.11</v>
          </cell>
          <cell r="F4643">
            <v>12.93</v>
          </cell>
        </row>
        <row r="4644">
          <cell r="A4644">
            <v>7012</v>
          </cell>
          <cell r="B4644" t="str">
            <v>VEÍCULO UTILITÁRIO TIPO PICK-UP A GASOLINA COM 56,8CV - CHP</v>
          </cell>
          <cell r="C4644" t="str">
            <v>CHP</v>
          </cell>
          <cell r="D4644">
            <v>60.12</v>
          </cell>
          <cell r="E4644">
            <v>10.11</v>
          </cell>
          <cell r="F4644">
            <v>70.23</v>
          </cell>
        </row>
        <row r="4645">
          <cell r="A4645">
            <v>7013</v>
          </cell>
          <cell r="B4645" t="str">
            <v>VEÍCULO UTILITÁRIO TIPO PICK-UP A GASOLINA COM 56,8CV - DEPRECIAÇÃO</v>
          </cell>
          <cell r="C4645" t="str">
            <v>H</v>
          </cell>
          <cell r="D4645">
            <v>5.5</v>
          </cell>
          <cell r="E4645">
            <v>0</v>
          </cell>
          <cell r="F4645">
            <v>5.5</v>
          </cell>
        </row>
        <row r="4646">
          <cell r="A4646">
            <v>7014</v>
          </cell>
          <cell r="B4646" t="str">
            <v>VEÍCULO UTILITÁRIO TIPO PICK-UP A GASOLINA COM 56,8CV - JUROS</v>
          </cell>
          <cell r="C4646" t="str">
            <v>H</v>
          </cell>
          <cell r="D4646">
            <v>2.3199999999999998</v>
          </cell>
          <cell r="E4646">
            <v>0</v>
          </cell>
          <cell r="F4646">
            <v>2.3199999999999998</v>
          </cell>
        </row>
        <row r="4647">
          <cell r="A4647">
            <v>7015</v>
          </cell>
          <cell r="B4647" t="str">
            <v>VEÍCULO UTILITÁRIO TIPO PICK-UP A GASOLINA COM 56,8CV - MANUTENÇÃO</v>
          </cell>
          <cell r="C4647" t="str">
            <v>H</v>
          </cell>
          <cell r="D4647">
            <v>4.53</v>
          </cell>
          <cell r="E4647">
            <v>0</v>
          </cell>
          <cell r="F4647">
            <v>4.53</v>
          </cell>
        </row>
        <row r="4648">
          <cell r="A4648">
            <v>7016</v>
          </cell>
          <cell r="B4648" t="str">
            <v>VEÍCULO UTILITÁRIO TIPO PICK-UP A GASOLINA COM 56,8CV - CUSTOS C/MATERIAL NA OPERAÇÃO</v>
          </cell>
          <cell r="C4648" t="str">
            <v>H</v>
          </cell>
          <cell r="D4648">
            <v>44.94</v>
          </cell>
          <cell r="E4648">
            <v>0</v>
          </cell>
          <cell r="F4648">
            <v>44.94</v>
          </cell>
        </row>
        <row r="4649">
          <cell r="B4649" t="str">
            <v>TALHA E TROLEY MANUAL</v>
          </cell>
          <cell r="C4649">
            <v>0</v>
          </cell>
        </row>
        <row r="4650">
          <cell r="A4650">
            <v>73661</v>
          </cell>
          <cell r="B4650" t="str">
            <v>FORNECIMENTO E INSTALAÇÃO DE TALHA E TROLEY MANUAL DE 1 TONELADA</v>
          </cell>
          <cell r="C4650" t="str">
            <v>UN</v>
          </cell>
          <cell r="D4650">
            <v>1297.8800000000001</v>
          </cell>
          <cell r="E4650">
            <v>84.69</v>
          </cell>
          <cell r="F4650">
            <v>1382.57</v>
          </cell>
        </row>
        <row r="4651">
          <cell r="A4651">
            <v>73532</v>
          </cell>
          <cell r="B4651" t="str">
            <v>CUSTO HORÁRIO PRODUTIVO - TALHA MANUAL</v>
          </cell>
          <cell r="C4651" t="str">
            <v>CHP</v>
          </cell>
          <cell r="D4651">
            <v>0.42</v>
          </cell>
          <cell r="E4651">
            <v>0</v>
          </cell>
          <cell r="F4651">
            <v>0.42</v>
          </cell>
        </row>
        <row r="4652">
          <cell r="B4652" t="str">
            <v>BATE-ESTACAS</v>
          </cell>
          <cell r="C4652">
            <v>0</v>
          </cell>
        </row>
        <row r="4653">
          <cell r="A4653">
            <v>89212</v>
          </cell>
          <cell r="B4653" t="str">
            <v>BATE-ESTACAS POR GRAVIDADE, POTÊNCIA DE 160 HP, PESO DO MARTELO ATÉ 3 TONELADAS - DEPRECIAÇÃO. AF_11/2014</v>
          </cell>
          <cell r="C4653" t="str">
            <v>H</v>
          </cell>
          <cell r="D4653">
            <v>12.02</v>
          </cell>
          <cell r="E4653">
            <v>0</v>
          </cell>
          <cell r="F4653">
            <v>12.02</v>
          </cell>
        </row>
        <row r="4654">
          <cell r="A4654">
            <v>89213</v>
          </cell>
          <cell r="B4654" t="str">
            <v>BATE-ESTACAS POR GRAVIDADE, POTÊNCIA DE 160 HP, PESO DO MARTELO ATÉ 3 TONELADAS - JUROS. AF_11/2014</v>
          </cell>
          <cell r="C4654" t="str">
            <v>H</v>
          </cell>
          <cell r="D4654">
            <v>4.67</v>
          </cell>
          <cell r="E4654">
            <v>0</v>
          </cell>
          <cell r="F4654">
            <v>4.67</v>
          </cell>
        </row>
        <row r="4655">
          <cell r="A4655">
            <v>89214</v>
          </cell>
          <cell r="B4655" t="str">
            <v>BATE-ESTACAS POR GRAVIDADE, POTÊNCIA DE 160 HP, PESO DO MARTELO ATÉ 3 TONELADAS - MANUTENÇÃO. AF_11/2014</v>
          </cell>
          <cell r="C4655" t="str">
            <v>H</v>
          </cell>
          <cell r="D4655">
            <v>14.15</v>
          </cell>
          <cell r="E4655">
            <v>0</v>
          </cell>
          <cell r="F4655">
            <v>14.15</v>
          </cell>
        </row>
        <row r="4656">
          <cell r="A4656">
            <v>89215</v>
          </cell>
          <cell r="B4656" t="str">
            <v>BATE-ESTACAS POR GRAVIDADE, POTÊNCIA DE 160 HP, PESO DO MARTELO ATÉ 3 TONELADAS - MATERIAIS NA OPERAÇÃO. AF_11/2014</v>
          </cell>
          <cell r="C4656" t="str">
            <v>H</v>
          </cell>
          <cell r="D4656">
            <v>71.16</v>
          </cell>
          <cell r="E4656">
            <v>0</v>
          </cell>
          <cell r="F4656">
            <v>71.16</v>
          </cell>
        </row>
        <row r="4657">
          <cell r="A4657">
            <v>89218</v>
          </cell>
          <cell r="B4657" t="str">
            <v>BATE-ESTACAS POR GRAVIDADE, POTÊNCIA DE 160 HP, PESO DO MARTELO ATÉ 3 TONELADAS - CHI DIURNO. AF_11/2014</v>
          </cell>
          <cell r="C4657" t="str">
            <v>CHI</v>
          </cell>
          <cell r="D4657">
            <v>20.87</v>
          </cell>
          <cell r="E4657">
            <v>9.39</v>
          </cell>
          <cell r="F4657">
            <v>30.26</v>
          </cell>
        </row>
        <row r="4658">
          <cell r="A4658">
            <v>89843</v>
          </cell>
          <cell r="B4658" t="str">
            <v>BATE-ESTACAS POR GRAVIDADE, POTÊNCIA DE 160 HP, PESO DO MARTELO ATÉ 3 TONELADAS - CHP DIURNO. AF_11/2014</v>
          </cell>
          <cell r="C4658" t="str">
            <v>CHP</v>
          </cell>
          <cell r="D4658">
            <v>106.18</v>
          </cell>
          <cell r="E4658">
            <v>9.39</v>
          </cell>
          <cell r="F4658">
            <v>115.57</v>
          </cell>
        </row>
        <row r="4659">
          <cell r="B4659" t="str">
            <v>FRESADORAS</v>
          </cell>
          <cell r="C4659">
            <v>0</v>
          </cell>
        </row>
        <row r="4660">
          <cell r="A4660">
            <v>89230</v>
          </cell>
          <cell r="B4660" t="str">
            <v>FRESADORA DE ASFALTO A FRIO SOBRE RODAS, LARGURA FRESAGEM DE 1,0 M, POTÊNCIA 208 HP - DEPRECIAÇÃO. AF_11/2014</v>
          </cell>
          <cell r="C4660" t="str">
            <v>H</v>
          </cell>
          <cell r="D4660">
            <v>74.11</v>
          </cell>
          <cell r="E4660">
            <v>0</v>
          </cell>
          <cell r="F4660">
            <v>74.11</v>
          </cell>
        </row>
        <row r="4661">
          <cell r="A4661">
            <v>89231</v>
          </cell>
          <cell r="B4661" t="str">
            <v>FRESADORA DE ASFALTO A FRIO SOBRE RODAS, LARGURA FRESAGEM DE 1,0 M, POTÊNCIA 208 HP - JUROS. AF_11/2014</v>
          </cell>
          <cell r="C4661" t="str">
            <v>H</v>
          </cell>
          <cell r="D4661">
            <v>16.670000000000002</v>
          </cell>
          <cell r="E4661">
            <v>0</v>
          </cell>
          <cell r="F4661">
            <v>16.670000000000002</v>
          </cell>
        </row>
        <row r="4662">
          <cell r="A4662">
            <v>89232</v>
          </cell>
          <cell r="B4662" t="str">
            <v>FRESADORA DE ASFALTO A FRIO SOBRE RODAS, LARGURA FRESAGEM DE 1,0 M, POTÊNCIA 208 HP - MANUTENÇÃO. AF_11/2014</v>
          </cell>
          <cell r="C4662" t="str">
            <v>H</v>
          </cell>
          <cell r="D4662">
            <v>115.8</v>
          </cell>
          <cell r="E4662">
            <v>0</v>
          </cell>
          <cell r="F4662">
            <v>115.8</v>
          </cell>
        </row>
        <row r="4663">
          <cell r="A4663">
            <v>89233</v>
          </cell>
          <cell r="B4663" t="str">
            <v>FRESADORA DE ASFALTO A FRIO SOBRE RODAS, LARGURA FRESAGEM DE 1,0 M, POTÊNCIA 208 HP - MATERIAIS NA OPERAÇÃO. AF_11/2014</v>
          </cell>
          <cell r="C4663" t="str">
            <v>H</v>
          </cell>
          <cell r="D4663">
            <v>84.09</v>
          </cell>
          <cell r="E4663">
            <v>0</v>
          </cell>
          <cell r="F4663">
            <v>84.09</v>
          </cell>
        </row>
        <row r="4664">
          <cell r="A4664">
            <v>89236</v>
          </cell>
          <cell r="B4664" t="str">
            <v>FRESADORA DE ASFALTO A FRIO SOBRE RODAS, LARGURA FRESAGEM DE 2,0 M, POTÊNCIA 550 HP - DEPRECIAÇÃO. AF_11/2014</v>
          </cell>
          <cell r="C4664" t="str">
            <v>H</v>
          </cell>
          <cell r="D4664">
            <v>173.12</v>
          </cell>
          <cell r="E4664">
            <v>0</v>
          </cell>
          <cell r="F4664">
            <v>173.12</v>
          </cell>
        </row>
        <row r="4665">
          <cell r="A4665">
            <v>89237</v>
          </cell>
          <cell r="B4665" t="str">
            <v>FRESADORA DE ASFALTO A FRIO SOBRE RODAS, LARGURA FRESAGEM DE 2,0 M, POTÊNCIA 550 HP - JUROS. AF_11/2014</v>
          </cell>
          <cell r="C4665" t="str">
            <v>H</v>
          </cell>
          <cell r="D4665">
            <v>38.950000000000003</v>
          </cell>
          <cell r="E4665">
            <v>0</v>
          </cell>
          <cell r="F4665">
            <v>38.950000000000003</v>
          </cell>
        </row>
        <row r="4666">
          <cell r="A4666">
            <v>89238</v>
          </cell>
          <cell r="B4666" t="str">
            <v>FRESADORA DE ASFALTO A FRIO SOBRE RODAS, LARGURA FRESAGEM DE 2,0 M, POTÊNCIA 550 HP - MANUTENÇÃO. AF_11/2014</v>
          </cell>
          <cell r="C4666" t="str">
            <v>H</v>
          </cell>
          <cell r="D4666">
            <v>270.5</v>
          </cell>
          <cell r="E4666">
            <v>0</v>
          </cell>
          <cell r="F4666">
            <v>270.5</v>
          </cell>
        </row>
        <row r="4667">
          <cell r="A4667">
            <v>89239</v>
          </cell>
          <cell r="B4667" t="str">
            <v>FRESADORA DE ASFALTO A FRIO SOBRE RODAS, LARGURA FRESAGEM DE 2,0 M, POTÊNCIA 550 HP - MATERIAIS NA OPERAÇÃO. AF_11/2014</v>
          </cell>
          <cell r="C4667" t="str">
            <v>H</v>
          </cell>
          <cell r="D4667">
            <v>222.38</v>
          </cell>
          <cell r="E4667">
            <v>0</v>
          </cell>
          <cell r="F4667">
            <v>222.38</v>
          </cell>
        </row>
        <row r="4668">
          <cell r="A4668">
            <v>90686</v>
          </cell>
          <cell r="B4668" t="str">
            <v>MANIPULADOR TELESCÓPICO, POTÊNCIA DE 85 HP, CAPACIDADE DE CARGA DE 3.500 KG, ALTURA MÁXIMA DE ELEVAÇÃO DE 12,3 M - CHP DIURNO. AF_06/2015</v>
          </cell>
          <cell r="C4668" t="str">
            <v>CHP</v>
          </cell>
          <cell r="D4668">
            <v>83.53</v>
          </cell>
          <cell r="E4668">
            <v>12.14</v>
          </cell>
          <cell r="F4668">
            <v>95.67</v>
          </cell>
        </row>
        <row r="4669">
          <cell r="A4669">
            <v>90687</v>
          </cell>
          <cell r="B4669" t="str">
            <v>MANIPULADOR TELESCÓPICO, POTÊNCIA DE 85 HP, CAPACIDADE DE CARGA DE 3.500 KG, ALTURA MÁXIMA DE ELEVAÇÃO DE 12,3 M - CHI DIURNO. AF_06/2015</v>
          </cell>
          <cell r="C4669" t="str">
            <v>CHI</v>
          </cell>
          <cell r="D4669">
            <v>27.94</v>
          </cell>
          <cell r="E4669">
            <v>12.14</v>
          </cell>
          <cell r="F4669">
            <v>40.08</v>
          </cell>
        </row>
        <row r="4670">
          <cell r="A4670">
            <v>90682</v>
          </cell>
          <cell r="B4670" t="str">
            <v>MANIPULADOR TELESCÓPICO, POTÊNCIA DE 85 HP, CAPACIDADE DE CARGA DE 3.500 KG, ALTURA MÁXIMA DE ELEVAÇÃO DE 12,3 M - DEPRECIAÇÃO. AF_06/2015</v>
          </cell>
          <cell r="C4670" t="str">
            <v>H</v>
          </cell>
          <cell r="D4670">
            <v>19.399999999999999</v>
          </cell>
          <cell r="E4670">
            <v>0</v>
          </cell>
          <cell r="F4670">
            <v>19.399999999999999</v>
          </cell>
        </row>
        <row r="4671">
          <cell r="A4671">
            <v>90683</v>
          </cell>
          <cell r="B4671" t="str">
            <v>MANIPULADOR TELESCÓPICO, POTÊNCIA DE 85 HP, CAPACIDADE DE CARGA DE 3.500 KG, ALTURA MÁXIMA DE ELEVAÇÃO DE 12,3 M - JUROS. AF_06/2015</v>
          </cell>
          <cell r="C4671" t="str">
            <v>H</v>
          </cell>
          <cell r="D4671">
            <v>4.3600000000000003</v>
          </cell>
          <cell r="E4671">
            <v>0</v>
          </cell>
          <cell r="F4671">
            <v>4.3600000000000003</v>
          </cell>
        </row>
        <row r="4672">
          <cell r="A4672">
            <v>90684</v>
          </cell>
          <cell r="B4672" t="str">
            <v>MANIPULADOR TELESCÓPICO, POTÊNCIA DE 85 HP, CAPACIDADE DE CARGA DE 3.500 KG, ALTURA MÁXIMA DE ELEVAÇÃO DE 12,3 M - MANUTENÇÃO. AF_06/2015</v>
          </cell>
          <cell r="C4672" t="str">
            <v>H</v>
          </cell>
          <cell r="D4672">
            <v>21.22</v>
          </cell>
          <cell r="E4672">
            <v>0</v>
          </cell>
          <cell r="F4672">
            <v>21.22</v>
          </cell>
        </row>
        <row r="4673">
          <cell r="A4673">
            <v>90685</v>
          </cell>
          <cell r="B4673" t="str">
            <v>MANIPULADOR TELESCÓPICO, POTÊNCIA DE 85 HP, CAPACIDADE DE CARGA DE 3.500 KG, ALTURA MÁXIMA DE ELEVAÇÃO DE 12,3 M - MATERIAIS NA OPERAÇÃO. AF_06/2015</v>
          </cell>
          <cell r="C4673" t="str">
            <v>H</v>
          </cell>
          <cell r="D4673">
            <v>34.36</v>
          </cell>
          <cell r="E4673">
            <v>0</v>
          </cell>
          <cell r="F4673">
            <v>34.36</v>
          </cell>
        </row>
        <row r="4674">
          <cell r="B4674" t="str">
            <v>GUINDASTES E LANCAS ELEVATORIAS</v>
          </cell>
          <cell r="C4674">
            <v>0</v>
          </cell>
        </row>
        <row r="4675">
          <cell r="A4675">
            <v>91634</v>
          </cell>
          <cell r="B4675" t="str">
            <v>GUINDAUTO HIDRÁULICO, CAPACIDADE MÁXIMA DE CARGA 6500 KG, MOMENTO MÁXIMO DE CARGA 5,8 TM, ALCANCE MÁXIMO HORIZONTAL 7,60 M, INCLUSIVE CAMINHÃO TOCO PBT 9.700 KG, POTÊNCIA DE 160 CV - CHP DIURNO. AF_08/2015</v>
          </cell>
          <cell r="C4675" t="str">
            <v>CHP</v>
          </cell>
          <cell r="D4675">
            <v>77.040000000000006</v>
          </cell>
          <cell r="E4675">
            <v>11.98</v>
          </cell>
          <cell r="F4675">
            <v>89.02</v>
          </cell>
        </row>
        <row r="4676">
          <cell r="A4676">
            <v>91635</v>
          </cell>
          <cell r="B4676" t="str">
            <v>GUINDAUTO HIDRÁULICO, CAPACIDADE MÁXIMA DE CARGA 6500 KG, MOMENTO MÁXIMO DE CARGA 5,8 TM, ALCANCE MÁXIMO HORIZONTAL 7,60 M, INCLUSIVE CAMINHÃO TOCO PBT 9.700 KG, POTÊNCIA DE 160 CV - CHI DIURNO. AF_08/2015</v>
          </cell>
          <cell r="C4676" t="str">
            <v>CHI</v>
          </cell>
          <cell r="D4676">
            <v>16.3</v>
          </cell>
          <cell r="E4676">
            <v>11.98</v>
          </cell>
          <cell r="F4676">
            <v>28.28</v>
          </cell>
        </row>
        <row r="4677">
          <cell r="A4677">
            <v>89259</v>
          </cell>
          <cell r="B4677" t="str">
            <v>GUINDAUTO HIDRÁULICO, CAPACIDADE MÁXIMA DE CARGA 6200 KG, MOMENTO MÁXIMO DE CARGA 11,7 TM, ALCANCE MÁXIMO HORIZONTAL 9,70 M, INCLUSIVE CAMINHÃO TOCO PBT 16.000 KG, POTÊNCIA DE 189 CV - DEPRECIAÇÃO. AF_06/2014</v>
          </cell>
          <cell r="C4677" t="str">
            <v>H</v>
          </cell>
          <cell r="D4677">
            <v>11.24</v>
          </cell>
          <cell r="E4677">
            <v>0</v>
          </cell>
          <cell r="F4677">
            <v>11.24</v>
          </cell>
        </row>
        <row r="4678">
          <cell r="A4678">
            <v>89260</v>
          </cell>
          <cell r="B4678" t="str">
            <v>GUINDAUTO HIDRÁULICO, CAPACIDADE MÁXIMA DE CARGA 6200 KG, MOMENTO MÁXIMO DE CARGA 11,7 TM, ALCANCE MÁXIMO HORIZONTAL 9,70 M, INCLUSIVE CAMINHÃO TOCO PBT 16.000 KG, POTÊNCIA DE 189 CV - JUROS. AF_06/2014</v>
          </cell>
          <cell r="C4678" t="str">
            <v>H</v>
          </cell>
          <cell r="D4678">
            <v>2.87</v>
          </cell>
          <cell r="E4678">
            <v>0</v>
          </cell>
          <cell r="F4678">
            <v>2.87</v>
          </cell>
        </row>
        <row r="4679">
          <cell r="A4679">
            <v>89262</v>
          </cell>
          <cell r="B4679" t="str">
            <v>GUINDAUTO HIDRÁULICO, CAPACIDADE MÁXIMA DE CARGA 6200 KG, MOMENTO MÁXIMO DE CARGA 11,7 TM, ALCANCE MÁXIMO HORIZONTAL 9,70 M, INCLUSIVE CAMINHÃO TOCO PBT 16.000 KG, POTÊNCIA DE 189 CV - MANUTENÇÃO. AF_06/2014</v>
          </cell>
          <cell r="C4679" t="str">
            <v>H</v>
          </cell>
          <cell r="D4679">
            <v>14.05</v>
          </cell>
          <cell r="E4679">
            <v>0</v>
          </cell>
          <cell r="F4679">
            <v>14.05</v>
          </cell>
        </row>
        <row r="4680">
          <cell r="A4680">
            <v>91466</v>
          </cell>
          <cell r="B4680" t="str">
            <v>GUINDAUTO HIDRÁULICO, CAPACIDADE MÁXIMA DE CARGA 6200 KG, MOMENTO MÁXIMO DE CARGA 11,7 TM, ALCANCE MÁXIMO HORIZONTAL 9,70 M, INCLUSIVE CAMINHÃO TOCO PBT 16.000 KG, POTÊNCIA DE 189 CV - IMPOSTOS E SEGUROS. AF_08/2015</v>
          </cell>
          <cell r="C4680" t="str">
            <v>H</v>
          </cell>
          <cell r="D4680">
            <v>0.59</v>
          </cell>
          <cell r="E4680">
            <v>0</v>
          </cell>
          <cell r="F4680">
            <v>0.59</v>
          </cell>
        </row>
        <row r="4681">
          <cell r="A4681">
            <v>91467</v>
          </cell>
          <cell r="B4681" t="str">
            <v>GUINDAUTO HIDRÁULICO, CAPACIDADE MÁXIMA DE CARGA 6200 KG, MOMENTO MÁXIMO DE CARGA 11,7 TM, ALCANCE MÁXIMO HORIZONTAL 9,70 M, INCLUSIVE CAMINHÃO TOCO PBT 16.000 KG, POTÊNCIA DE 189 CV - MATERIAIS NA OPERAÇÃO. AF_08/2015</v>
          </cell>
          <cell r="C4681" t="str">
            <v>H</v>
          </cell>
          <cell r="D4681">
            <v>56.53</v>
          </cell>
          <cell r="E4681">
            <v>0</v>
          </cell>
          <cell r="F4681">
            <v>56.53</v>
          </cell>
        </row>
        <row r="4682">
          <cell r="A4682">
            <v>91629</v>
          </cell>
          <cell r="B4682" t="str">
            <v>GUINDAUTO HIDRÁULICO, CAPACIDADE MÁXIMA DE CARGA 6500 KG, MOMENTO MÁXIMO DE CARGA 5,8 TM, ALCANCE MÁXIMO HORIZONTAL 7,60 M, INCLUSIVE CAMINHÃO TOCO PBT 9.700 KG, POTÊNCIA DE 160 CV - DEPRECIAÇÃO. AF_08/2015</v>
          </cell>
          <cell r="C4682" t="str">
            <v>H</v>
          </cell>
          <cell r="D4682">
            <v>10.31</v>
          </cell>
          <cell r="E4682">
            <v>0</v>
          </cell>
          <cell r="F4682">
            <v>10.31</v>
          </cell>
        </row>
        <row r="4683">
          <cell r="A4683">
            <v>91630</v>
          </cell>
          <cell r="B4683" t="str">
            <v>GUINDAUTO HIDRÁULICO, CAPACIDADE MÁXIMA DE CARGA 6500 KG, MOMENTO MÁXIMO DE CARGA 5,8 TM, ALCANCE MÁXIMO HORIZONTAL 7,60 M, INCLUSIVE CAMINHÃO TOCO PBT 9.700 KG, POTÊNCIA DE 160 CV - JUROS. AF_08/2015</v>
          </cell>
          <cell r="C4683" t="str">
            <v>H</v>
          </cell>
          <cell r="D4683">
            <v>2.63</v>
          </cell>
          <cell r="E4683">
            <v>0</v>
          </cell>
          <cell r="F4683">
            <v>2.63</v>
          </cell>
        </row>
        <row r="4684">
          <cell r="A4684">
            <v>91631</v>
          </cell>
          <cell r="B4684" t="str">
            <v>GUINDAUTO HIDRÁULICO, CAPACIDADE MÁXIMA DE CARGA 6500 KG, MOMENTO MÁXIMO DE CARGA 5,8 TM, ALCANCE MÁXIMO HORIZONTAL 7,60 M, INCLUSIVE CAMINHÃO TOCO PBT 9.700 KG, POTÊNCIA DE 160 CV  IMPOSTOS E SEGUROS. AF_08/2015</v>
          </cell>
          <cell r="C4684" t="str">
            <v>H</v>
          </cell>
          <cell r="D4684">
            <v>0.54</v>
          </cell>
          <cell r="E4684">
            <v>0</v>
          </cell>
          <cell r="F4684">
            <v>0.54</v>
          </cell>
        </row>
        <row r="4685">
          <cell r="A4685">
            <v>91632</v>
          </cell>
          <cell r="B4685" t="str">
            <v>GUINDAUTO HIDRÁULICO, CAPACIDADE MÁXIMA DE CARGA 6500 KG, MOMENTO MÁXIMO DE CARGA 5,8 TM, ALCANCE MÁXIMO HORIZONTAL 7,60 M, INCLUSIVE CAMINHÃO TOCO PBT 9.700 KG, POTÊNCIA DE 160 CV - MANUTENÇÃO. AF_08/2015</v>
          </cell>
          <cell r="C4685" t="str">
            <v>H</v>
          </cell>
          <cell r="D4685">
            <v>12.89</v>
          </cell>
          <cell r="E4685">
            <v>0</v>
          </cell>
          <cell r="F4685">
            <v>12.89</v>
          </cell>
        </row>
        <row r="4686">
          <cell r="A4686">
            <v>91633</v>
          </cell>
          <cell r="B4686" t="str">
            <v>GUINDAUTO HIDRÁULICO, CAPACIDADE MÁXIMA DE CARGA 6500 KG, MOMENTO MÁXIMO DE CARGA 5,8 TM, ALCANCE MÁXIMO HORIZONTAL 7,60 M, INCLUSIVE CAMINHÃO TOCO PBT 9.700 KG, POTÊNCIA DE 160 CV - MATERIAIS NA OPERAÇÃO. AF_08/2015</v>
          </cell>
          <cell r="C4686" t="str">
            <v>H</v>
          </cell>
          <cell r="D4686">
            <v>47.85</v>
          </cell>
          <cell r="E4686">
            <v>0</v>
          </cell>
          <cell r="F4686">
            <v>47.85</v>
          </cell>
        </row>
        <row r="4687">
          <cell r="A4687">
            <v>73352</v>
          </cell>
          <cell r="B4687" t="str">
            <v>CUSTO HORÁRIO C/ DEPRECIAÇÃO E JUROS - GUINCHO 8 T MUNCK - 640/18 S/ CAMINHÃO MERCEDES BENZ 1418/51 184 HP</v>
          </cell>
          <cell r="C4687" t="str">
            <v>H</v>
          </cell>
          <cell r="D4687">
            <v>7.58</v>
          </cell>
          <cell r="E4687">
            <v>0</v>
          </cell>
          <cell r="F4687">
            <v>7.58</v>
          </cell>
        </row>
        <row r="4688">
          <cell r="A4688">
            <v>73365</v>
          </cell>
          <cell r="B4688" t="str">
            <v>CUSTO HORÁRIO C/ MANUTENÇÃO - GUINCHO 8 T MUNCK - 640/18 S/ CAMINHÃO MERCEDES BENZ 1418/51 184 HP</v>
          </cell>
          <cell r="C4688" t="str">
            <v>H</v>
          </cell>
          <cell r="D4688">
            <v>3.76</v>
          </cell>
          <cell r="E4688">
            <v>0</v>
          </cell>
          <cell r="F4688">
            <v>3.76</v>
          </cell>
        </row>
        <row r="4689">
          <cell r="A4689">
            <v>73383</v>
          </cell>
          <cell r="B4689" t="str">
            <v>CUSTO HORÁRIO C/ MATERIAIS NA OPERAÇÃO - GUINCHO 8 T MUNCK - 640/18 S/ CAMINHÃO MERCEDES BENZ 1418/51 184 HP</v>
          </cell>
          <cell r="C4689" t="str">
            <v>H</v>
          </cell>
          <cell r="D4689">
            <v>82.92</v>
          </cell>
          <cell r="E4689">
            <v>0</v>
          </cell>
          <cell r="F4689">
            <v>82.92</v>
          </cell>
        </row>
        <row r="4690">
          <cell r="A4690">
            <v>73480</v>
          </cell>
          <cell r="B4690" t="str">
            <v>CUSTO HORÁRIO PRODUTIVO - GUINDASTE MUNK 640/18 - 8T S/CAMINHÃO MERCE-DES BENZ 1418/51 - 184 HP</v>
          </cell>
          <cell r="C4690" t="str">
            <v>H</v>
          </cell>
          <cell r="D4690">
            <v>101.94</v>
          </cell>
          <cell r="E4690">
            <v>6.1</v>
          </cell>
          <cell r="F4690">
            <v>108.04</v>
          </cell>
        </row>
        <row r="4691">
          <cell r="A4691">
            <v>73501</v>
          </cell>
          <cell r="B4691" t="str">
            <v>CUSTO HORÁRIO PRODUTIVO DIURNO - GUINCHO 8 T MUNCK - 640/18 SEM CAMINHÃO MERCEDES BENZ 1418/51 184 HP</v>
          </cell>
          <cell r="C4691" t="str">
            <v>CHP</v>
          </cell>
          <cell r="D4691">
            <v>97.09</v>
          </cell>
          <cell r="E4691">
            <v>10.94</v>
          </cell>
          <cell r="F4691">
            <v>108.03</v>
          </cell>
        </row>
        <row r="4692">
          <cell r="A4692">
            <v>73348</v>
          </cell>
          <cell r="B4692" t="str">
            <v>CUSTO HORÁRIO C/ DEPRECIAÇÃO E JUROS - GUINDASTE AUTOPROPELIDO MADAL - MD 10 A 45 HP</v>
          </cell>
          <cell r="C4692" t="str">
            <v>H</v>
          </cell>
          <cell r="D4692">
            <v>51.33</v>
          </cell>
          <cell r="E4692">
            <v>0</v>
          </cell>
          <cell r="F4692">
            <v>51.33</v>
          </cell>
        </row>
        <row r="4693">
          <cell r="A4693">
            <v>73359</v>
          </cell>
          <cell r="B4693" t="str">
            <v>CUSTO HORÁRIO C/ MANUTENÇÃO - GUINDASTE AUTOPROPELIDO MADAL - MD 10A 45 HP</v>
          </cell>
          <cell r="C4693" t="str">
            <v>H</v>
          </cell>
          <cell r="D4693">
            <v>30.09</v>
          </cell>
          <cell r="E4693">
            <v>0</v>
          </cell>
          <cell r="F4693">
            <v>30.09</v>
          </cell>
        </row>
        <row r="4694">
          <cell r="A4694">
            <v>73373</v>
          </cell>
          <cell r="B4694" t="str">
            <v>CUSTO HORÁRIO C/ MATERIAIS NA OPERAÇÃO - GUINDASTE AUTOPROPELIDO MADAL- MD 10A 45 HP</v>
          </cell>
          <cell r="C4694" t="str">
            <v>H</v>
          </cell>
          <cell r="D4694">
            <v>21.95</v>
          </cell>
          <cell r="E4694">
            <v>0</v>
          </cell>
          <cell r="F4694">
            <v>21.95</v>
          </cell>
        </row>
        <row r="4695">
          <cell r="A4695">
            <v>73502</v>
          </cell>
          <cell r="B4695" t="str">
            <v>CUSTO HORÁRIO PRODUTIVO DIURNO - GUINDASTE AUTOPROPELIDO MADAL - MD 10A 45 HP</v>
          </cell>
          <cell r="C4695" t="str">
            <v>CHP</v>
          </cell>
          <cell r="D4695">
            <v>106.19</v>
          </cell>
          <cell r="E4695">
            <v>10.94</v>
          </cell>
          <cell r="F4695">
            <v>117.13</v>
          </cell>
        </row>
        <row r="4696">
          <cell r="A4696">
            <v>5928</v>
          </cell>
          <cell r="B4696" t="str">
            <v>GUINDAUTO HIDRÁULICO, CAPACIDADE MÁXIMA DE CARGA 6200 KG, MOMENTO MÁXIMO DE CARGA 11,7 TM, ALCANCE MÁXIMO HORIZONTAL 9,70 M, INCLUSIVE CAMINHÃO TOCO PBT 16.000 KG, POTÊNCIA DE 189 CV - CHP DIURNO. AF_06/2014</v>
          </cell>
          <cell r="C4696" t="str">
            <v>CHP</v>
          </cell>
          <cell r="D4696">
            <v>88.12</v>
          </cell>
          <cell r="E4696">
            <v>11.98</v>
          </cell>
          <cell r="F4696">
            <v>100.1</v>
          </cell>
        </row>
        <row r="4697">
          <cell r="A4697">
            <v>5930</v>
          </cell>
          <cell r="B4697" t="str">
            <v>GUINDAUTO HIDRÁULICO, CAP. MÁX. CARGA 3.300 KG, MOMENTO MÁX. CARGA 5,8 TM, ALCANCE MÁX. HORIZONTAL 7,60 M, MONTADO SOBRE CAMINHÃO TOCO POTÊNCIA 170 CV, INCLUSIVE CARROCERIA FIXA ABERTA DE MADEIRA - CHI DIURNO. AF_06/2014</v>
          </cell>
          <cell r="C4697" t="str">
            <v>CHI</v>
          </cell>
          <cell r="D4697">
            <v>17.53</v>
          </cell>
          <cell r="E4697">
            <v>11.98</v>
          </cell>
          <cell r="F4697">
            <v>29.51</v>
          </cell>
        </row>
        <row r="4698">
          <cell r="A4698">
            <v>89272</v>
          </cell>
          <cell r="B4698" t="str">
            <v>GUINDASTE HIDRÁULICO AUTROPELIDO, COM LANÇA TELESCÓPICA 28,80 M, CAPACIDADE MÁXIMA 30 T, POTÊNCIA 97 KW, TRAÇÃO 4 X 4 - CHP DIURNO. AF_11/2014</v>
          </cell>
          <cell r="C4698" t="str">
            <v>CHP</v>
          </cell>
          <cell r="D4698">
            <v>118.05</v>
          </cell>
          <cell r="E4698">
            <v>14.97</v>
          </cell>
          <cell r="F4698">
            <v>133.02000000000001</v>
          </cell>
        </row>
        <row r="4699">
          <cell r="A4699">
            <v>89273</v>
          </cell>
          <cell r="B4699" t="str">
            <v>GUINDASTE HIDRÁULICO AUTROPELIDO, COM LANÇA TELESCÓPICA 28,80 M, CAPACIDADE MÁXIMA 30 T, POTÊNCIA 97 KW, TRAÇÃO 4 X 4 - CHI DIURNO. AF_11/2014</v>
          </cell>
          <cell r="C4699" t="str">
            <v>CHI</v>
          </cell>
          <cell r="D4699">
            <v>42.18</v>
          </cell>
          <cell r="E4699">
            <v>14.97</v>
          </cell>
          <cell r="F4699">
            <v>57.15</v>
          </cell>
        </row>
        <row r="4700">
          <cell r="A4700">
            <v>89267</v>
          </cell>
          <cell r="B4700" t="str">
            <v>GUINDASTE HIDRÁULICO AUTROPELIDO, COM LANÇA TELESCÓPICA 28,80 M, CAPACIDADE MÁXIMA 30 T, POTÊNCIA 97 KW, TRAÇÃO 4 X 4 - DEPRECIAÇÃO. AF_11/2014</v>
          </cell>
          <cell r="C4700" t="str">
            <v>H</v>
          </cell>
          <cell r="D4700">
            <v>29.04</v>
          </cell>
          <cell r="E4700">
            <v>0</v>
          </cell>
          <cell r="F4700">
            <v>29.04</v>
          </cell>
        </row>
        <row r="4701">
          <cell r="A4701">
            <v>89268</v>
          </cell>
          <cell r="B4701" t="str">
            <v>GUINDASTE HIDRÁULICO AUTROPELIDO, COM LANÇA TELESCÓPICA 28,80 M, CAPACIDADE MÁXIMA 30 T, POTÊNCIA 97 KW, TRAÇÃO 4 X 4 - JUROS. AF_11/2014</v>
          </cell>
          <cell r="C4701" t="str">
            <v>H</v>
          </cell>
          <cell r="D4701">
            <v>7.44</v>
          </cell>
          <cell r="E4701">
            <v>0</v>
          </cell>
          <cell r="F4701">
            <v>7.44</v>
          </cell>
        </row>
        <row r="4702">
          <cell r="A4702">
            <v>89269</v>
          </cell>
          <cell r="B4702" t="str">
            <v>GUINDASTE HIDRÁULICO AUTROPELIDO, COM LANÇA TELESCÓPICA 28,80 M, CAPACIDADE MÁXIMA 30 T, POTÊNCIA 97 KW, TRAÇÃO 4 X 4 - IMPOSTOS E SEGUROS. AF_11/2014</v>
          </cell>
          <cell r="C4702" t="str">
            <v>H</v>
          </cell>
          <cell r="D4702">
            <v>1.53</v>
          </cell>
          <cell r="E4702">
            <v>0</v>
          </cell>
          <cell r="F4702">
            <v>1.53</v>
          </cell>
        </row>
        <row r="4703">
          <cell r="A4703">
            <v>89270</v>
          </cell>
          <cell r="B4703" t="str">
            <v>GUINDASTE HIDRÁULICO AUTROPELIDO, COM LANÇA TELESCÓPICA 28,80 M, CAPACIDADE MÁXIMA 30 T, POTÊNCIA 97 KW, TRAÇÃO 4 X 4 - MANUTENÇÃO. AF_11/2014</v>
          </cell>
          <cell r="C4703" t="str">
            <v>H</v>
          </cell>
          <cell r="D4703">
            <v>36.43</v>
          </cell>
          <cell r="E4703">
            <v>0</v>
          </cell>
          <cell r="F4703">
            <v>36.43</v>
          </cell>
        </row>
        <row r="4704">
          <cell r="A4704">
            <v>89271</v>
          </cell>
          <cell r="B4704" t="str">
            <v>GUINDASTE HIDRÁULICO AUTROPELIDO, COM LANÇA TELESCÓPICA 28,80 M, CAPACIDADE MÁXIMA 30 T, POTÊNCIA 97 KW, TRAÇÃO 4 X 4 - MATERIAIS NA OPERAÇÃO. AF_11/2014</v>
          </cell>
          <cell r="C4704" t="str">
            <v>H</v>
          </cell>
          <cell r="D4704">
            <v>39.43</v>
          </cell>
          <cell r="E4704">
            <v>0</v>
          </cell>
          <cell r="F4704">
            <v>39.43</v>
          </cell>
        </row>
        <row r="4705">
          <cell r="A4705">
            <v>83755</v>
          </cell>
          <cell r="B4705" t="str">
            <v>DEPRECIAÇÃO GUINDASTE MADAL MD-10A</v>
          </cell>
          <cell r="C4705" t="str">
            <v>H</v>
          </cell>
          <cell r="D4705">
            <v>42.65</v>
          </cell>
          <cell r="E4705">
            <v>0</v>
          </cell>
          <cell r="F4705">
            <v>42.65</v>
          </cell>
        </row>
        <row r="4706">
          <cell r="A4706">
            <v>83756</v>
          </cell>
          <cell r="B4706" t="str">
            <v>JUROS GUINDASTE MADAL MD-10A</v>
          </cell>
          <cell r="C4706" t="str">
            <v>H</v>
          </cell>
          <cell r="D4706">
            <v>18</v>
          </cell>
          <cell r="E4706">
            <v>0</v>
          </cell>
          <cell r="F4706">
            <v>18</v>
          </cell>
        </row>
        <row r="4707">
          <cell r="A4707">
            <v>83757</v>
          </cell>
          <cell r="B4707" t="str">
            <v>MANUTENÇÃO GUINDASTE MADAL MD-10A</v>
          </cell>
          <cell r="C4707" t="str">
            <v>H</v>
          </cell>
          <cell r="D4707">
            <v>35.15</v>
          </cell>
          <cell r="E4707">
            <v>0</v>
          </cell>
          <cell r="F4707">
            <v>35.15</v>
          </cell>
        </row>
        <row r="4708">
          <cell r="A4708">
            <v>83758</v>
          </cell>
          <cell r="B4708" t="str">
            <v>CUSTOS COMBUSTIVEL+MATERIAL NA OPERAÇÃO DE GUINDASTE MADAL MD-10A</v>
          </cell>
          <cell r="C4708" t="str">
            <v>H</v>
          </cell>
          <cell r="D4708">
            <v>43.82</v>
          </cell>
          <cell r="E4708">
            <v>0</v>
          </cell>
          <cell r="F4708">
            <v>43.82</v>
          </cell>
        </row>
        <row r="4709">
          <cell r="A4709">
            <v>83759</v>
          </cell>
          <cell r="B4709" t="str">
            <v>CHP-GUINDASTE MADAL MD-10A</v>
          </cell>
          <cell r="C4709" t="str">
            <v>CHP</v>
          </cell>
          <cell r="D4709">
            <v>143.81</v>
          </cell>
          <cell r="E4709">
            <v>14.97</v>
          </cell>
          <cell r="F4709">
            <v>158.78</v>
          </cell>
        </row>
        <row r="4710">
          <cell r="A4710">
            <v>83760</v>
          </cell>
          <cell r="B4710" t="str">
            <v>CHI-GUINDASTE MADAL MD-10A</v>
          </cell>
          <cell r="C4710" t="str">
            <v>CHI</v>
          </cell>
          <cell r="D4710">
            <v>64.83</v>
          </cell>
          <cell r="E4710">
            <v>14.97</v>
          </cell>
          <cell r="F4710">
            <v>79.8</v>
          </cell>
        </row>
        <row r="4711">
          <cell r="A4711">
            <v>5775</v>
          </cell>
          <cell r="B4711" t="str">
            <v>LANÇA ELEVATÓRIA TELESCÓPICA DE ACIONAMENTO HIDRÁULICO, CAPACIDADE DE CARGA 30.000 KG, COM CESTO, MONTADA SOBRE CAMINHÃO TRUCADO - MANUTENÇÃO</v>
          </cell>
          <cell r="C4711" t="str">
            <v>H</v>
          </cell>
          <cell r="D4711">
            <v>114.67</v>
          </cell>
          <cell r="E4711">
            <v>0</v>
          </cell>
          <cell r="F4711">
            <v>114.67</v>
          </cell>
        </row>
        <row r="4712">
          <cell r="A4712">
            <v>5776</v>
          </cell>
          <cell r="B4712" t="str">
            <v>LANÇA ELEVATÓRIA TELESCÓPICA DE ACIONAMENTO HIDRÁULICO, CAPACIDADE DE CARGA 30.000 KG, COM CESTO, MONTADA SOBRE CAMINHÃO TRUCADO - CUSTO COM MATERIAIS NA OPERAÇÃO</v>
          </cell>
          <cell r="C4712" t="str">
            <v>H</v>
          </cell>
          <cell r="D4712">
            <v>64.38</v>
          </cell>
          <cell r="E4712">
            <v>0</v>
          </cell>
          <cell r="F4712">
            <v>64.38</v>
          </cell>
        </row>
        <row r="4713">
          <cell r="A4713">
            <v>5924</v>
          </cell>
          <cell r="B4713" t="str">
            <v>LANÇA ELEVATÓRIA TELESCÓPICA DE ACIONAMENTO HIDRÁULICO, CAPACIDADE DE CARGA 30.000 KG, COM CESTO, MONTADA SOBRE CAMINHÃO TRUCADO - CHP DIURNO</v>
          </cell>
          <cell r="C4713" t="str">
            <v>CHP</v>
          </cell>
          <cell r="D4713">
            <v>418</v>
          </cell>
          <cell r="E4713">
            <v>10.94</v>
          </cell>
          <cell r="F4713">
            <v>428.94</v>
          </cell>
        </row>
        <row r="4714">
          <cell r="A4714">
            <v>5926</v>
          </cell>
          <cell r="B4714" t="str">
            <v>LANÇA ELEVATÓRIA TELESCÓPICA DE ACIONAMENTO HIDRÁULICO, CAPACIDADE DE CARGA 30.000 KG, COM CESTO, MONTADA SOBRE CAMINHÃO TRUCADO - CHI DIURNO</v>
          </cell>
          <cell r="C4714" t="str">
            <v>CHI</v>
          </cell>
          <cell r="D4714">
            <v>238.95</v>
          </cell>
          <cell r="E4714">
            <v>10.94</v>
          </cell>
          <cell r="F4714">
            <v>249.89</v>
          </cell>
        </row>
        <row r="4715">
          <cell r="A4715">
            <v>53842</v>
          </cell>
          <cell r="B4715" t="str">
            <v>LANÇA ELEVATÓRIA TELESCÓPICA DE ACIONAMENTO HIDRÁULICO, CAPACIDADE DE CARGA 30.000 KG, COM CESTO, MONTADA SOBRE CAMINHÃO TRUCADO - DEPRECIAÇÃO E JUROS</v>
          </cell>
          <cell r="C4715" t="str">
            <v>H</v>
          </cell>
          <cell r="D4715">
            <v>236.13</v>
          </cell>
          <cell r="E4715">
            <v>0</v>
          </cell>
          <cell r="F4715">
            <v>236.13</v>
          </cell>
        </row>
        <row r="4716">
          <cell r="A4716">
            <v>53843</v>
          </cell>
          <cell r="B4716" t="str">
            <v>LANÇA ELEVATÓRIA TELESCÓPICA DE ACIONAMENTO HIDRÁULICO, CAPACIDADE DE CARGA 30.000 KG, COM CESTO, MONTADA SOBRE CAMINHÃO TRUCADO - CUSTO COM MA0-DE-OBRA NA OPERAÇÃO DIURNA</v>
          </cell>
          <cell r="C4716" t="str">
            <v>H</v>
          </cell>
          <cell r="D4716">
            <v>2.82</v>
          </cell>
          <cell r="E4716">
            <v>10.94</v>
          </cell>
          <cell r="F4716">
            <v>13.76</v>
          </cell>
        </row>
        <row r="4717">
          <cell r="B4717" t="str">
            <v>CAMINHOES</v>
          </cell>
          <cell r="C4717">
            <v>0</v>
          </cell>
        </row>
        <row r="4718">
          <cell r="A4718">
            <v>5695</v>
          </cell>
          <cell r="B4718" t="str">
            <v>CAMINHÃO BASCULANTE 6 M3, PESO BRUTO TOTAL 16.000 KG, CARGA ÚTIL MÁXIMA 13.071 KG, DISTÂNCIA ENTRE EIXOS 4,80 M, POTÊNCIA 230 CV INCLUSIVE CAÇAMBA METÁLICA - MANUTENÇÃO. AF_06/2014</v>
          </cell>
          <cell r="C4718" t="str">
            <v>H</v>
          </cell>
          <cell r="D4718">
            <v>18.22</v>
          </cell>
          <cell r="E4718">
            <v>0</v>
          </cell>
          <cell r="F4718">
            <v>18.22</v>
          </cell>
        </row>
        <row r="4719">
          <cell r="A4719">
            <v>5701</v>
          </cell>
          <cell r="B4719" t="str">
            <v>CAMINHÃO BASCULANTE, 162HP- 6M3 /MÃO DE OBRA NA OPERAÇÃO NOTURNA</v>
          </cell>
          <cell r="C4719" t="str">
            <v>H</v>
          </cell>
          <cell r="D4719">
            <v>0</v>
          </cell>
          <cell r="E4719">
            <v>7.32</v>
          </cell>
          <cell r="F4719">
            <v>7.32</v>
          </cell>
        </row>
        <row r="4720">
          <cell r="A4720">
            <v>5811</v>
          </cell>
          <cell r="B4720" t="str">
            <v>CAMINHÃO BASCULANTE 6 M3, PESO BRUTO TOTAL 16.000 KG, CARGA ÚTIL MÁXIMA 13.071 KG, DISTÂNCIA ENTRE EIXOS 4,80 M, POTÊNCIA 230 CV INCLUSIVE CAÇAMBA METÁLICA - CHP DIURNO. AF_06/2014</v>
          </cell>
          <cell r="C4720" t="str">
            <v>CHP</v>
          </cell>
          <cell r="D4720">
            <v>106.49</v>
          </cell>
          <cell r="E4720">
            <v>10.94</v>
          </cell>
          <cell r="F4720">
            <v>117.43</v>
          </cell>
        </row>
        <row r="4721">
          <cell r="A4721">
            <v>5961</v>
          </cell>
          <cell r="B4721" t="str">
            <v>CAMINHÃO BASCULANTE 6 M3, PESO BRUTO TOTAL 16.000 KG, CARGA ÚTIL MÁXIMA 13.071 KG, DISTÂNCIA ENTRE EIXOS 4,80 M, POTÊNCIA 230 CV INCLUSIVE CAÇAMBA METÁLICA - CHI DIURNO. AF_06/2014</v>
          </cell>
          <cell r="C4721" t="str">
            <v>CHI</v>
          </cell>
          <cell r="D4721">
            <v>19.47</v>
          </cell>
          <cell r="E4721">
            <v>10.94</v>
          </cell>
          <cell r="F4721">
            <v>30.41</v>
          </cell>
        </row>
        <row r="4722">
          <cell r="A4722">
            <v>6178</v>
          </cell>
          <cell r="B4722" t="str">
            <v>CAMINHÃO BASCULANTE,TOCO 5,0 M3 - 170HP -11,24T (VU=5ANOS) -CUSTOS C/ MATERIAL NA OPERAÇÃO.</v>
          </cell>
          <cell r="C4722" t="str">
            <v>H</v>
          </cell>
          <cell r="D4722">
            <v>64.87</v>
          </cell>
          <cell r="E4722">
            <v>0</v>
          </cell>
          <cell r="F4722">
            <v>64.87</v>
          </cell>
        </row>
        <row r="4723">
          <cell r="A4723">
            <v>7058</v>
          </cell>
          <cell r="B4723" t="str">
            <v>CAMINHÃO BASCULANTE 6 M3 TOCO, PESO BRUTO TOTAL 16.000 KG, CARGA ÚTIL MÁXIMA 11.130 KG, DISTÂNCIA ENTRE EIXOS 5,36 M, POTÊNCIA 185 CV, INCLUSIVE CAÇAMBA METÁLICA - DEPRECIAÇÃO. AF_06/2014</v>
          </cell>
          <cell r="C4723" t="str">
            <v>H</v>
          </cell>
          <cell r="D4723">
            <v>12.37</v>
          </cell>
          <cell r="E4723">
            <v>0</v>
          </cell>
          <cell r="F4723">
            <v>12.37</v>
          </cell>
        </row>
        <row r="4724">
          <cell r="A4724">
            <v>7059</v>
          </cell>
          <cell r="B4724" t="str">
            <v>CAMINHÃO BASCULANTE 6 M3 TOCO, PESO BRUTO TOTAL 16.000 KG, CARGA ÚTIL MÁXIMA 11.130 KG, DISTÂNCIA ENTRE EIXOS 5,36 M, POTÊNCIA 185 CV, INCLUSIVE CAÇAMBA METÁLICA - JUROS. AF_06/2014</v>
          </cell>
          <cell r="C4724" t="str">
            <v>H</v>
          </cell>
          <cell r="D4724">
            <v>2.92</v>
          </cell>
          <cell r="E4724">
            <v>0</v>
          </cell>
          <cell r="F4724">
            <v>2.92</v>
          </cell>
        </row>
        <row r="4725">
          <cell r="A4725">
            <v>7060</v>
          </cell>
          <cell r="B4725" t="str">
            <v>CAMINHÃO BASCULANTE 6 M3 TOCO, PESO BRUTO TOTAL 16.000 KG, CARGA ÚTIL MÁXIMA 11.130 KG, DISTÂNCIA ENTRE EIXOS 5,36 M, POTÊNCIA 185 CV, INCLUSIVE CAÇAMBA METÁLICA - MANUTENÇÃO. AF_06/2014</v>
          </cell>
          <cell r="C4725" t="str">
            <v>H</v>
          </cell>
          <cell r="D4725">
            <v>17.39</v>
          </cell>
          <cell r="E4725">
            <v>0</v>
          </cell>
          <cell r="F4725">
            <v>17.39</v>
          </cell>
        </row>
        <row r="4726">
          <cell r="A4726">
            <v>7061</v>
          </cell>
          <cell r="B4726" t="str">
            <v>CAMINHÃO BASCULANTE 6 M3 TOCO, PESO BRUTO TOTAL 16.000 KG, CARGA ÚTIL MÁXIMA 11.130 KG, DISTÂNCIA ENTRE EIXOS 5,36 M, POTÊNCIA 185 CV, INCLUSIVE CAÇAMBA METÁLICA - MATERIAIS NA OPERAÇÃO. AF_06/2014</v>
          </cell>
          <cell r="C4726" t="str">
            <v>H</v>
          </cell>
          <cell r="D4726">
            <v>55.33</v>
          </cell>
          <cell r="E4726">
            <v>0</v>
          </cell>
          <cell r="F4726">
            <v>55.33</v>
          </cell>
        </row>
        <row r="4727">
          <cell r="A4727">
            <v>53785</v>
          </cell>
          <cell r="B4727" t="str">
            <v>CAMINHÃO BASCULANTE 4,0M3 TOCO 162CV PBT=11800KG - MÃO DE OBRA NA OPERAÇÃO DIURNA</v>
          </cell>
          <cell r="C4727" t="str">
            <v>H</v>
          </cell>
          <cell r="D4727">
            <v>2.82</v>
          </cell>
          <cell r="E4727">
            <v>10.94</v>
          </cell>
          <cell r="F4727">
            <v>13.76</v>
          </cell>
        </row>
        <row r="4728">
          <cell r="A4728">
            <v>53792</v>
          </cell>
          <cell r="B4728" t="str">
            <v>CAMINHÃO BASCULANTE 6 M3, PESO BRUTO TOTAL 16.000 KG, CARGA ÚTIL MÁXIMA 13.071 KG, DISTÂNCIA ENTRE EIXOS 4,80 M, POTÊNCIA 230 CV INCLUSIVE CAÇAMBA METÁLICA - MATERIAIS NA OPERAÇÃO. AF_06/2014</v>
          </cell>
          <cell r="C4728" t="str">
            <v>H</v>
          </cell>
          <cell r="D4728">
            <v>68.8</v>
          </cell>
          <cell r="E4728">
            <v>0</v>
          </cell>
          <cell r="F4728">
            <v>68.8</v>
          </cell>
        </row>
        <row r="4729">
          <cell r="A4729">
            <v>67826</v>
          </cell>
          <cell r="B4729" t="str">
            <v>CAMINHÃO BASCULANTE 6 M3 TOCO, PESO BRUTO TOTAL 16.000 KG, CARGA ÚTIL MÁXIMA 11.130 KG, DISTÂNCIA ENTRE EIXOS 5,36 M, POTÊNCIA 185 CV, INCLUSIVE CAÇAMBA METÁLICA - CHP DIURNO. AF_06/2014</v>
          </cell>
          <cell r="C4729" t="str">
            <v>CHP</v>
          </cell>
          <cell r="D4729">
            <v>91.44</v>
          </cell>
          <cell r="E4729">
            <v>10.94</v>
          </cell>
          <cell r="F4729">
            <v>102.38</v>
          </cell>
        </row>
        <row r="4730">
          <cell r="A4730">
            <v>89870</v>
          </cell>
          <cell r="B4730" t="str">
            <v>CAMINHÃO BASCULANTE 14 M3, COM CAVALO MECÂNICO DE CAPACIDADE MÁXIMA DE TRAÇÃO COMBINADO DE 36000 KG, POTÊNCIA 286 CV, INCLUSIVE SEMIREBOQUE COM CAÇAMBA METÁLICA - DEPRECIAÇÃO. AF_12/2014</v>
          </cell>
          <cell r="C4730" t="str">
            <v>H</v>
          </cell>
          <cell r="D4730">
            <v>20.65</v>
          </cell>
          <cell r="E4730">
            <v>0</v>
          </cell>
          <cell r="F4730">
            <v>20.65</v>
          </cell>
        </row>
        <row r="4731">
          <cell r="A4731">
            <v>89871</v>
          </cell>
          <cell r="B4731" t="str">
            <v>CAMINHÃO BASCULANTE 14 M3, COM CAVALO MECÂNICO DE CAPACIDADE MÁXIMA DE TRAÇÃO COMBINADO DE 36000 KG, POTÊNCIA 286 CV, INCLUSIVE SEMIREBOQUE COM CAÇAMBA METÁLICA - JUROS. AF_12/2014</v>
          </cell>
          <cell r="C4731" t="str">
            <v>H</v>
          </cell>
          <cell r="D4731">
            <v>4.88</v>
          </cell>
          <cell r="E4731">
            <v>0</v>
          </cell>
          <cell r="F4731">
            <v>4.88</v>
          </cell>
        </row>
        <row r="4732">
          <cell r="A4732">
            <v>89872</v>
          </cell>
          <cell r="B4732" t="str">
            <v>CAMINHÃO BASCULANTE 14 M3, COM CAVALO MECÂNICO DE CAPACIDADE MÁXIMA DE TRAÇÃO COMBINADO DE 36000 KG, POTÊNCIA 286 CV, INCLUSIVE SEMIREBOQUE COM CAÇAMBA METÁLICA - IMPOSTOS E SEGUROS. AF_12/2014</v>
          </cell>
          <cell r="C4732" t="str">
            <v>H</v>
          </cell>
          <cell r="D4732">
            <v>0.99</v>
          </cell>
          <cell r="E4732">
            <v>0</v>
          </cell>
          <cell r="F4732">
            <v>0.99</v>
          </cell>
        </row>
        <row r="4733">
          <cell r="A4733">
            <v>89873</v>
          </cell>
          <cell r="B4733" t="str">
            <v>CAMINHÃO BASCULANTE 14 M3, COM CAVALO MECÂNICO DE CAPACIDADE MÁXIMA DE TRAÇÃO COMBINADO DE 36000 KG, POTÊNCIA 286 CV, INCLUSIVE SEMIREBOQUE COM CAÇAMBA METÁLICA - MANUTENÇÃO. AF_12/2014</v>
          </cell>
          <cell r="C4733" t="str">
            <v>H</v>
          </cell>
          <cell r="D4733">
            <v>29.02</v>
          </cell>
          <cell r="E4733">
            <v>0</v>
          </cell>
          <cell r="F4733">
            <v>29.02</v>
          </cell>
        </row>
        <row r="4734">
          <cell r="A4734">
            <v>89874</v>
          </cell>
          <cell r="B4734" t="str">
            <v>CAMINHÃO BASCULANTE 14 M3, COM CAVALO MECÂNICO DE CAPACIDADE MÁXIMA DE TRAÇÃO COMBINADO DE 36000 KG, POTÊNCIA 286 CV, INCLUSIVE SEMIREBOQUE COM CAÇAMBA METÁLICA - MATERIAIS NA OPERAÇÃO. AF_12/2014</v>
          </cell>
          <cell r="C4734" t="str">
            <v>H</v>
          </cell>
          <cell r="D4734">
            <v>85.55</v>
          </cell>
          <cell r="E4734">
            <v>0</v>
          </cell>
          <cell r="F4734">
            <v>85.55</v>
          </cell>
        </row>
        <row r="4735">
          <cell r="A4735">
            <v>89878</v>
          </cell>
          <cell r="B4735" t="str">
            <v>CAMINHÃO BASCULANTE 18 M3, COM CAVALO MECÂNICO DE CAPACIDADE MÁXIMA DE TRAÇÃO COMBINADO DE 45000 KG, POTÊNCIA 330 CV, INCLUSIVE SEMIREBOQUE COM CAÇAMBA METÁLICA - DEPRECIAÇÃO. AF_12/2014</v>
          </cell>
          <cell r="C4735" t="str">
            <v>H</v>
          </cell>
          <cell r="D4735">
            <v>21.7</v>
          </cell>
          <cell r="E4735">
            <v>0</v>
          </cell>
          <cell r="F4735">
            <v>21.7</v>
          </cell>
        </row>
        <row r="4736">
          <cell r="A4736">
            <v>89879</v>
          </cell>
          <cell r="B4736" t="str">
            <v>CAMINHÃO BASCULANTE 18 M3, COM CAVALO MECÂNICO DE CAPACIDADE MÁXIMA DE TRAÇÃO COMBINADO DE 45000 KG, POTÊNCIA 330 CV, INCLUSIVE SEMIREBOQUE COM CAÇAMBA METÁLICA - JUROS. AF_12/2014</v>
          </cell>
          <cell r="C4736" t="str">
            <v>H</v>
          </cell>
          <cell r="D4736">
            <v>5.13</v>
          </cell>
          <cell r="E4736">
            <v>0</v>
          </cell>
          <cell r="F4736">
            <v>5.13</v>
          </cell>
        </row>
        <row r="4737">
          <cell r="A4737">
            <v>89880</v>
          </cell>
          <cell r="B4737" t="str">
            <v>CAMINHÃO BASCULANTE 18 M3, COM CAVALO MECÂNICO DE CAPACIDADE MÁXIMA DE TRAÇÃO COMBINADO DE 45000 KG, POTÊNCIA 330 CV, INCLUSIVE SEMIREBOQUE COM CAÇAMBA METÁLICA - IMPOSTOS E SEGUROS. AF_12/2014</v>
          </cell>
          <cell r="C4737" t="str">
            <v>H</v>
          </cell>
          <cell r="D4737">
            <v>1.04</v>
          </cell>
          <cell r="E4737">
            <v>0</v>
          </cell>
          <cell r="F4737">
            <v>1.04</v>
          </cell>
        </row>
        <row r="4738">
          <cell r="A4738">
            <v>89881</v>
          </cell>
          <cell r="B4738" t="str">
            <v>CAMINHÃO BASCULANTE 18 M3, COM CAVALO MECÂNICO DE CAPACIDADE MÁXIMA DE TRAÇÃO COMBINADO DE 45000 KG, POTÊNCIA 330 CV, INCLUSIVE SEMIREBOQUE COM CAÇAMBA METÁLICA - MANUTENÇÃO. AF_12/2014</v>
          </cell>
          <cell r="C4738" t="str">
            <v>H</v>
          </cell>
          <cell r="D4738">
            <v>30.5</v>
          </cell>
          <cell r="E4738">
            <v>0</v>
          </cell>
          <cell r="F4738">
            <v>30.5</v>
          </cell>
        </row>
        <row r="4739">
          <cell r="A4739">
            <v>89882</v>
          </cell>
          <cell r="B4739" t="str">
            <v>CAMINHÃO BASCULANTE 18 M3, COM CAVALO MECÂNICO DE CAPACIDADE MÁXIMA DE TRAÇÃO COMBINADO DE 45000 KG, POTÊNCIA 330 CV, INCLUSIVE SEMIREBOQUE COM CAÇAMBA METÁLICA - MATERIAIS NA OPERAÇÃO. AF_12/2014</v>
          </cell>
          <cell r="C4739" t="str">
            <v>H</v>
          </cell>
          <cell r="D4739">
            <v>98.72</v>
          </cell>
          <cell r="E4739">
            <v>0</v>
          </cell>
          <cell r="F4739">
            <v>98.72</v>
          </cell>
        </row>
        <row r="4740">
          <cell r="A4740">
            <v>89876</v>
          </cell>
          <cell r="B4740" t="str">
            <v>CAMINHÃO BASCULANTE 14 M3, COM CAVALO MECÂNICO DE CAPACIDADE MÁXIMA DE TRAÇÃO COMBINADO DE 36000 KG, POTÊNCIA 286 CV, INCLUSIVE SEMIREBOQUE COM CAÇAMBA METÁLICA - CHP DIURNO. AF_12/2014</v>
          </cell>
          <cell r="C4740" t="str">
            <v>CHP</v>
          </cell>
          <cell r="D4740">
            <v>143.93</v>
          </cell>
          <cell r="E4740">
            <v>10.94</v>
          </cell>
          <cell r="F4740">
            <v>154.87</v>
          </cell>
        </row>
        <row r="4741">
          <cell r="A4741">
            <v>89883</v>
          </cell>
          <cell r="B4741" t="str">
            <v>CAMINHÃO BASCULANTE 18 M3, COM CAVALO MECÂNICO DE CAPACIDADE MÁXIMA DE TRAÇÃO COMBINADO DE 45000 KG, POTÊNCIA 330 CV, INCLUSIVE SEMIREBOQUE COM CAÇAMBA METÁLICA - CHP DIURNO. AF_12/2014</v>
          </cell>
          <cell r="C4741" t="str">
            <v>CHP</v>
          </cell>
          <cell r="D4741">
            <v>159.93</v>
          </cell>
          <cell r="E4741">
            <v>10.94</v>
          </cell>
          <cell r="F4741">
            <v>170.87</v>
          </cell>
        </row>
        <row r="4742">
          <cell r="A4742">
            <v>91386</v>
          </cell>
          <cell r="B4742" t="str">
            <v>CAMINHÃO BASCULANTE 10 M3, TRUCADO CABINE SIMPLES, PESO BRUTO TOTAL 23.000 KG, CARGA ÚTIL MÁXIMA 15.935 KG, DISTÂNCIA ENTRE EIXOS 4,80 M, POTÊNCIA 230 CV INCLUSIVE CAÇAMBA METÁLICA - CHP DIURNO. AF_06/2014</v>
          </cell>
          <cell r="C4742" t="str">
            <v>CHP</v>
          </cell>
          <cell r="D4742">
            <v>110.96</v>
          </cell>
          <cell r="E4742">
            <v>10.94</v>
          </cell>
          <cell r="F4742">
            <v>121.9</v>
          </cell>
        </row>
        <row r="4743">
          <cell r="A4743">
            <v>89877</v>
          </cell>
          <cell r="B4743" t="str">
            <v>CAMINHÃO BASCULANTE 14 M3, COM CAVALO MECÂNICO DE CAPACIDADE MÁXIMA DE TRAÇÃO COMBINADO DE 36000 KG, POTÊNCIA 286 CV, INCLUSIVE SEMIREBOQUE COM CAÇAMBA METÁLICA - CHI DIURNO. AF_12/2014</v>
          </cell>
          <cell r="C4743" t="str">
            <v>CHI</v>
          </cell>
          <cell r="D4743">
            <v>29.35</v>
          </cell>
          <cell r="E4743">
            <v>10.94</v>
          </cell>
          <cell r="F4743">
            <v>40.29</v>
          </cell>
        </row>
        <row r="4744">
          <cell r="A4744">
            <v>89884</v>
          </cell>
          <cell r="B4744" t="str">
            <v>CAMINHÃO BASCULANTE 18 M3, COM CAVALO MECÂNICO DE CAPACIDADE MÁXIMA DE TRAÇÃO COMBINADO DE 45000 KG, POTÊNCIA 330 CV, INCLUSIVE SEMIREBOQUE COM CAÇAMBA METÁLICA - CHI DIURNO. AF_12/2014</v>
          </cell>
          <cell r="C4744" t="str">
            <v>CHI</v>
          </cell>
          <cell r="D4744">
            <v>30.7</v>
          </cell>
          <cell r="E4744">
            <v>10.94</v>
          </cell>
          <cell r="F4744">
            <v>41.64</v>
          </cell>
        </row>
        <row r="4745">
          <cell r="A4745">
            <v>91387</v>
          </cell>
          <cell r="B4745" t="str">
            <v>CAMINHÃO BASCULANTE 10 M3, TRUCADO CABINE SIMPLES, PESO BRUTO TOTAL 23.000 KG, CARGA ÚTIL MÁXIMA 15.935 KG, DISTÂNCIA ENTRE EIXOS 4,80 M, POTÊNCIA 230 CV INCLUSIVE CAÇAMBA METÁLICA - CHI DIURNO. AF_06/2014</v>
          </cell>
          <cell r="C4745" t="str">
            <v>CHI</v>
          </cell>
          <cell r="D4745">
            <v>21.6</v>
          </cell>
          <cell r="E4745">
            <v>10.94</v>
          </cell>
          <cell r="F4745">
            <v>32.54</v>
          </cell>
        </row>
        <row r="4746">
          <cell r="A4746">
            <v>91367</v>
          </cell>
          <cell r="B4746" t="str">
            <v>CAMINHÃO BASCULANTE 6 M3, PESO BRUTO TOTAL 16.000 KG, CARGA ÚTIL MÁXIMA 13.071 KG, DISTÂNCIA ENTRE EIXOS 4,80 M, POTÊNCIA 230 CV INCLUSIVE CAÇAMBA METÁLICA - DEPRECIAÇÃO. AF_06/2014</v>
          </cell>
          <cell r="C4746" t="str">
            <v>H</v>
          </cell>
          <cell r="D4746">
            <v>12.96</v>
          </cell>
          <cell r="E4746">
            <v>0</v>
          </cell>
          <cell r="F4746">
            <v>12.96</v>
          </cell>
        </row>
        <row r="4747">
          <cell r="A4747">
            <v>91368</v>
          </cell>
          <cell r="B4747" t="str">
            <v>CAMINHÃO BASCULANTE 6 M3, PESO BRUTO TOTAL 16.000 KG, CARGA ÚTIL MÁXIMA 13.071 KG, DISTÂNCIA ENTRE EIXOS 4,80 M, POTÊNCIA 230 CV INCLUSIVE CAÇAMBA METÁLICA - JUROS. AF_06/2014</v>
          </cell>
          <cell r="C4747" t="str">
            <v>H</v>
          </cell>
          <cell r="D4747">
            <v>3.06</v>
          </cell>
          <cell r="E4747">
            <v>0</v>
          </cell>
          <cell r="F4747">
            <v>3.06</v>
          </cell>
        </row>
        <row r="4748">
          <cell r="A4748">
            <v>91369</v>
          </cell>
          <cell r="B4748" t="str">
            <v>CAMINHÃO BASCULANTE 6 M3, PESO BRUTO TOTAL 16.000 KG, CARGA ÚTIL MÁXIMA 13.071 KG, DISTÂNCIA ENTRE EIXOS 4,80 M, POTÊNCIA 230 CV INCLUSIVE CAÇAMBA METÁLICA - IMPOSTOS E SEGUROS. AF_06/2014</v>
          </cell>
          <cell r="C4748" t="str">
            <v>H</v>
          </cell>
          <cell r="D4748">
            <v>0.62</v>
          </cell>
          <cell r="E4748">
            <v>0</v>
          </cell>
          <cell r="F4748">
            <v>0.62</v>
          </cell>
        </row>
        <row r="4749">
          <cell r="A4749">
            <v>91380</v>
          </cell>
          <cell r="B4749" t="str">
            <v>CAMINHÃO BASCULANTE 10 M3, TRUCADO CABINE SIMPLES, PESO BRUTO TOTAL 23.000 KG, CARGA ÚTIL MÁXIMA 15.935 KG, DISTÂNCIA ENTRE EIXOS 4,80 M, POTÊNCIA 230 CV INCLUSIVE CAÇAMBA METÁLICA - DEPRECIAÇÃO. AF_06/2014</v>
          </cell>
          <cell r="C4749" t="str">
            <v>H</v>
          </cell>
          <cell r="D4749">
            <v>14.62</v>
          </cell>
          <cell r="E4749">
            <v>0</v>
          </cell>
          <cell r="F4749">
            <v>14.62</v>
          </cell>
        </row>
        <row r="4750">
          <cell r="A4750">
            <v>91381</v>
          </cell>
          <cell r="B4750" t="str">
            <v>CAMINHÃO BASCULANTE 10 M3, TRUCADO CABINE SIMPLES, PESO BRUTO TOTAL 23.000 KG, CARGA ÚTIL MÁXIMA 15.935 KG, DISTÂNCIA ENTRE EIXOS 4,80 M, POTÊNCIA 230 CV INCLUSIVE CAÇAMBA METÁLICA - JUROS. AF_06/2014</v>
          </cell>
          <cell r="C4750" t="str">
            <v>H</v>
          </cell>
          <cell r="D4750">
            <v>3.46</v>
          </cell>
          <cell r="E4750">
            <v>0</v>
          </cell>
          <cell r="F4750">
            <v>3.46</v>
          </cell>
        </row>
        <row r="4751">
          <cell r="A4751">
            <v>91382</v>
          </cell>
          <cell r="B4751" t="str">
            <v>CAMINHÃO BASCULANTE 10 M3, TRUCADO CABINE SIMPLES, PESO BRUTO TOTAL 23.000 KG, CARGA ÚTIL MÁXIMA 15.935 KG, DISTÂNCIA ENTRE EIXOS 4,80 M, POTÊNCIA 230 CV INCLUSIVE CAÇAMBA METÁLICA - IMPOSTOS E SEGUROS. AF_06/2014</v>
          </cell>
          <cell r="C4751" t="str">
            <v>H</v>
          </cell>
          <cell r="D4751">
            <v>0.7</v>
          </cell>
          <cell r="E4751">
            <v>0</v>
          </cell>
          <cell r="F4751">
            <v>0.7</v>
          </cell>
        </row>
        <row r="4752">
          <cell r="A4752">
            <v>91383</v>
          </cell>
          <cell r="B4752" t="str">
            <v>CAMINHÃO BASCULANTE 10 M3, TRUCADO CABINE SIMPLES, PESO BRUTO TOTAL 23.000 KG, CARGA ÚTIL MÁXIMA 15.935 KG, DISTÂNCIA ENTRE EIXOS 4,80 M, POTÊNCIA 230 CV INCLUSIVE CAÇAMBA METÁLICA - MANUTENÇÃO. AF_06/2014</v>
          </cell>
          <cell r="C4752" t="str">
            <v>H</v>
          </cell>
          <cell r="D4752">
            <v>20.55</v>
          </cell>
          <cell r="E4752">
            <v>0</v>
          </cell>
          <cell r="F4752">
            <v>20.55</v>
          </cell>
        </row>
        <row r="4753">
          <cell r="A4753">
            <v>91384</v>
          </cell>
          <cell r="B4753" t="str">
            <v>CAMINHÃO BASCULANTE 10 M3, TRUCADO CABINE SIMPLES, PESO BRUTO TOTAL 23.000 KG, CARGA ÚTIL MÁXIMA 15.935 KG, DISTÂNCIA ENTRE EIXOS 4,80 M, POTÊNCIA 230 CV INCLUSIVE CAÇAMBA METÁLICA - MATERIAIS NA OPERAÇÃO. AF_06/2014</v>
          </cell>
          <cell r="C4753" t="str">
            <v>H</v>
          </cell>
          <cell r="D4753">
            <v>68.8</v>
          </cell>
          <cell r="E4753">
            <v>0</v>
          </cell>
          <cell r="F4753">
            <v>68.8</v>
          </cell>
        </row>
        <row r="4754">
          <cell r="A4754">
            <v>91402</v>
          </cell>
          <cell r="B4754" t="str">
            <v>CAMINHÃO BASCULANTE 6 M3 TOCO, PESO BRUTO TOTAL 16.000 KG, CARGA ÚTIL MÁXIMA 11.130 KG, DISTÂNCIA ENTRE EIXOS 5,36 M, POTÊNCIA 185 CV, INCLUSIVE CAÇAMBA METÁLICA - IMPOSTOS E SEGUROS. AF_06/2014</v>
          </cell>
          <cell r="C4754" t="str">
            <v>H</v>
          </cell>
          <cell r="D4754">
            <v>0.59</v>
          </cell>
          <cell r="E4754">
            <v>0</v>
          </cell>
          <cell r="F4754">
            <v>0.59</v>
          </cell>
        </row>
        <row r="4755">
          <cell r="A4755">
            <v>5824</v>
          </cell>
          <cell r="B4755" t="str">
            <v>CAMINHÃO TOCO, PBT 16.000 KG, CARGA ÚTIL MÁX. 10.685 KG, DIST. ENTRE EIXOS 4,8 M, POTÊNCIA 189 CV, INCLUSIVE CARROCERIA FIXA ABERTA DE MADEIRA P/ TRANSPORTE GERAL DE CARGA SECA, DIMEN. APROX. 2,5 X 7,00 X 0,50 M - CHP DIURNO. AF_06/2014</v>
          </cell>
          <cell r="C4755" t="str">
            <v>CHP</v>
          </cell>
          <cell r="D4755">
            <v>81.41</v>
          </cell>
          <cell r="E4755">
            <v>10.94</v>
          </cell>
          <cell r="F4755">
            <v>92.35</v>
          </cell>
        </row>
        <row r="4756">
          <cell r="A4756">
            <v>5826</v>
          </cell>
          <cell r="B4756" t="str">
            <v>CAMINHÃO TOCO, PBT 16.000 KG, CARGA ÚTIL MÁX. 10.685 KG, DIST. ENTRE EIXOS 4,8 M, POTÊNCIA 189 CV, INCLUSIVE CARROCERIA FIXA ABERTA DE MADEIRA P/ TRANSPORTE GERAL DE CARGA SECA, DIMEN. APROX. 2,5 X 7,00 X 0,50 M - CHI DIURNO. AF_06/2014</v>
          </cell>
          <cell r="C4756" t="str">
            <v>CHI</v>
          </cell>
          <cell r="D4756">
            <v>14.09</v>
          </cell>
          <cell r="E4756">
            <v>10.94</v>
          </cell>
          <cell r="F4756">
            <v>25.03</v>
          </cell>
        </row>
        <row r="4757">
          <cell r="A4757">
            <v>5705</v>
          </cell>
          <cell r="B4757" t="str">
            <v>CAMINHÃO TOCO, PBT 16.000 KG, CARGA ÚTIL MÁX. 10.685 KG, DIST. ENTRE EIXOS 4,8 M, POTÊNCIA 189 CV, INCLUSIVE CARROCERIA FIXA ABERTA DE MADEIRA P/ TRANSPORTE GERAL DE CARGA SECA, DIMEN. APROX. 2,5 X 7,00 X 0,50 M - MANUTENÇÃO. AF_06/2014</v>
          </cell>
          <cell r="C4757" t="str">
            <v>H</v>
          </cell>
          <cell r="D4757">
            <v>10.77</v>
          </cell>
          <cell r="E4757">
            <v>0</v>
          </cell>
          <cell r="F4757">
            <v>10.77</v>
          </cell>
        </row>
        <row r="4758">
          <cell r="A4758">
            <v>53797</v>
          </cell>
          <cell r="B4758" t="str">
            <v>CAMINHÃO TOCO, PBT 16.000 KG, CARGA ÚTIL MÁX. 10.685 KG, DIST. ENTRE EIXOS 4,8 M, POTÊNCIA 189 CV, INCLUSIVE CARROCERIA FIXA ABERTA DE MADEIRA P/ TRANSPORTE GERAL DE CARGA SECA, DIMEN. APROX. 2,5 X 7,00 X 0,50 M - MATERIAIS NA OPERAÇÃO. AF_06/2014</v>
          </cell>
          <cell r="C4758" t="str">
            <v>H</v>
          </cell>
          <cell r="D4758">
            <v>56.55</v>
          </cell>
          <cell r="E4758">
            <v>0</v>
          </cell>
          <cell r="F4758">
            <v>56.55</v>
          </cell>
        </row>
        <row r="4759">
          <cell r="A4759">
            <v>73335</v>
          </cell>
          <cell r="B4759" t="str">
            <v>CAMINHÃO TOCO, PBT 14.300 KG, CARGA ÚTIL MÁX. 9.710 KG, DIST. ENTRE EIXOS 3,56 M, POTÊNCIA 185 CV, INCLUSIVE CARROCERIA FIXA ABERTA DE MADEIRA P/ TRANSPORTE GERAL DE CARGA SECA, DIMEN. APROX. 2,50 X 6,50 X 0,50 M - MANUTENÇÃO. AF_06/2014</v>
          </cell>
          <cell r="C4759" t="str">
            <v>H</v>
          </cell>
          <cell r="D4759">
            <v>12.81</v>
          </cell>
          <cell r="E4759">
            <v>0</v>
          </cell>
          <cell r="F4759">
            <v>12.81</v>
          </cell>
        </row>
        <row r="4760">
          <cell r="A4760">
            <v>73340</v>
          </cell>
          <cell r="B4760" t="str">
            <v>CAMINHÃO TOCO, PBT 14.300 KG, CARGA ÚTIL MÁX. 9.710 KG, DIST. ENTRE EIXOS 3,56 M, POTÊNCIA 185 CV, INCLUSIVE CARROCERIA FIXA ABERTA DE MADEIRA P/ TRANSPORTE GERAL DE CARGA SECA, DIMEN. APROX. 2,50 X 6,50 X 0,50 M - MATERIAIS NA OPERAÇÃO. AF_06/2014</v>
          </cell>
          <cell r="C4760" t="str">
            <v>H</v>
          </cell>
          <cell r="D4760">
            <v>55.33</v>
          </cell>
          <cell r="E4760">
            <v>0</v>
          </cell>
          <cell r="F4760">
            <v>55.33</v>
          </cell>
        </row>
        <row r="4761">
          <cell r="A4761">
            <v>73467</v>
          </cell>
          <cell r="B4761" t="str">
            <v>CAMINHÃO TOCO, PBT 14.300 KG, CARGA ÚTIL MÁX. 9.710 KG, DIST. ENTRE EIXOS 3,56 M, POTÊNCIA 185 CV, INCLUSIVE CARROCERIA FIXA ABERTA DE MADEIRA P/ TRANSPORTE GERAL DE CARGA SECA, DIMEN. APROX. 2,50 X 6,50 X 0,50 M - CHI DIURNO. AF_06/2014</v>
          </cell>
          <cell r="C4761" t="str">
            <v>CHP</v>
          </cell>
          <cell r="D4761">
            <v>86.93</v>
          </cell>
          <cell r="E4761">
            <v>10.94</v>
          </cell>
          <cell r="F4761">
            <v>97.87</v>
          </cell>
        </row>
        <row r="4762">
          <cell r="A4762">
            <v>53827</v>
          </cell>
          <cell r="B4762" t="str">
            <v>CAMINHÃO TOCO, PESO BRUTO TOTAL 14.300 KG, CARGA ÚTIL MÁXIMA 9590 KG, DISTÂNCIA ENTRE EIXOS 4,76 M, POTÊNCIA 185 CV (NÃO INCLUI CARROCERIA) - MATERIAIS NA OPERAÇÃO. AF_06/2014</v>
          </cell>
          <cell r="C4762" t="str">
            <v>H</v>
          </cell>
          <cell r="D4762">
            <v>55.33</v>
          </cell>
          <cell r="E4762">
            <v>0</v>
          </cell>
          <cell r="F4762">
            <v>55.33</v>
          </cell>
        </row>
        <row r="4763">
          <cell r="A4763">
            <v>53829</v>
          </cell>
          <cell r="B4763" t="str">
            <v>CAMINHÃO TOCO, PESO BRUTO TOTAL 16.000 KG, CARGA ÚTIL MÁXIMA DE 10.685 KG, DISTÂNCIA ENTRE EIXOS 4,80 M, POTÊNCIA 189 CV EXCLUSIVE CARROCERIA - MATERIAIS NA OPERAÇÃO. AF_06/2014</v>
          </cell>
          <cell r="C4763" t="str">
            <v>H</v>
          </cell>
          <cell r="D4763">
            <v>56.55</v>
          </cell>
          <cell r="E4763">
            <v>0</v>
          </cell>
          <cell r="F4763">
            <v>56.55</v>
          </cell>
        </row>
        <row r="4764">
          <cell r="A4764">
            <v>67827</v>
          </cell>
          <cell r="B4764" t="str">
            <v>CAMINHÃO BASCULANTE 6 M3 TOCO, PESO BRUTO TOTAL 16.000 KG, CARGA ÚTIL MÁXIMA 11.130 KG, DISTÂNCIA ENTRE EIXOS 5,36 M, POTÊNCIA 185 CV, INCLUSIVE CAÇAMBA METÁLICA - CHI DIURNO. AF_06/2014</v>
          </cell>
          <cell r="C4764" t="str">
            <v>CHI</v>
          </cell>
          <cell r="D4764">
            <v>18.71</v>
          </cell>
          <cell r="E4764">
            <v>10.94</v>
          </cell>
          <cell r="F4764">
            <v>29.65</v>
          </cell>
        </row>
        <row r="4765">
          <cell r="A4765">
            <v>5754</v>
          </cell>
          <cell r="B4765" t="str">
            <v>CAMINHÃO TOCO, PESO BRUTO TOTAL 16.000 KG, CARGA ÚTIL MÁXIMA DE 10.685 KG, DISTÂNCIA ENTRE EIXOS 4,80 M, POTÊNCIA 189 CV EXCLUSIVE CARROCERIA - MANUTENÇÃO. AF_06/2014</v>
          </cell>
          <cell r="C4765" t="str">
            <v>H</v>
          </cell>
          <cell r="D4765">
            <v>10.01</v>
          </cell>
          <cell r="E4765">
            <v>0</v>
          </cell>
          <cell r="F4765">
            <v>10.01</v>
          </cell>
        </row>
        <row r="4766">
          <cell r="A4766">
            <v>5894</v>
          </cell>
          <cell r="B4766" t="str">
            <v>CAMINHÃO TOCO, PESO BRUTO TOTAL 16.000 KG, CARGA ÚTIL MÁXIMA DE 10.685 KG, DISTÂNCIA ENTRE EIXOS 4,80 M, POTÊNCIA 189 CV EXCLUSIVE CARROCERIA - CHP DIURNO. AF_06/2014</v>
          </cell>
          <cell r="C4766" t="str">
            <v>CHP</v>
          </cell>
          <cell r="D4766">
            <v>79.86</v>
          </cell>
          <cell r="E4766">
            <v>10.94</v>
          </cell>
          <cell r="F4766">
            <v>90.8</v>
          </cell>
        </row>
        <row r="4767">
          <cell r="A4767">
            <v>5896</v>
          </cell>
          <cell r="B4767" t="str">
            <v>CAMINHÃO TOCO, PESO BRUTO TOTAL 16.000 KG, CARGA ÚTIL MÁXIMA DE 10.685 KG, DISTÂNCIA ENTRE EIXOS 4,80 M, POTÊNCIA 189 CV EXCLUSIVE CARROCERIA - CHI DIURNO. AF_06/2014</v>
          </cell>
          <cell r="C4767" t="str">
            <v>CHI</v>
          </cell>
          <cell r="D4767">
            <v>13.3</v>
          </cell>
          <cell r="E4767">
            <v>10.94</v>
          </cell>
          <cell r="F4767">
            <v>24.24</v>
          </cell>
        </row>
        <row r="4768">
          <cell r="A4768">
            <v>5751</v>
          </cell>
          <cell r="B4768" t="str">
            <v>CAMINHÃO TOCO, PESO BRUTO TOTAL 14.300 KG, CARGA ÚTIL MÁXIMA 9590 KG, DISTÂNCIA ENTRE EIXOS 4,76 M, POTÊNCIA 185 CV (NÃO INCLUI CARROCERIA) - MANUTENÇÃO. AF_06/2014</v>
          </cell>
          <cell r="C4768" t="str">
            <v>H</v>
          </cell>
          <cell r="D4768">
            <v>2.42</v>
          </cell>
          <cell r="E4768">
            <v>0</v>
          </cell>
          <cell r="F4768">
            <v>2.42</v>
          </cell>
        </row>
        <row r="4769">
          <cell r="A4769">
            <v>5890</v>
          </cell>
          <cell r="B4769" t="str">
            <v>CAMINHÃO TOCO, PESO BRUTO TOTAL 14.300 KG, CARGA ÚTIL MÁXIMA 9590 KG, DISTÂNCIA ENTRE EIXOS 4,76 M, POTÊNCIA 185 CV (NÃO INCLUI CARROCERIA) - CHP DIURNO. AF_06/2014</v>
          </cell>
          <cell r="C4769" t="str">
            <v>CHP</v>
          </cell>
          <cell r="D4769">
            <v>73</v>
          </cell>
          <cell r="E4769">
            <v>10.94</v>
          </cell>
          <cell r="F4769">
            <v>83.94</v>
          </cell>
        </row>
        <row r="4770">
          <cell r="A4770">
            <v>5892</v>
          </cell>
          <cell r="B4770" t="str">
            <v>CAMINHÃO TOCO, PESO BRUTO TOTAL 14.300 KG, CARGA ÚTIL MÁXIMA 9590 KG, DISTÂNCIA ENTRE EIXOS 4,76 M, POTÊNCIA 185 CV (NÃO INCLUI CARROCERIA) - CHI DIURNO. AF_06/2014</v>
          </cell>
          <cell r="C4770" t="str">
            <v>CHI</v>
          </cell>
          <cell r="D4770">
            <v>15.24</v>
          </cell>
          <cell r="E4770">
            <v>10.94</v>
          </cell>
          <cell r="F4770">
            <v>26.18</v>
          </cell>
        </row>
        <row r="4771">
          <cell r="A4771">
            <v>91395</v>
          </cell>
          <cell r="B4771" t="str">
            <v>CAMINHÃO TOCO, PBT 14.300 KG, CARGA ÚTIL MÁX. 9.710 KG, DIST. ENTRE EIXOS 3,56 M, POTÊNCIA 185 CV, INCLUSIVE CARROCERIA FIXA ABERTA DE MADEIRA P/ TRANSPORTE GERAL DE CARGA SECA, DIMEN. APROX. 2,50 X 6,50 X 0,50 M - CHI DIURNO. AF_06/2014</v>
          </cell>
          <cell r="C4771" t="str">
            <v>CHI</v>
          </cell>
          <cell r="D4771">
            <v>18.78</v>
          </cell>
          <cell r="E4771">
            <v>10.94</v>
          </cell>
          <cell r="F4771">
            <v>29.72</v>
          </cell>
        </row>
        <row r="4772">
          <cell r="A4772">
            <v>89264</v>
          </cell>
          <cell r="B4772" t="str">
            <v>CAMINHÃO TOCO, PBT 16.000 KG, CARGA ÚTIL MÁX. 10.685 KG, DIST. ENTRE EIXOS 4,8 M, POTÊNCIA 189 CV, INCLUSIVE CARROCERIA FIXA ABERTA DE MADEIRA P/ TRANSPORTE GERAL DE CARGA SECA, DIMEN. APROX. 2,5 X 7,00 X 0,50 M - DEPRECIAÇÃO. AF_06/2014</v>
          </cell>
          <cell r="C4772" t="str">
            <v>H</v>
          </cell>
          <cell r="D4772">
            <v>8.61</v>
          </cell>
          <cell r="E4772">
            <v>0</v>
          </cell>
          <cell r="F4772">
            <v>8.61</v>
          </cell>
        </row>
        <row r="4773">
          <cell r="A4773">
            <v>89265</v>
          </cell>
          <cell r="B4773" t="str">
            <v>CAMINHÃO TOCO, PBT 16.000 KG, CARGA ÚTIL MÁX. 10.685 KG, DIST. ENTRE EIXOS 4,8 M, POTÊNCIA 189 CV, INCLUSIVE CARROCERIA FIXA ABERTA DE MADEIRA P/ TRANSPORTE GERAL DE CARGA SECA, DIMEN. APROX. 2,5 X 7,00 X 0,50 M - JUROS. AF_08/2015</v>
          </cell>
          <cell r="C4773" t="str">
            <v>H</v>
          </cell>
          <cell r="D4773">
            <v>2.2000000000000002</v>
          </cell>
          <cell r="E4773">
            <v>0</v>
          </cell>
          <cell r="F4773">
            <v>2.2000000000000002</v>
          </cell>
        </row>
        <row r="4774">
          <cell r="A4774">
            <v>89266</v>
          </cell>
          <cell r="B4774" t="str">
            <v>CAMINHÃO TOCO, PBT 16.000 KG, CARGA ÚTIL MÁX. 10.685 KG, DIST. ENTRE EIXOS 4,8 M, POTÊNCIA 189 CV, INCLUSIVE CARROCERIA FIXA ABERTA DE MADEIRA P/ TRANSPORTE GERAL DE CARGA SECA, DIMEN. APROX. 2,5 X 7,00 X 0,50 M - IMPOSTOSE SEGUROS. AF_06/2014</v>
          </cell>
          <cell r="C4774" t="str">
            <v>H</v>
          </cell>
          <cell r="D4774">
            <v>0.45</v>
          </cell>
          <cell r="E4774">
            <v>0</v>
          </cell>
          <cell r="F4774">
            <v>0.45</v>
          </cell>
        </row>
        <row r="4775">
          <cell r="A4775">
            <v>91354</v>
          </cell>
          <cell r="B4775" t="str">
            <v>CAMINHÃO TOCO, PESO BRUTO TOTAL 14.300 KG, CARGA ÚTIL MÁXIMA 9590 KG, DISTÂNCIA ENTRE EIXOS 4,76 M, POTÊNCIA 185 CV (NÃO INCLUI CARROCERIA) - DEPRECIAÇÃO. AF_06/2014</v>
          </cell>
          <cell r="C4775" t="str">
            <v>H</v>
          </cell>
          <cell r="D4775">
            <v>9.49</v>
          </cell>
          <cell r="E4775">
            <v>0</v>
          </cell>
          <cell r="F4775">
            <v>9.49</v>
          </cell>
        </row>
        <row r="4776">
          <cell r="A4776">
            <v>91355</v>
          </cell>
          <cell r="B4776" t="str">
            <v>CAMINHÃO TOCO, PESO BRUTO TOTAL 14.300 KG, CARGA ÚTIL MÁXIMA 9590 KG, DISTÂNCIA ENTRE EIXOS 4,76 M, POTÊNCIA 185 CV (NÃO INCLUI CARROCERIA) - JUROS. AF_06/2014</v>
          </cell>
          <cell r="C4776" t="str">
            <v>H</v>
          </cell>
          <cell r="D4776">
            <v>2.42</v>
          </cell>
          <cell r="E4776">
            <v>0</v>
          </cell>
          <cell r="F4776">
            <v>2.42</v>
          </cell>
        </row>
        <row r="4777">
          <cell r="A4777">
            <v>91356</v>
          </cell>
          <cell r="B4777" t="str">
            <v>CAMINHÃO TOCO, PESO BRUTO TOTAL 14.300 KG, CARGA ÚTIL MÁXIMA 9590 KG, DISTÂNCIA ENTRE EIXOS 4,76 M, POTÊNCIA 185 CV (NÃO INCLUI CARROCERIA) - IMPOSTOS E SEGUROS. AF_06/2014</v>
          </cell>
          <cell r="C4777" t="str">
            <v>H</v>
          </cell>
          <cell r="D4777">
            <v>0.49</v>
          </cell>
          <cell r="E4777">
            <v>0</v>
          </cell>
          <cell r="F4777">
            <v>0.49</v>
          </cell>
        </row>
        <row r="4778">
          <cell r="A4778">
            <v>91375</v>
          </cell>
          <cell r="B4778" t="str">
            <v>CAMINHÃO TOCO, PESO BRUTO TOTAL 16.000 KG, CARGA ÚTIL MÁXIMA DE 10.685 KG, DISTÂNCIA ENTRE EIXOS 4,80 M, POTÊNCIA 189 CV EXCLUSIVE CARROCERIA - DEPRECIAÇÃO. AF_06/2014</v>
          </cell>
          <cell r="C4778" t="str">
            <v>H</v>
          </cell>
          <cell r="D4778">
            <v>8.01</v>
          </cell>
          <cell r="E4778">
            <v>0</v>
          </cell>
          <cell r="F4778">
            <v>8.01</v>
          </cell>
        </row>
        <row r="4779">
          <cell r="A4779">
            <v>91376</v>
          </cell>
          <cell r="B4779" t="str">
            <v>CAMINHÃO TOCO, PESO BRUTO TOTAL 16.000 KG, CARGA ÚTIL MÁXIMA DE 10.685 KG, DISTÂNCIA ENTRE EIXOS 4,80 M, POTÊNCIA 189 CV EXCLUSIVE CARROCERIA - JUROS. AF_06/2014</v>
          </cell>
          <cell r="C4779" t="str">
            <v>H</v>
          </cell>
          <cell r="D4779">
            <v>2.04</v>
          </cell>
          <cell r="E4779">
            <v>0</v>
          </cell>
          <cell r="F4779">
            <v>2.04</v>
          </cell>
        </row>
        <row r="4780">
          <cell r="A4780">
            <v>91377</v>
          </cell>
          <cell r="B4780" t="str">
            <v>CAMINHÃO TOCO, PESO BRUTO TOTAL 16.000 KG, CARGA ÚTIL MÁXIMA DE 10.685 KG, DISTÂNCIA ENTRE EIXOS 4,80 M, POTÊNCIA 189 CV EXCLUSIVE CARROCERIA - IMPOSTOS E SEGUROS. AF_06/2014</v>
          </cell>
          <cell r="C4780" t="str">
            <v>H</v>
          </cell>
          <cell r="D4780">
            <v>0.42</v>
          </cell>
          <cell r="E4780">
            <v>0</v>
          </cell>
          <cell r="F4780">
            <v>0.42</v>
          </cell>
        </row>
        <row r="4781">
          <cell r="A4781">
            <v>91390</v>
          </cell>
          <cell r="B4781" t="str">
            <v>CAMINHÃO TOCO, PBT 14.300 KG, CARGA ÚTIL MÁX. 9.710 KG, DIST. ENTRE EIXOS 3,56 M, POTÊNCIA 185 CV, INCLUSIVE CARROCERIA FIXA ABERTA DE MADEIRA P/ TRANSPORTE GERAL DE CARGA SECA, DIMEN. APROX. 2,50 X 6,50 X 0,50 M - DEPRECIAÇÃO. AF_06/2014</v>
          </cell>
          <cell r="C4781" t="str">
            <v>H</v>
          </cell>
          <cell r="D4781">
            <v>12.81</v>
          </cell>
          <cell r="E4781">
            <v>0</v>
          </cell>
          <cell r="F4781">
            <v>12.81</v>
          </cell>
        </row>
        <row r="4782">
          <cell r="A4782">
            <v>91391</v>
          </cell>
          <cell r="B4782" t="str">
            <v>CAMINHÃO TOCO, PBT 14.300 KG, CARGA ÚTIL MÁX. 9.710 KG, DIST. ENTRE EIXOS 3,56 M, POTÊNCIA 185 CV, INCLUSIVE CARROCERIA FIXA ABERTA DE MADEIRA P/ TRANSPORTE GERAL DE CARGA SECA, DIMEN. APROX. 2,50 X 6,50 X 0,50 M - JUROS. AF_06/2014</v>
          </cell>
          <cell r="C4782" t="str">
            <v>H</v>
          </cell>
          <cell r="D4782">
            <v>2.61</v>
          </cell>
          <cell r="E4782">
            <v>0</v>
          </cell>
          <cell r="F4782">
            <v>2.61</v>
          </cell>
        </row>
        <row r="4783">
          <cell r="A4783">
            <v>91392</v>
          </cell>
          <cell r="B4783" t="str">
            <v>CAMINHÃO TOCO, PBT 14.300 KG, CARGA ÚTIL MÁX. 9.710 KG, DIST. ENTRE EIXOS 3,56 M, POTÊNCIA 185 CV, INCLUSIVE CARROCERIA FIXA ABERTA DE MADEIRA P/ TRANSPORTE GERAL DE CARGA SECA, DIMEN. APROX. 2,50 X 6,50 X 0,50 M - IMPOSTOS E SEGUROS. AF_06/2014</v>
          </cell>
          <cell r="C4783" t="str">
            <v>H</v>
          </cell>
          <cell r="D4783">
            <v>0.53</v>
          </cell>
          <cell r="E4783">
            <v>0</v>
          </cell>
          <cell r="F4783">
            <v>0.53</v>
          </cell>
        </row>
        <row r="4784">
          <cell r="A4784">
            <v>5747</v>
          </cell>
          <cell r="B4784" t="str">
            <v>CAMINHÃO PIPA 6.000 L, PESO BRUTO TOTAL 13.000 KG, DISTÂNCIA ENTRE EIXOS 4,80 M, POTÊNCIA 189 CV INCLUSIVE TANQUE DE AÇO PARA TRANSPORTE DE ÁGUA, CAPACIDADE 6 M3 - MATERIAIS NA OPERAÇÃO. AF_06/2014</v>
          </cell>
          <cell r="C4784" t="str">
            <v>H</v>
          </cell>
          <cell r="D4784">
            <v>56.55</v>
          </cell>
          <cell r="E4784">
            <v>0</v>
          </cell>
          <cell r="F4784">
            <v>56.55</v>
          </cell>
        </row>
        <row r="4785">
          <cell r="A4785">
            <v>5763</v>
          </cell>
          <cell r="B4785" t="str">
            <v>CAMINHÃO PIPA 10.000 L TRUCADO, PESO BRUTO TOTAL 23.000 KG, CARGA ÚTIL MÁXIMA 15.935 KG, DISTÂNCIA ENTRE EIXOS 4,8 M, POTÊNCIA 230 CV, INCLUSIVE TANQUE DE AÇO PARA TRANSPORTE DE ÁGUA - MANUTENÇÃO. AF_06/2014</v>
          </cell>
          <cell r="C4785" t="str">
            <v>H</v>
          </cell>
          <cell r="D4785">
            <v>17.18</v>
          </cell>
          <cell r="E4785">
            <v>0</v>
          </cell>
          <cell r="F4785">
            <v>17.18</v>
          </cell>
        </row>
        <row r="4786">
          <cell r="A4786">
            <v>5901</v>
          </cell>
          <cell r="B4786" t="str">
            <v>CAMINHÃO PIPA 10.000 L TRUCADO, PESO BRUTO TOTAL 23.000 KG, CARGA ÚTIL MÁXIMA 15.935 KG, DISTÂNCIA ENTRE EIXOS 4,8 M, POTÊNCIA 230 CV, INCLUSIVE TANQUE DE AÇO PARA TRANSPORTE DE ÁGUA - CHP DIURNO. AF_06/2014</v>
          </cell>
          <cell r="C4786" t="str">
            <v>CHP</v>
          </cell>
          <cell r="D4786">
            <v>106.78</v>
          </cell>
          <cell r="E4786">
            <v>10.94</v>
          </cell>
          <cell r="F4786">
            <v>117.72</v>
          </cell>
        </row>
        <row r="4787">
          <cell r="A4787">
            <v>5903</v>
          </cell>
          <cell r="B4787" t="str">
            <v>CAMINHÃO PIPA 10.000 L TRUCADO, PESO BRUTO TOTAL 23.000 KG, CARGA ÚTIL MÁXIMA 15.935 KG, DISTÂNCIA ENTRE EIXOS 4,8 M, POTÊNCIA 230 CV, INCLUSIVE TANQUE DE AÇO PARA TRANSPORTE DE ÁGUA - CHI DIURNO. AF_06/2014</v>
          </cell>
          <cell r="C4787" t="str">
            <v>CHI</v>
          </cell>
          <cell r="D4787">
            <v>20.79</v>
          </cell>
          <cell r="E4787">
            <v>10.94</v>
          </cell>
          <cell r="F4787">
            <v>31.73</v>
          </cell>
        </row>
        <row r="4788">
          <cell r="A4788">
            <v>53831</v>
          </cell>
          <cell r="B4788" t="str">
            <v>CAMINHÃO PIPA 10.000 L TRUCADO, PESO BRUTO TOTAL 23.000 KG, CARGA ÚTIL MÁXIMA 15.935 KG, DISTÂNCIA ENTRE EIXOS 4,8 M, POTÊNCIA 230 CV, INCLUSIVE TANQUE DE AÇO PARA TRANSPORTE DE ÁGUA - MATERIAIS NA OPERAÇÃO. AF_06/2014</v>
          </cell>
          <cell r="C4788" t="str">
            <v>H</v>
          </cell>
          <cell r="D4788">
            <v>68.8</v>
          </cell>
          <cell r="E4788">
            <v>0</v>
          </cell>
          <cell r="F4788">
            <v>68.8</v>
          </cell>
        </row>
        <row r="4789">
          <cell r="A4789">
            <v>53882</v>
          </cell>
          <cell r="B4789" t="str">
            <v>CAMINHÃO PIPA 6.000 L, PESO BRUTO TOTAL 13.000 KG, DISTÂNCIA ENTRE EIXOS 4,80 M, POTÊNCIA 189 CV INCLUSIVE TANQUE DE AÇO PARA TRANSPORTE DE ÁGUA, CAPACIDADE 6 M3 - MANUTENÇÃO. AF_06/2014</v>
          </cell>
          <cell r="C4789" t="str">
            <v>H</v>
          </cell>
          <cell r="D4789">
            <v>13.38</v>
          </cell>
          <cell r="E4789">
            <v>0</v>
          </cell>
          <cell r="F4789">
            <v>13.38</v>
          </cell>
        </row>
        <row r="4790">
          <cell r="A4790">
            <v>6259</v>
          </cell>
          <cell r="B4790" t="str">
            <v>CAMINHÃO PIPA 6.000 L, PESO BRUTO TOTAL 13.000 KG, DISTÂNCIA ENTRE EIXOS 4,80 M, POTÊNCIA 189 CV INCLUSIVE TANQUE DE AÇO PARA TRANSPORTE DE ÁGUA, CAPACIDADE 6 M3 - CHP DIURNO. AF_06/2014</v>
          </cell>
          <cell r="C4790" t="str">
            <v>CHP</v>
          </cell>
          <cell r="D4790">
            <v>86.76</v>
          </cell>
          <cell r="E4790">
            <v>10.94</v>
          </cell>
          <cell r="F4790">
            <v>97.7</v>
          </cell>
        </row>
        <row r="4791">
          <cell r="A4791">
            <v>91359</v>
          </cell>
          <cell r="B4791" t="str">
            <v>CAMINHÃO PIPA 6.000 L, PESO BRUTO TOTAL 13.000 KG, DISTÂNCIA ENTRE EIXOS 4,80 M, POTÊNCIA 189 CV INCLUSIVE TANQUE DE AÇO PARA TRANSPORTE DE ÁGUA, CAPACIDADE 6 M3 - DEPRECIAÇÃO. AF_06/2014</v>
          </cell>
          <cell r="C4791" t="str">
            <v>H</v>
          </cell>
          <cell r="D4791">
            <v>10.71</v>
          </cell>
          <cell r="E4791">
            <v>0</v>
          </cell>
          <cell r="F4791">
            <v>10.71</v>
          </cell>
        </row>
        <row r="4792">
          <cell r="A4792">
            <v>91360</v>
          </cell>
          <cell r="B4792" t="str">
            <v>CAMINHÃO PIPA 6.000 L, PESO BRUTO TOTAL 13.000 KG, DISTÂNCIA ENTRE EIXOS 4,80 M, POTÊNCIA 189 CV INCLUSIVE TANQUE DE AÇO PARA TRANSPORTE DE ÁGUA, CAPACIDADE 6 M3 - JUROS. AF_06/2014</v>
          </cell>
          <cell r="C4792" t="str">
            <v>H</v>
          </cell>
          <cell r="D4792">
            <v>2.73</v>
          </cell>
          <cell r="E4792">
            <v>0</v>
          </cell>
          <cell r="F4792">
            <v>2.73</v>
          </cell>
        </row>
        <row r="4793">
          <cell r="A4793">
            <v>91361</v>
          </cell>
          <cell r="B4793" t="str">
            <v>CAMINHÃO PIPA 6.000 L, PESO BRUTO TOTAL 13.000 KG, DISTÂNCIA ENTRE EIXOS 4,80 M, POTÊNCIA 189 CV INCLUSIVE TANQUE DE AÇO PARA TRANSPORTE DE ÁGUA, CAPACIDADE 6 M3 - IMPOSTOS E SEGUROS. AF_06/2014</v>
          </cell>
          <cell r="C4793" t="str">
            <v>H</v>
          </cell>
          <cell r="D4793">
            <v>0.56000000000000005</v>
          </cell>
          <cell r="E4793">
            <v>0</v>
          </cell>
          <cell r="F4793">
            <v>0.56000000000000005</v>
          </cell>
        </row>
        <row r="4794">
          <cell r="A4794">
            <v>91396</v>
          </cell>
          <cell r="B4794" t="str">
            <v>CAMINHÃO PIPA 10.000 L TRUCADO, PESO BRUTO TOTAL 23.000 KG, CARGA ÚTIL MÁXIMA 15.935 KG, DISTÂNCIA ENTRE EIXOS 4,8 M, POTÊNCIA 230 CV, INCLUSIVE TANQUE DE AÇO PARA TRANSPORTE DE ÁGUA - DEPRECIAÇÃO. AF_06/2014</v>
          </cell>
          <cell r="C4794" t="str">
            <v>H</v>
          </cell>
          <cell r="D4794">
            <v>13.74</v>
          </cell>
          <cell r="E4794">
            <v>0</v>
          </cell>
          <cell r="F4794">
            <v>13.74</v>
          </cell>
        </row>
        <row r="4795">
          <cell r="A4795">
            <v>91397</v>
          </cell>
          <cell r="B4795" t="str">
            <v>CAMINHÃO PIPA 10.000 L TRUCADO, PESO BRUTO TOTAL 23.000 KG, CARGA ÚTIL MÁXIMA 15.935 KG, DISTÂNCIA ENTRE EIXOS 4,8 M, POTÊNCIA 230 CV, INCLUSIVE TANQUE DE AÇO PARA TRANSPORTE DE ÁGUA - JUROS. AF_06/2014</v>
          </cell>
          <cell r="C4795" t="str">
            <v>H</v>
          </cell>
          <cell r="D4795">
            <v>3.51</v>
          </cell>
          <cell r="E4795">
            <v>0</v>
          </cell>
          <cell r="F4795">
            <v>3.51</v>
          </cell>
        </row>
        <row r="4796">
          <cell r="A4796">
            <v>91398</v>
          </cell>
          <cell r="B4796" t="str">
            <v>CAMINHÃO PIPA 10.000 L TRUCADO, PESO BRUTO TOTAL 23.000 KG, CARGA ÚTIL MÁXIMA 15.935 KG, DISTÂNCIA ENTRE EIXOS 4,8 M, POTÊNCIA 230 CV, INCLUSIVE TANQUE DE AÇO PARA TRANSPORTE DE ÁGUA - IMPOSTOS E SEGUROS. AF_06/2014</v>
          </cell>
          <cell r="C4796" t="str">
            <v>H</v>
          </cell>
          <cell r="D4796">
            <v>0.72</v>
          </cell>
          <cell r="E4796">
            <v>0</v>
          </cell>
          <cell r="F4796">
            <v>0.72</v>
          </cell>
        </row>
        <row r="4797">
          <cell r="A4797">
            <v>6260</v>
          </cell>
          <cell r="B4797" t="str">
            <v>CAMINHÃO PIPA 6.000 L, PESO BRUTO TOTAL 13.000 KG, DISTÂNCIA ENTRE EIXOS 4,80 M, POTÊNCIA 189 CV INCLUSIVE TANQUE DE AÇO PARA TRANSPORTE DE ÁGUA, CAPACIDADE 6 M3 - CHI DIURNO. AF_06/2014</v>
          </cell>
          <cell r="C4797" t="str">
            <v>CHI</v>
          </cell>
          <cell r="D4797">
            <v>16.82</v>
          </cell>
          <cell r="E4797">
            <v>10.94</v>
          </cell>
          <cell r="F4797">
            <v>27.76</v>
          </cell>
        </row>
        <row r="4798">
          <cell r="A4798">
            <v>91640</v>
          </cell>
          <cell r="B4798" t="str">
            <v>CAMINHÃO DE TRANSPORTE DE MATERIAL ASFÁLTICO 30000L, COM CAVALO MECÂNICO DE CAPACIDADE MÁXIMA DE TRAÇÃO COMBINADO DE 66000 KG, POTÊNCIA 360 CV, INCLUSIVE TANQUE DE ASFALTO COM SERPENTINA - DEPRECIAÇÃO. AF_08/2015</v>
          </cell>
          <cell r="C4798" t="str">
            <v>H</v>
          </cell>
          <cell r="D4798">
            <v>22.77</v>
          </cell>
          <cell r="E4798">
            <v>0</v>
          </cell>
          <cell r="F4798">
            <v>22.77</v>
          </cell>
        </row>
        <row r="4799">
          <cell r="A4799">
            <v>91641</v>
          </cell>
          <cell r="B4799" t="str">
            <v>CAMINHÃO DE TRANSPORTE DE MATERIAL ASFÁLTICO 30000L, COM CAVALO MECÂNICO DE CAPACIDADE MÁXIMA DE TRAÇÃO COMBINADO DE 66000 KG, POTÊNCIA 360 CV, INCLUSIVE TANQUE DE ASFALTO COM SERPENTINA - JUROS. AF_08/2015</v>
          </cell>
          <cell r="C4799" t="str">
            <v>H</v>
          </cell>
          <cell r="D4799">
            <v>11.11</v>
          </cell>
          <cell r="E4799">
            <v>0</v>
          </cell>
          <cell r="F4799">
            <v>11.11</v>
          </cell>
        </row>
        <row r="4800">
          <cell r="A4800">
            <v>91642</v>
          </cell>
          <cell r="B4800" t="str">
            <v>CAMINHÃO DE TRANSPORTE DE MATERIAL ASFÁLTICO 30000L, COM CAVALO MECÂNICO DE CAPACIDADE MÁXIMA DE TRAÇÃO COMBINADO DE 66000 KG, POTÊNCIA 360 CV, INCLUSIVE TANQUE DE ASFALTO COM SERPENTINA  IMPOSTOS E SEGUROS. AF_08/2015</v>
          </cell>
          <cell r="C4800" t="str">
            <v>H</v>
          </cell>
          <cell r="D4800">
            <v>2.2999999999999998</v>
          </cell>
          <cell r="E4800">
            <v>0</v>
          </cell>
          <cell r="F4800">
            <v>2.2999999999999998</v>
          </cell>
        </row>
        <row r="4801">
          <cell r="A4801">
            <v>91643</v>
          </cell>
          <cell r="B4801" t="str">
            <v>CAMINHÃO DE TRANSPORTE DE MATERIAL ASFÁLTICO 30000L, COM CAVALO MECÂNICO DE CAPACIDADE MÁXIMA DE TRAÇÃO COMBINADO DE 66000 KG, POTÊNCIA 360 CV, INCLUSIVE TANQUE DE ASFALTO COM SERPENTINA - MANUTENÇÃO. AF_08/2015</v>
          </cell>
          <cell r="C4801" t="str">
            <v>H</v>
          </cell>
          <cell r="D4801">
            <v>32.049999999999997</v>
          </cell>
          <cell r="E4801">
            <v>0</v>
          </cell>
          <cell r="F4801">
            <v>32.049999999999997</v>
          </cell>
        </row>
        <row r="4802">
          <cell r="A4802">
            <v>91644</v>
          </cell>
          <cell r="B4802" t="str">
            <v>CAMINHÃO DE TRANSPORTE DE MATERIAL ASFÁLTICO 30000L, COM CAVALO MECÂNICO DE CAPACIDADE MÁXIMA DE TRAÇÃO COMBINADO DE 66000 KG, POTÊNCIA 360 CV, INCLUSIVE TANQUE DE ASFALTO COM SERPENTINA - MATERIAIS NA OPERAÇÃO. AF_08/2015</v>
          </cell>
          <cell r="C4802" t="str">
            <v>H</v>
          </cell>
          <cell r="D4802">
            <v>107.69</v>
          </cell>
          <cell r="E4802">
            <v>0</v>
          </cell>
          <cell r="F4802">
            <v>107.69</v>
          </cell>
        </row>
        <row r="4803">
          <cell r="A4803">
            <v>91645</v>
          </cell>
          <cell r="B4803" t="str">
            <v>CAMINHÃO DE TRANSPORTE DE MATERIAL ASFÁLTICO 30000L, COM CAVALO MECÂNICO DE CAPACIDADE MÁXIMA DE TRAÇÃO COMBINADO DE 66000 KG, POTÊNCIA 360 CV, INCLUSIVE TANQUE DE ASFALTO COM SERPENTINA - CHP DIURNO. AF_08/2015</v>
          </cell>
          <cell r="C4803" t="str">
            <v>CHP</v>
          </cell>
          <cell r="D4803">
            <v>178.76</v>
          </cell>
          <cell r="E4803">
            <v>10.95</v>
          </cell>
          <cell r="F4803">
            <v>189.71</v>
          </cell>
        </row>
        <row r="4804">
          <cell r="A4804">
            <v>91646</v>
          </cell>
          <cell r="B4804" t="str">
            <v>CAMINHÃO DE TRANSPORTE DE MATERIAL ASFÁLTICO 30000L, COM CAVALO MECÂNICO DE CAPACIDADE MÁXIMA DE TRAÇÃO COMBINADO DE 66000 KG, POTÊNCIA 360 CV, INCLUSIVE TANQUE DE ASFALTO COM SERPENTINA - CHI DIURNO. AF_08/2015</v>
          </cell>
          <cell r="C4804" t="str">
            <v>CHI</v>
          </cell>
          <cell r="D4804">
            <v>39.01</v>
          </cell>
          <cell r="E4804">
            <v>10.95</v>
          </cell>
          <cell r="F4804">
            <v>49.96</v>
          </cell>
        </row>
        <row r="4805">
          <cell r="A4805">
            <v>91031</v>
          </cell>
          <cell r="B4805" t="str">
            <v>CAMINHÃO TRUCADO (C/ TERCEIRO EIXO) ELETRÔNICO - POTÊNCIA 231CV - PBT = 22000KG - DIST. ENTRE EIXOS 5170 MM - INCLUI CARROCERIA FIXA ABERTA DE MADEIRA - CHP DIURNO. AF_06/2015</v>
          </cell>
          <cell r="C4805" t="str">
            <v>CHP</v>
          </cell>
          <cell r="D4805">
            <v>103.15</v>
          </cell>
          <cell r="E4805">
            <v>10.94</v>
          </cell>
          <cell r="F4805">
            <v>114.09</v>
          </cell>
        </row>
        <row r="4806">
          <cell r="A4806">
            <v>91032</v>
          </cell>
          <cell r="B4806" t="str">
            <v>CAMINHÃO TRUCADO (C/ TERCEIRO EIXO) ELETRÔNICO - POTÊNCIA 231CV - PBT = 22000KG - DIST. ENTRE EIXOS 5170 MM - INCLUI CARROCERIA FIXA ABERTA DE MADEIRA - CHI DIURNO. AF_06/2015</v>
          </cell>
          <cell r="C4806" t="str">
            <v>CHI</v>
          </cell>
          <cell r="D4806">
            <v>18.79</v>
          </cell>
          <cell r="E4806">
            <v>10.94</v>
          </cell>
          <cell r="F4806">
            <v>29.73</v>
          </cell>
        </row>
        <row r="4807">
          <cell r="A4807">
            <v>91026</v>
          </cell>
          <cell r="B4807" t="str">
            <v>CAMINHÃO TRUCADO (C/ TERCEIRO EIXO) ELETRÔNICO - POTÊNCIA 231CV - PBT = 22000KG - DIST. ENTRE EIXOS 5170 MM - INCLUI CARROCERIA FIXA ABERTA DE MADEIRA - DEPRECIAÇÃO. AF_06/2015</v>
          </cell>
          <cell r="C4807" t="str">
            <v>H</v>
          </cell>
          <cell r="D4807">
            <v>12.21</v>
          </cell>
          <cell r="E4807">
            <v>0</v>
          </cell>
          <cell r="F4807">
            <v>12.21</v>
          </cell>
        </row>
        <row r="4808">
          <cell r="A4808">
            <v>91027</v>
          </cell>
          <cell r="B4808" t="str">
            <v>CAMINHÃO TRUCADO (C/ TERCEIRO EIXO) ELETRÔNICO - POTÊNCIA 231CV - PBT = 22000KG - DIST. ENTRE EIXOS 5170 MM - INCLUI CARROCERIA FIXA ABERTA DE MADEIRA - JUROS. AF_06/2015</v>
          </cell>
          <cell r="C4808" t="str">
            <v>H</v>
          </cell>
          <cell r="D4808">
            <v>3.11</v>
          </cell>
          <cell r="E4808">
            <v>0</v>
          </cell>
          <cell r="F4808">
            <v>3.11</v>
          </cell>
        </row>
        <row r="4809">
          <cell r="A4809">
            <v>91028</v>
          </cell>
          <cell r="B4809" t="str">
            <v>CAMINHÃO TRUCADO (C/ TERCEIRO EIXO) ELETRÔNICO - POTÊNCIA 231CV - PBT = 22000KG - DIST. ENTRE EIXOS 5170 MM - INCLUI CARROCERIA FIXA ABERTA DE MADEIRA - IMPOSTOS E SEGUROS. AF_06/2015</v>
          </cell>
          <cell r="C4809" t="str">
            <v>H</v>
          </cell>
          <cell r="D4809">
            <v>0.64</v>
          </cell>
          <cell r="E4809">
            <v>0</v>
          </cell>
          <cell r="F4809">
            <v>0.64</v>
          </cell>
        </row>
        <row r="4810">
          <cell r="A4810">
            <v>91029</v>
          </cell>
          <cell r="B4810" t="str">
            <v>CAMINHÃO TRUCADO (C/ TERCEIRO EIXO) ELETRÔNICO - POTÊNCIA 231CV - PBT = 22000KG - DIST. ENTRE EIXOS 5170 MM - INCLUI CARROCERIA FIXA ABERTA DE MADEIRA - MANUTENÇÃO. AF_06/2015</v>
          </cell>
          <cell r="C4810" t="str">
            <v>H</v>
          </cell>
          <cell r="D4810">
            <v>15.26</v>
          </cell>
          <cell r="E4810">
            <v>0</v>
          </cell>
          <cell r="F4810">
            <v>15.26</v>
          </cell>
        </row>
        <row r="4811">
          <cell r="A4811">
            <v>91030</v>
          </cell>
          <cell r="B4811" t="str">
            <v>CAMINHÃO TRUCADO (C/ TERCEIRO EIXO) ELETRÔNICO - POTÊNCIA 231CV - PBT = 22000KG - DIST. ENTRE EIXOS 5170 MM - INCLUI CARROCERIA FIXA ABERTA DE MADEIRA - MATERIAIS NA OPERAÇÃO. AF_06/2015</v>
          </cell>
          <cell r="C4811" t="str">
            <v>H</v>
          </cell>
          <cell r="D4811">
            <v>69.099999999999994</v>
          </cell>
          <cell r="E4811">
            <v>0</v>
          </cell>
          <cell r="F4811">
            <v>69.099999999999994</v>
          </cell>
        </row>
        <row r="4812">
          <cell r="B4812" t="str">
            <v>MINICARREGADEIRAS</v>
          </cell>
          <cell r="C4812">
            <v>0</v>
          </cell>
        </row>
        <row r="4813">
          <cell r="A4813">
            <v>90692</v>
          </cell>
          <cell r="B4813" t="str">
            <v>MINICARREGADEIRA SOBRE RODAS, POTÊNCIA LÍQUIDA DE 47 HP, CAPACIDADE NOMINAL DE OPERAÇÃO DE 646 KG - CHP DIURNO. AF_06/2015</v>
          </cell>
          <cell r="C4813" t="str">
            <v>CHP</v>
          </cell>
          <cell r="D4813">
            <v>39.340000000000003</v>
          </cell>
          <cell r="E4813">
            <v>12.14</v>
          </cell>
          <cell r="F4813">
            <v>51.48</v>
          </cell>
        </row>
        <row r="4814">
          <cell r="A4814">
            <v>90693</v>
          </cell>
          <cell r="B4814" t="str">
            <v>MINICARREGADEIRA SOBRE RODAS, POTÊNCIA LÍQUIDA DE 47 HP, CAPACIDADE NOMINAL DE OPERAÇÃO DE 646 KG - CHI DIURNO. AF_06/2015</v>
          </cell>
          <cell r="C4814" t="str">
            <v>CHI</v>
          </cell>
          <cell r="D4814">
            <v>12.72</v>
          </cell>
          <cell r="E4814">
            <v>12.14</v>
          </cell>
          <cell r="F4814">
            <v>24.86</v>
          </cell>
        </row>
        <row r="4815">
          <cell r="A4815">
            <v>90688</v>
          </cell>
          <cell r="B4815" t="str">
            <v>MINICARREGADEIRA SOBRE RODAS, POTÊNCIA LÍQUIDA DE 47 HP, CAPACIDADE NOMINAL DE OPERAÇÃO DE 646 KG - DEPRECIAÇÃO. AF_06/2015</v>
          </cell>
          <cell r="C4815" t="str">
            <v>H</v>
          </cell>
          <cell r="D4815">
            <v>6.97</v>
          </cell>
          <cell r="E4815">
            <v>0</v>
          </cell>
          <cell r="F4815">
            <v>6.97</v>
          </cell>
        </row>
        <row r="4816">
          <cell r="A4816">
            <v>90689</v>
          </cell>
          <cell r="B4816" t="str">
            <v>MINICARREGADEIRA SOBRE RODAS, POTÊNCIA LÍQUIDA DE 47 HP, CAPACIDADE NOMINAL DE OPERAÇÃO DE 646 KG - JUROS. AF_06/2015</v>
          </cell>
          <cell r="C4816" t="str">
            <v>H</v>
          </cell>
          <cell r="D4816">
            <v>1.57</v>
          </cell>
          <cell r="E4816">
            <v>0</v>
          </cell>
          <cell r="F4816">
            <v>1.57</v>
          </cell>
        </row>
        <row r="4817">
          <cell r="A4817">
            <v>90690</v>
          </cell>
          <cell r="B4817" t="str">
            <v>MINICARREGADEIRA SOBRE RODAS, POTÊNCIA LÍQUIDA DE 47 HP, CAPACIDADE NOMINAL DE OPERAÇÃO DE 646 KG - MANUTENÇÃO. AF_06/2015</v>
          </cell>
          <cell r="C4817" t="str">
            <v>H</v>
          </cell>
          <cell r="D4817">
            <v>7.63</v>
          </cell>
          <cell r="E4817">
            <v>0</v>
          </cell>
          <cell r="F4817">
            <v>7.63</v>
          </cell>
        </row>
        <row r="4818">
          <cell r="A4818">
            <v>90691</v>
          </cell>
          <cell r="B4818" t="str">
            <v>MINICARREGADEIRA SOBRE RODAS, POTÊNCIA LÍQUIDA DE 47 HP, CAPACIDADE NOMINAL DE OPERAÇÃO DE 646 KG - MATERIAIS NA OPERAÇÃO. AF_06/2015</v>
          </cell>
          <cell r="C4818" t="str">
            <v>H</v>
          </cell>
          <cell r="D4818">
            <v>18.989999999999998</v>
          </cell>
          <cell r="E4818">
            <v>0</v>
          </cell>
          <cell r="F4818">
            <v>18.989999999999998</v>
          </cell>
        </row>
        <row r="4819">
          <cell r="B4819" t="str">
            <v>PÁS CARREGADEIRAS</v>
          </cell>
          <cell r="C4819">
            <v>0</v>
          </cell>
        </row>
        <row r="4820">
          <cell r="A4820">
            <v>89128</v>
          </cell>
          <cell r="B4820" t="str">
            <v>PÁ CARREGADEIRA SOBRE RODAS, POTÊNCIA LÍQUIDA 128 HP, CAPACIDADE DA CAÇAMBA 1,7 A 2,8 M3, PESO OPERACIONAL 11632 KG - DEPRECIAÇÃO. AF_06/2014</v>
          </cell>
          <cell r="C4820" t="str">
            <v>H</v>
          </cell>
          <cell r="D4820">
            <v>23.04</v>
          </cell>
          <cell r="E4820">
            <v>0</v>
          </cell>
          <cell r="F4820">
            <v>23.04</v>
          </cell>
        </row>
        <row r="4821">
          <cell r="A4821">
            <v>89129</v>
          </cell>
          <cell r="B4821" t="str">
            <v>PÁ CARREGADEIRA SOBRE RODAS, POTÊNCIA LÍQUIDA 128 HP, CAPACIDADE DA CAÇAMBA 1,7 A 2,8 M3, PESO OPERACIONAL 11632 KG - JUROS. AF_06/2014</v>
          </cell>
          <cell r="C4821" t="str">
            <v>H</v>
          </cell>
          <cell r="D4821">
            <v>5.18</v>
          </cell>
          <cell r="E4821">
            <v>0</v>
          </cell>
          <cell r="F4821">
            <v>5.18</v>
          </cell>
        </row>
        <row r="4822">
          <cell r="A4822">
            <v>89130</v>
          </cell>
          <cell r="B4822" t="str">
            <v>PÁ CARREGADEIRA SOBRE RODAS, POTÊNCIA 197 HP, CAPACIDADE DA CAÇAMBA 2,5 A 3,5 M3, PESO OPERACIONAL 18338 KG - DEPRECIAÇÃO. AF_06/2014</v>
          </cell>
          <cell r="C4822" t="str">
            <v>H</v>
          </cell>
          <cell r="D4822">
            <v>31.94</v>
          </cell>
          <cell r="E4822">
            <v>0</v>
          </cell>
          <cell r="F4822">
            <v>31.94</v>
          </cell>
        </row>
        <row r="4823">
          <cell r="A4823">
            <v>89131</v>
          </cell>
          <cell r="B4823" t="str">
            <v>PÁ CARREGADEIRA SOBRE RODAS, POTÊNCIA 197 HP, CAPACIDADE DA CAÇAMBA 2,5 A 3,5 M3, PESO OPERACIONAL 18338 KG - JUROS. AF_06/2014</v>
          </cell>
          <cell r="C4823" t="str">
            <v>H</v>
          </cell>
          <cell r="D4823">
            <v>7.18</v>
          </cell>
          <cell r="E4823">
            <v>0</v>
          </cell>
          <cell r="F4823">
            <v>7.18</v>
          </cell>
        </row>
        <row r="4824">
          <cell r="B4824" t="str">
            <v>RETRO-ESCAVADERIA</v>
          </cell>
          <cell r="C4824">
            <v>0</v>
          </cell>
        </row>
        <row r="4825">
          <cell r="A4825">
            <v>5664</v>
          </cell>
          <cell r="B4825" t="str">
            <v>RETROESCAVADEIRA SOBRE RODAS COM CARREGADEIRA, TRAÇÃO 4X4, POTÊNCIA LÍQ. 88 HP, CAÇAMBA CARREG. CAP. MÍN. 1 M3, CAÇAMBA RETRO CAP. 0,26 M3, PESO OPERACIONAL MÍN. 6.674 KG, PROFUNDIDADE ESCAVAÇÃO MÁX. 4,37 M - MANUTENÇÃO. AF_06/2014</v>
          </cell>
          <cell r="C4825" t="str">
            <v>H</v>
          </cell>
          <cell r="D4825">
            <v>15.96</v>
          </cell>
          <cell r="E4825">
            <v>0</v>
          </cell>
          <cell r="F4825">
            <v>15.96</v>
          </cell>
        </row>
        <row r="4826">
          <cell r="A4826">
            <v>5667</v>
          </cell>
          <cell r="B4826" t="str">
            <v>RETROESCAVADEIRA SOBRE RODAS COM CARREGADEIRA, TRAÇÃO 4X2, POTÊNCIA LÍQ. 79 HP, CAÇAMBA CARREG. CAP. MÍN. 1 M3, CAÇAMBA RETRO CAP. 0,20 M3, PESO OPERACIONAL MÍN. 6.570 KG, PROFUNDIDADE ESCAVAÇÃO MÁX. 4,37 M - MANUTENÇÃO. AF_06/2014</v>
          </cell>
          <cell r="C4826" t="str">
            <v>H</v>
          </cell>
          <cell r="D4826">
            <v>14.19</v>
          </cell>
          <cell r="E4826">
            <v>0</v>
          </cell>
          <cell r="F4826">
            <v>14.19</v>
          </cell>
        </row>
        <row r="4827">
          <cell r="A4827">
            <v>5668</v>
          </cell>
          <cell r="B4827" t="str">
            <v>RETROESCAVADEIRA SOBRE RODAS COM CARREGADEIRA, TRAÇÃO 4X2, POTÊNCIA LÍQ. 79 HP, CAÇAMBA CARREG. CAP. MÍN. 1 M3, CAÇAMBA RETRO CAP. 0,20 M3, PESO OPERACIONAL MÍN. 6.570 KG, PROFUNDIDADE ESCAVAÇÃO MÁX. 4,37 M - MATERIAIS NA OPERAÇÃO. AF_06/2014</v>
          </cell>
          <cell r="C4827" t="str">
            <v>H</v>
          </cell>
          <cell r="D4827">
            <v>34.36</v>
          </cell>
          <cell r="E4827">
            <v>0</v>
          </cell>
          <cell r="F4827">
            <v>34.36</v>
          </cell>
        </row>
        <row r="4828">
          <cell r="A4828">
            <v>5678</v>
          </cell>
          <cell r="B4828" t="str">
            <v>RETROESCAVADEIRA SOBRE RODAS COM CARREGADEIRA, TRAÇÃO 4X4, POTÊNCIA LÍQ. 88 HP, CAÇAMBA CARREG. CAP. MÍN. 1 M3, CAÇAMBA RETRO CAP. 0,26 M3, PESO OPERACIONAL MÍN. 6.674 KG, PROFUNDIDADE ESCAVAÇÃO MÁX. 4,37 M - CHP DIURNO. AF_06/2014</v>
          </cell>
          <cell r="C4828" t="str">
            <v>CHP</v>
          </cell>
          <cell r="D4828">
            <v>75.22</v>
          </cell>
          <cell r="E4828">
            <v>12.92</v>
          </cell>
          <cell r="F4828">
            <v>88.14</v>
          </cell>
        </row>
        <row r="4829">
          <cell r="A4829">
            <v>5679</v>
          </cell>
          <cell r="B4829" t="str">
            <v>RETROESCAVADEIRA SOBRE RODAS COM CARREGADEIRA, TRAÇÃO 4X4, POTÊNCIA LÍQ. 88 HP, CAÇAMBA CARREG. CAP. MÍN. 1 M3, CAÇAMBA RETRO CAP. 0,26 M3, PESO OPERACIONAL MÍN. 6.674 KG, PROFUNDIDADE ESCAVAÇÃO MÁX. 4,37 M - CHI DIURNO. AF_06/2014</v>
          </cell>
          <cell r="C4829" t="str">
            <v>CHI</v>
          </cell>
          <cell r="D4829">
            <v>22.04</v>
          </cell>
          <cell r="E4829">
            <v>12.92</v>
          </cell>
          <cell r="F4829">
            <v>34.96</v>
          </cell>
        </row>
        <row r="4830">
          <cell r="A4830">
            <v>5680</v>
          </cell>
          <cell r="B4830" t="str">
            <v>RETROESCAVADEIRA SOBRE RODAS COM CARREGADEIRA, TRAÇÃO 4X2, POTÊNCIA LÍQ. 79 HP, CAÇAMBA CARREG. CAP. MÍN. 1 M3, CAÇAMBA RETRO CAP. 0,20 M3, PESO OPERACIONAL MÍN. 6.570 KG, PROFUNDIDADE ESCAVAÇÃO MÁX. 4,37 M - CHP DIURNO. AF_06/2014</v>
          </cell>
          <cell r="C4830" t="str">
            <v>CHP</v>
          </cell>
          <cell r="D4830">
            <v>68.62</v>
          </cell>
          <cell r="E4830">
            <v>12.92</v>
          </cell>
          <cell r="F4830">
            <v>81.540000000000006</v>
          </cell>
        </row>
        <row r="4831">
          <cell r="A4831">
            <v>5681</v>
          </cell>
          <cell r="B4831" t="str">
            <v>RETROESCAVADEIRA SOBRE RODAS COM CARREGADEIRA, TRAÇÃO 4X2, POTÊNCIA LÍQ. 79 HP, CAÇAMBA CARREG. CAP. MÍN. 1 M3, CAÇAMBA RETRO CAP. 0,20 M3, PESO OPERACIONAL MÍN. 6.570 KG, PROFUNDIDADE ESCAVAÇÃO MÁX. 4,37 M - CHI DIURNO. AF_06/2014</v>
          </cell>
          <cell r="C4831" t="str">
            <v>CHI</v>
          </cell>
          <cell r="D4831">
            <v>20.07</v>
          </cell>
          <cell r="E4831">
            <v>12.92</v>
          </cell>
          <cell r="F4831">
            <v>32.99</v>
          </cell>
        </row>
        <row r="4832">
          <cell r="A4832">
            <v>5735</v>
          </cell>
          <cell r="B4832" t="str">
            <v>RETROESCAVADEIRA SOBRE RODAS COM CARREGADEIRA, TRAÇÃO 4X4, POTÊNCIA LÍQ. 72 HP, CAÇAMBA CARREG. CAP. MÍN. 0,79 M3, CAÇAMBA RETRO CAP. 0,18 M3, PESO OPERACIONAL MÍN. 7.140 KG, PROFUNDIDADE ESCAVAÇÃO MÁX. 4,50 M - MANUTENÇÃO. AF_06/2014</v>
          </cell>
          <cell r="C4832" t="str">
            <v>H</v>
          </cell>
          <cell r="D4832">
            <v>15.4</v>
          </cell>
          <cell r="E4832">
            <v>0</v>
          </cell>
          <cell r="F4832">
            <v>15.4</v>
          </cell>
        </row>
        <row r="4833">
          <cell r="A4833">
            <v>5736</v>
          </cell>
          <cell r="B4833" t="str">
            <v>RETROESCAVADEIRA SOBRE RODAS COM CARREGADEIRA, TRAÇÃO 4X4, POTÊNCIA LÍQ. 72 HP, CAÇAMBA CARREG. CAP. MÍN. 0,79 M3, CAÇAMBA RETRO CAP. 0,18 M3, PESO OPERACIONAL MÍN. 7.140 KG, PROFUNDIDADE ESCAVAÇÃO MÁX. 4,50 M - MATERIAIS NA OPERAÇÃO. AF_06/2014</v>
          </cell>
          <cell r="C4833" t="str">
            <v>H</v>
          </cell>
          <cell r="D4833">
            <v>31.54</v>
          </cell>
          <cell r="E4833">
            <v>0</v>
          </cell>
          <cell r="F4833">
            <v>31.54</v>
          </cell>
        </row>
        <row r="4834">
          <cell r="A4834">
            <v>5737</v>
          </cell>
          <cell r="B4834" t="str">
            <v>RETRO-ESCAVADEIRA, 74HP (VU=6 ANOS) - MÃO DE OBRA/OPERAÇÃO NOTURNO</v>
          </cell>
          <cell r="C4834" t="str">
            <v>H</v>
          </cell>
          <cell r="D4834">
            <v>4.17</v>
          </cell>
          <cell r="E4834">
            <v>12.92</v>
          </cell>
          <cell r="F4834">
            <v>17.09</v>
          </cell>
        </row>
        <row r="4835">
          <cell r="A4835">
            <v>5875</v>
          </cell>
          <cell r="B4835" t="str">
            <v>RETROESCAVADEIRA SOBRE RODAS COM CARREGADEIRA, TRAÇÃO 4X4, POTÊNCIA LÍQ. 72 HP, CAÇAMBA CARREG. CAP. MÍN. 0,79 M3, CAÇAMBA RETRO CAP. 0,18 M3, PESO OPERACIONAL MÍN. 7.140 KG, PROFUNDIDADE ESCAVAÇÃO MÁX. 4,50 M - CHP DIURNO. AF_06/2014</v>
          </cell>
          <cell r="C4835" t="str">
            <v>CHP</v>
          </cell>
          <cell r="D4835">
            <v>68.349999999999994</v>
          </cell>
          <cell r="E4835">
            <v>12.92</v>
          </cell>
          <cell r="F4835">
            <v>81.27</v>
          </cell>
        </row>
        <row r="4836">
          <cell r="A4836">
            <v>5877</v>
          </cell>
          <cell r="B4836" t="str">
            <v>RETROESCAVADEIRA SOBRE RODAS COM CARREGADEIRA, TRAÇÃO 4X4, POTÊNCIA LÍQ. 72 HP, CAÇAMBA CARREG. CAP. MÍN. 0,79 M3, CAÇAMBA RETRO CAP. 0,18 M3, PESO OPERACIONAL MÍN. 7.140 KG, PROFUNDIDADE ESCAVAÇÃO MÁX. 4,50 M - CHI DIURNO. AF_06/2014</v>
          </cell>
          <cell r="C4836" t="str">
            <v>CHI</v>
          </cell>
          <cell r="D4836">
            <v>21.41</v>
          </cell>
          <cell r="E4836">
            <v>12.92</v>
          </cell>
          <cell r="F4836">
            <v>34.33</v>
          </cell>
        </row>
        <row r="4837">
          <cell r="A4837">
            <v>53786</v>
          </cell>
          <cell r="B4837" t="str">
            <v>RETROESCAVADEIRA SOBRE RODAS COM CARREGADEIRA, TRAÇÃO 4X4, POTÊNCIA LÍQ. 88 HP, CAÇAMBA CARREG. CAP. MÍN. 1 M3, CAÇAMBA RETRO CAP. 0,26 M3, PESO OPERACIONAL MÍN. 6.674 KG, PROFUNDIDADE ESCAVAÇÃO MÁX. 4,37 M - MATERIAIS NA OPERAÇÃO. AF_06/2014</v>
          </cell>
          <cell r="C4837" t="str">
            <v>H</v>
          </cell>
          <cell r="D4837">
            <v>37.200000000000003</v>
          </cell>
          <cell r="E4837">
            <v>0</v>
          </cell>
          <cell r="F4837">
            <v>37.200000000000003</v>
          </cell>
        </row>
        <row r="4838">
          <cell r="A4838">
            <v>88857</v>
          </cell>
          <cell r="B4838" t="str">
            <v>RETROESCAVADEIRA SOBRE RODAS COM CARREGADEIRA, TRAÇÃO 4X4, POTÊNCIA LÍQ. 88 HP, CAÇAMBA CARREG. CAP. MÍN. 1 M3, CAÇAMBA RETRO CAP. 0,26 M3, PESO OPERACIONAL MÍN. 6.674 KG, PROFUNDIDADE ESCAVAÇÃO MÁX. 4,37 M - DEPRECIAÇÃO. AF_06/2014</v>
          </cell>
          <cell r="C4838" t="str">
            <v>H</v>
          </cell>
          <cell r="D4838">
            <v>14.59</v>
          </cell>
          <cell r="E4838">
            <v>0</v>
          </cell>
          <cell r="F4838">
            <v>14.59</v>
          </cell>
        </row>
        <row r="4839">
          <cell r="A4839">
            <v>88858</v>
          </cell>
          <cell r="B4839" t="str">
            <v>RETROESCAVADEIRA SOBRE RODAS COM CARREGADEIRA, TRAÇÃO 4X4, POTÊNCIA LÍQ. 88 HP, CAÇAMBA CARREG. CAP. MÍN. 1 M3, CAÇAMBA RETRO CAP. 0,26 M3, PESO OPERACIONAL MÍN. 6.674 KG, PROFUNDIDADE ESCAVAÇÃO MÁX. 4,37 M - JUROS. AF_06/2014</v>
          </cell>
          <cell r="C4839" t="str">
            <v>H</v>
          </cell>
          <cell r="D4839">
            <v>3.28</v>
          </cell>
          <cell r="E4839">
            <v>0</v>
          </cell>
          <cell r="F4839">
            <v>3.28</v>
          </cell>
        </row>
        <row r="4840">
          <cell r="A4840">
            <v>88859</v>
          </cell>
          <cell r="B4840" t="str">
            <v>RETROESCAVADEIRA SOBRE RODAS COM CARREGADEIRA, TRAÇÃO 4X2, POTÊNCIA LÍQ. 79 HP, CAÇAMBA CARREG. CAP. MÍN. 1 M3, CAÇAMBA RETRO CAP. 0,20 M3, PESO OPERACIONAL MÍN. 6.570 KG, PROFUNDIDADE ESCAVAÇÃO MÁX. 4,37 M - DEPRECIAÇÃO. AF_06/2014</v>
          </cell>
          <cell r="C4840" t="str">
            <v>H</v>
          </cell>
          <cell r="D4840">
            <v>12.98</v>
          </cell>
          <cell r="E4840">
            <v>0</v>
          </cell>
          <cell r="F4840">
            <v>12.98</v>
          </cell>
        </row>
        <row r="4841">
          <cell r="A4841">
            <v>88860</v>
          </cell>
          <cell r="B4841" t="str">
            <v>RETROESCAVADEIRA SOBRE RODAS COM CARREGADEIRA, TRAÇÃO 4X2, POTÊNCIA LÍQ. 79 HP, CAÇAMBA CARREG. CAP. MÍN. 1 M3, CAÇAMBA RETRO CAP. 0,20 M3, PESO OPERACIONAL MÍN. 6.570 KG, PROFUNDIDADE ESCAVAÇÃO MÁX. 4,37 M - JUROS. AF_06/2014</v>
          </cell>
          <cell r="C4841" t="str">
            <v>H</v>
          </cell>
          <cell r="D4841">
            <v>2.92</v>
          </cell>
          <cell r="E4841">
            <v>0</v>
          </cell>
          <cell r="F4841">
            <v>2.92</v>
          </cell>
        </row>
        <row r="4842">
          <cell r="A4842">
            <v>89011</v>
          </cell>
          <cell r="B4842" t="str">
            <v>RETROESCAVADEIRA SOBRE RODAS COM CARREGADEIRA, TRAÇÃO 4X4, POTÊNCIA LÍQ. 72 HP, CAÇAMBA CARREG. CAP. MÍN. 0,79 M3, CAÇAMBA RETRO CAP. 0,18 M3, PESO OPERACIONAL MÍN. 7.140 KG, PROFUNDIDADE ESCAVAÇÃO MÁX. 4,50 M - DEPRECIAÇÃO. AF_06/2014</v>
          </cell>
          <cell r="C4842" t="str">
            <v>H</v>
          </cell>
          <cell r="D4842">
            <v>14.08</v>
          </cell>
          <cell r="E4842">
            <v>0</v>
          </cell>
          <cell r="F4842">
            <v>14.08</v>
          </cell>
        </row>
        <row r="4843">
          <cell r="A4843">
            <v>89012</v>
          </cell>
          <cell r="B4843" t="str">
            <v>RETROESCAVADEIRA SOBRE RODAS COM CARREGADEIRA, TRAÇÃO 4X4, POTÊNCIA LÍQ. 72 HP, CAÇAMBA CARREG. CAP. MÍN. 0,79 M3, CAÇAMBA RETRO CAP. 0,18 M3, PESO OPERACIONAL MÍN. 7.140 KG, PROFUNDIDADE ESCAVAÇÃO MÁX. 4,50 M - JUROS. AF_06/2014</v>
          </cell>
          <cell r="C4843" t="str">
            <v>H</v>
          </cell>
          <cell r="D4843">
            <v>3.16</v>
          </cell>
          <cell r="E4843">
            <v>0</v>
          </cell>
          <cell r="F4843">
            <v>3.16</v>
          </cell>
        </row>
        <row r="4844">
          <cell r="A4844">
            <v>73310</v>
          </cell>
          <cell r="B4844" t="str">
            <v>CUSTO HORÁRIO COM DEPRECIAÇÃO E JUROS-RETRO-ESCAVADEIRA SOBRE RODAS - CASE 580 H - 74 HP</v>
          </cell>
          <cell r="C4844" t="str">
            <v>H</v>
          </cell>
          <cell r="D4844">
            <v>25.25</v>
          </cell>
          <cell r="E4844">
            <v>0</v>
          </cell>
          <cell r="F4844">
            <v>25.25</v>
          </cell>
        </row>
        <row r="4845">
          <cell r="A4845">
            <v>73314</v>
          </cell>
          <cell r="B4845" t="str">
            <v>CUSTO HORÁRIO COM MÃO DE OBRA NA OPERAÇÃO DIURNA-RETRO-ESCAVADEIRA SO-BRE RODAS - CASE 580 H - 74 HP</v>
          </cell>
          <cell r="C4845" t="str">
            <v>H</v>
          </cell>
          <cell r="D4845">
            <v>4.17</v>
          </cell>
          <cell r="E4845">
            <v>12.14</v>
          </cell>
          <cell r="F4845">
            <v>16.309999999999999</v>
          </cell>
        </row>
        <row r="4846">
          <cell r="A4846">
            <v>73316</v>
          </cell>
          <cell r="B4846" t="str">
            <v>CUSTO HORÁRIO COM MANUTENÇÃO-RETRO-ESCAVADEIRA SOBRE RODAS - CASE 580 H - 74 HP</v>
          </cell>
          <cell r="C4846" t="str">
            <v>H</v>
          </cell>
          <cell r="D4846">
            <v>14.67</v>
          </cell>
          <cell r="E4846">
            <v>0</v>
          </cell>
          <cell r="F4846">
            <v>14.67</v>
          </cell>
        </row>
        <row r="4847">
          <cell r="A4847">
            <v>73317</v>
          </cell>
          <cell r="B4847" t="str">
            <v>CUSTO HORÁRIO COM MATERIAIS NA OPERAÇÃO-RETRO-ESCAVADEIRA SOBRE RODAS - CASE 580 H - 74 HP</v>
          </cell>
          <cell r="C4847" t="str">
            <v>H</v>
          </cell>
          <cell r="D4847">
            <v>40.97</v>
          </cell>
          <cell r="E4847">
            <v>0</v>
          </cell>
          <cell r="F4847">
            <v>40.97</v>
          </cell>
        </row>
        <row r="4848">
          <cell r="A4848">
            <v>73405</v>
          </cell>
          <cell r="B4848" t="str">
            <v>CUSTO HORÁRIO PRODUTIVO DIURNO-RETRO-ESCAVADEIRA SOBRE RODAS - CASE 580 H - 74 HP</v>
          </cell>
          <cell r="C4848" t="str">
            <v>CHP</v>
          </cell>
          <cell r="D4848">
            <v>85.07</v>
          </cell>
          <cell r="E4848">
            <v>12.14</v>
          </cell>
          <cell r="F4848">
            <v>97.21</v>
          </cell>
        </row>
        <row r="4849">
          <cell r="A4849">
            <v>73534</v>
          </cell>
          <cell r="B4849" t="str">
            <v>CUSTO HORÁRIO IMPRODUTIVO DIURNO-RETRO-ESCAVADEIRA SOBRE RODAS - CASE 580 H - 74 HP</v>
          </cell>
          <cell r="C4849" t="str">
            <v>CHI</v>
          </cell>
          <cell r="D4849">
            <v>29.42</v>
          </cell>
          <cell r="E4849">
            <v>12.14</v>
          </cell>
          <cell r="F4849">
            <v>41.56</v>
          </cell>
        </row>
        <row r="4850">
          <cell r="B4850" t="str">
            <v>ESCAVADEIRA</v>
          </cell>
          <cell r="C4850">
            <v>0</v>
          </cell>
        </row>
        <row r="4851">
          <cell r="A4851">
            <v>84013</v>
          </cell>
          <cell r="B4851" t="str">
            <v>ESCAVADEIRA HIDRÁULICA SOBRE ESTEIRAS, CAÇAMBA 0,80 M3, PESO OPERACIONAL 17,8 T, POTÊNCIA LÍQUIDA 110 HP - CHI DIURNO. AF_10/2014</v>
          </cell>
          <cell r="C4851" t="str">
            <v>CHI</v>
          </cell>
          <cell r="D4851">
            <v>35.58</v>
          </cell>
          <cell r="E4851">
            <v>12.92</v>
          </cell>
          <cell r="F4851">
            <v>48.5</v>
          </cell>
        </row>
        <row r="4852">
          <cell r="A4852">
            <v>5627</v>
          </cell>
          <cell r="B4852" t="str">
            <v>ESCAVADEIRA HIDRÁULICA SOBRE ESTEIRAS, CAÇAMBA 0,80 M3, PESO OPERACIONAL 17 T, POTÊNCIA BRUTA 111 HP - DEPRECIAÇÃO. AF_06/2014</v>
          </cell>
          <cell r="C4852" t="str">
            <v>H</v>
          </cell>
          <cell r="D4852">
            <v>26.88</v>
          </cell>
          <cell r="E4852">
            <v>0</v>
          </cell>
          <cell r="F4852">
            <v>26.88</v>
          </cell>
        </row>
        <row r="4853">
          <cell r="A4853">
            <v>5628</v>
          </cell>
          <cell r="B4853" t="str">
            <v>ESCAVADEIRA HIDRÁULICA SOBRE ESTEIRAS, CAÇAMBA 0,80 M3, PESO OPERACIONAL 17 T, POTÊNCIA BRUTA 111 HP - JUROS. AF_06/2014</v>
          </cell>
          <cell r="C4853" t="str">
            <v>H</v>
          </cell>
          <cell r="D4853">
            <v>6.04</v>
          </cell>
          <cell r="E4853">
            <v>0</v>
          </cell>
          <cell r="F4853">
            <v>6.04</v>
          </cell>
        </row>
        <row r="4854">
          <cell r="A4854">
            <v>5629</v>
          </cell>
          <cell r="B4854" t="str">
            <v>ESCAVADEIRA HIDRÁULICA SOBRE ESTEIRAS, CAÇAMBA 0,80 M3, PESO OPERACIONAL 17 T, POTÊNCIA BRUTA 111 HP - MANUTENÇÃO. AF_06/2014</v>
          </cell>
          <cell r="C4854" t="str">
            <v>H</v>
          </cell>
          <cell r="D4854">
            <v>37.799999999999997</v>
          </cell>
          <cell r="E4854">
            <v>0</v>
          </cell>
          <cell r="F4854">
            <v>37.799999999999997</v>
          </cell>
        </row>
        <row r="4855">
          <cell r="A4855">
            <v>5630</v>
          </cell>
          <cell r="B4855" t="str">
            <v>ESCAVADEIRA HIDRÁULICA SOBRE ESTEIRAS, CAÇAMBA 0,80 M3, PESO OPERACIONAL 17 T, POTÊNCIA BRUTA 111 HP - MATERIAIS NA OPERAÇÃO. AF_06/2014</v>
          </cell>
          <cell r="C4855" t="str">
            <v>H</v>
          </cell>
          <cell r="D4855">
            <v>44.87</v>
          </cell>
          <cell r="E4855">
            <v>0</v>
          </cell>
          <cell r="F4855">
            <v>44.87</v>
          </cell>
        </row>
        <row r="4856">
          <cell r="A4856">
            <v>5631</v>
          </cell>
          <cell r="B4856" t="str">
            <v>ESCAVADEIRA HIDRÁULICA SOBRE ESTEIRAS, CAÇAMBA 0,80 M3, PESO OPERACIONAL 17 T, POTÊNCIA BRUTA 111 HP - CHP DIURNO. AF_06/2014</v>
          </cell>
          <cell r="C4856" t="str">
            <v>CHP</v>
          </cell>
          <cell r="D4856">
            <v>119.77</v>
          </cell>
          <cell r="E4856">
            <v>12.92</v>
          </cell>
          <cell r="F4856">
            <v>132.69</v>
          </cell>
        </row>
        <row r="4857">
          <cell r="A4857">
            <v>5632</v>
          </cell>
          <cell r="B4857" t="str">
            <v>ESCAVADEIRA HIDRÁULICA SOBRE ESTEIRAS, CAÇAMBA 0,80 M3, PESO OPERACIONAL 17 T, POTÊNCIA BRUTA 111 HP - CHI DIURNO. AF_06/2014</v>
          </cell>
          <cell r="C4857" t="str">
            <v>CHI</v>
          </cell>
          <cell r="D4857">
            <v>37.090000000000003</v>
          </cell>
          <cell r="E4857">
            <v>12.92</v>
          </cell>
          <cell r="F4857">
            <v>50.01</v>
          </cell>
        </row>
        <row r="4858">
          <cell r="A4858">
            <v>88907</v>
          </cell>
          <cell r="B4858" t="str">
            <v>ESCAVADEIRA HIDRÁULICA SOBRE ESTEIRAS, CAÇAMBA 1,20 M3, PESO OPERACIONAL 21 T, POTÊNCIA BRUTA 155 HP - CHP DIURNO. AF_06/2014</v>
          </cell>
          <cell r="C4858" t="str">
            <v>CHP</v>
          </cell>
          <cell r="D4858">
            <v>145.53</v>
          </cell>
          <cell r="E4858">
            <v>12.92</v>
          </cell>
          <cell r="F4858">
            <v>158.44999999999999</v>
          </cell>
        </row>
        <row r="4859">
          <cell r="A4859">
            <v>90991</v>
          </cell>
          <cell r="B4859" t="str">
            <v>ESCAVADEIRA HIDRÁULICA SOBRE ESTEIRAS, CAÇAMBA 0,80 M3, PESO OPERACIONAL 17,8 T, POTÊNCIA LÍQUIDA 110 HP - CHP DIURNO. AF_10/2014</v>
          </cell>
          <cell r="C4859" t="str">
            <v>CHP</v>
          </cell>
          <cell r="D4859">
            <v>116.12</v>
          </cell>
          <cell r="E4859">
            <v>12.92</v>
          </cell>
          <cell r="F4859">
            <v>129.04</v>
          </cell>
        </row>
        <row r="4860">
          <cell r="A4860">
            <v>88908</v>
          </cell>
          <cell r="B4860" t="str">
            <v>ESCAVADEIRA HIDRÁULICA SOBRE ESTEIRAS, CAÇAMBA 1,20 M3, PESO OPERACIONAL 21 T, POTÊNCIA BRUTA 155 HP - CHI DIURNO. AF_06/2014</v>
          </cell>
          <cell r="C4860" t="str">
            <v>CHI</v>
          </cell>
          <cell r="D4860">
            <v>40.799999999999997</v>
          </cell>
          <cell r="E4860">
            <v>12.92</v>
          </cell>
          <cell r="F4860">
            <v>53.72</v>
          </cell>
        </row>
        <row r="4861">
          <cell r="A4861">
            <v>88832</v>
          </cell>
          <cell r="B4861" t="str">
            <v>ESCAVADEIRA HIDRÁULICA SOBRE ESTEIRAS, CAÇAMBA 0,80 M3, PESO OPERACIONAL 17,8 T, POTÊNCIA LÍQUIDA 110 HP - DEPRECIAÇÃO. AF_10/2014</v>
          </cell>
          <cell r="C4861" t="str">
            <v>H</v>
          </cell>
          <cell r="D4861">
            <v>25.64</v>
          </cell>
          <cell r="E4861">
            <v>0</v>
          </cell>
          <cell r="F4861">
            <v>25.64</v>
          </cell>
        </row>
        <row r="4862">
          <cell r="A4862">
            <v>88834</v>
          </cell>
          <cell r="B4862" t="str">
            <v>ESCAVADEIRA HIDRÁULICA SOBRE ESTEIRAS, CAÇAMBA 0,80 M3, PESO OPERACIONAL 17,8 T, POTÊNCIA LÍQUIDA 110 HP - JUROS. AF_10/2014</v>
          </cell>
          <cell r="C4862" t="str">
            <v>H</v>
          </cell>
          <cell r="D4862">
            <v>5.77</v>
          </cell>
          <cell r="E4862">
            <v>0</v>
          </cell>
          <cell r="F4862">
            <v>5.77</v>
          </cell>
        </row>
        <row r="4863">
          <cell r="A4863">
            <v>88835</v>
          </cell>
          <cell r="B4863" t="str">
            <v>ESCAVADEIRA HIDRÁULICA SOBRE ESTEIRAS, CAÇAMBA 0,80 M3, PESO OPERACIONAL 17,8 T, POTÊNCIA LÍQUIDA 110 HP - MANUTENÇÃO. AF_10/2014</v>
          </cell>
          <cell r="C4863" t="str">
            <v>H</v>
          </cell>
          <cell r="D4863">
            <v>36.06</v>
          </cell>
          <cell r="E4863">
            <v>0</v>
          </cell>
          <cell r="F4863">
            <v>36.06</v>
          </cell>
        </row>
        <row r="4864">
          <cell r="A4864">
            <v>88836</v>
          </cell>
          <cell r="B4864" t="str">
            <v>ESCAVADEIRA HIDRÁULICA SOBRE ESTEIRAS, CAÇAMBA 0,80 M3, PESO OPERACIONAL 17,8 T, POTÊNCIA LÍQUIDA 110 HP - MATERIAIS NA OPERAÇÃO. AF_10/2014</v>
          </cell>
          <cell r="C4864" t="str">
            <v>H</v>
          </cell>
          <cell r="D4864">
            <v>44.47</v>
          </cell>
          <cell r="E4864">
            <v>0</v>
          </cell>
          <cell r="F4864">
            <v>44.47</v>
          </cell>
        </row>
        <row r="4865">
          <cell r="A4865">
            <v>88900</v>
          </cell>
          <cell r="B4865" t="str">
            <v>ESCAVADEIRA HIDRÁULICA SOBRE ESTEIRAS, CAÇAMBA 1,20 M3, PESO OPERACIONAL 21 T, POTÊNCIA BRUTA 155 HP - DEPRECIAÇÃO. AF_06/2014</v>
          </cell>
          <cell r="C4865" t="str">
            <v>H</v>
          </cell>
          <cell r="D4865">
            <v>29.9</v>
          </cell>
          <cell r="E4865">
            <v>0</v>
          </cell>
          <cell r="F4865">
            <v>29.9</v>
          </cell>
        </row>
        <row r="4866">
          <cell r="A4866">
            <v>88902</v>
          </cell>
          <cell r="B4866" t="str">
            <v>ESCAVADEIRA HIDRÁULICA SOBRE ESTEIRAS, CAÇAMBA 1,20 M3, PESO OPERACIONAL 21 T, POTÊNCIA BRUTA 155 HP - JUROS. AF_06/2014</v>
          </cell>
          <cell r="C4866" t="str">
            <v>H</v>
          </cell>
          <cell r="D4866">
            <v>6.72</v>
          </cell>
          <cell r="E4866">
            <v>0</v>
          </cell>
          <cell r="F4866">
            <v>6.72</v>
          </cell>
        </row>
        <row r="4867">
          <cell r="A4867">
            <v>88903</v>
          </cell>
          <cell r="B4867" t="str">
            <v>ESCAVADEIRA HIDRÁULICA SOBRE ESTEIRAS, CAÇAMBA 1,20 M3, PESO OPERACIONAL 21 T, POTÊNCIA BRUTA 155 HP - MANUTENÇÃO. AF_06/2014</v>
          </cell>
          <cell r="C4867" t="str">
            <v>H</v>
          </cell>
          <cell r="D4867">
            <v>42.05</v>
          </cell>
          <cell r="E4867">
            <v>0</v>
          </cell>
          <cell r="F4867">
            <v>42.05</v>
          </cell>
        </row>
        <row r="4868">
          <cell r="A4868">
            <v>88904</v>
          </cell>
          <cell r="B4868" t="str">
            <v>ESCAVADEIRA HIDRÁULICA SOBRE ESTEIRAS, CAÇAMBA 1,20 M3, PESO OPERACIONAL 21 T, POTÊNCIA BRUTA 155 HP - MATERIAIS NA OPERAÇÃO. AF_06/2014</v>
          </cell>
          <cell r="C4868" t="str">
            <v>H</v>
          </cell>
          <cell r="D4868">
            <v>62.68</v>
          </cell>
          <cell r="E4868">
            <v>0</v>
          </cell>
          <cell r="F4868">
            <v>62.68</v>
          </cell>
        </row>
        <row r="4869">
          <cell r="B4869" t="str">
            <v>TRATORES</v>
          </cell>
          <cell r="C4869">
            <v>0</v>
          </cell>
        </row>
        <row r="4870">
          <cell r="A4870">
            <v>5714</v>
          </cell>
          <cell r="B4870" t="str">
            <v>TRATOR DE PNEUS, POTÊNCIA 85 CV, TRAÇÃO 4X4, PESO COM LASTRO DE 4.675 KG - MANUTENÇÃO. AF_06/2014</v>
          </cell>
          <cell r="C4870" t="str">
            <v>H</v>
          </cell>
          <cell r="D4870">
            <v>5.42</v>
          </cell>
          <cell r="E4870">
            <v>0</v>
          </cell>
          <cell r="F4870">
            <v>5.42</v>
          </cell>
        </row>
        <row r="4871">
          <cell r="A4871">
            <v>5715</v>
          </cell>
          <cell r="B4871" t="str">
            <v>TRATOR DE PNEUS, POTÊNCIA 85 CV, TRAÇÃO 4X4, PESO COM LASTRO DE 4.675 KG - MATERIAIS NA OPERAÇÃO. AF_06/2014</v>
          </cell>
          <cell r="C4871" t="str">
            <v>H</v>
          </cell>
          <cell r="D4871">
            <v>33.9</v>
          </cell>
          <cell r="E4871">
            <v>0</v>
          </cell>
          <cell r="F4871">
            <v>33.9</v>
          </cell>
        </row>
        <row r="4872">
          <cell r="A4872">
            <v>5716</v>
          </cell>
          <cell r="B4872" t="str">
            <v>TRATOR PNEUS TRAÇÃO 4X2, 82 CV, PESO C/ LASTRO 4,555 T - MÃO DE OBRA OPERAÇÃO DIURNA</v>
          </cell>
          <cell r="C4872" t="str">
            <v>H</v>
          </cell>
          <cell r="D4872">
            <v>4.51</v>
          </cell>
          <cell r="E4872">
            <v>11.43</v>
          </cell>
          <cell r="F4872">
            <v>15.94</v>
          </cell>
        </row>
        <row r="4873">
          <cell r="A4873">
            <v>5843</v>
          </cell>
          <cell r="B4873" t="str">
            <v>TRATOR DE PNEUS, POTÊNCIA 122 CV, TRAÇÃO 4X4, PESO COM LASTRO DE 4.510 KG - CHP DIURNO. AF_06/2014</v>
          </cell>
          <cell r="C4873" t="str">
            <v>CHP</v>
          </cell>
          <cell r="D4873">
            <v>69.62</v>
          </cell>
          <cell r="E4873">
            <v>11.43</v>
          </cell>
          <cell r="F4873">
            <v>81.05</v>
          </cell>
        </row>
        <row r="4874">
          <cell r="A4874">
            <v>5845</v>
          </cell>
          <cell r="B4874" t="str">
            <v>TRATOR DE PNEUS, POTÊNCIA 122 CV, TRAÇÃO 4X4, PESO COM LASTRO DE 4.510 KG - CHI DIURNO. AF_06/2014</v>
          </cell>
          <cell r="C4874" t="str">
            <v>CHI</v>
          </cell>
          <cell r="D4874">
            <v>13.55</v>
          </cell>
          <cell r="E4874">
            <v>11.43</v>
          </cell>
          <cell r="F4874">
            <v>24.98</v>
          </cell>
        </row>
        <row r="4875">
          <cell r="A4875">
            <v>7063</v>
          </cell>
          <cell r="B4875" t="str">
            <v>TRATOR DE PNEUS, POTÊNCIA 122 CV, TRAÇÃO 4X4, PESO COM LASTRO DE 4.510 KG - DEPRECIAÇÃO. AF_06/2014</v>
          </cell>
          <cell r="C4875" t="str">
            <v>H</v>
          </cell>
          <cell r="D4875">
            <v>6.75</v>
          </cell>
          <cell r="E4875">
            <v>0</v>
          </cell>
          <cell r="F4875">
            <v>6.75</v>
          </cell>
        </row>
        <row r="4876">
          <cell r="A4876">
            <v>7064</v>
          </cell>
          <cell r="B4876" t="str">
            <v>TRATOR DE PNEUS, POTÊNCIA 122 CV, TRAÇÃO 4X4, PESO COM LASTRO DE 4.510 KG - JUROS. AF_06/2014</v>
          </cell>
          <cell r="C4876" t="str">
            <v>H</v>
          </cell>
          <cell r="D4876">
            <v>2.2799999999999998</v>
          </cell>
          <cell r="E4876">
            <v>0</v>
          </cell>
          <cell r="F4876">
            <v>2.2799999999999998</v>
          </cell>
        </row>
        <row r="4877">
          <cell r="A4877">
            <v>7065</v>
          </cell>
          <cell r="B4877" t="str">
            <v>TRATOR DE PNEUS, POTÊNCIA 122 CV, TRAÇÃO 4X4, PESO COM LASTRO DE 4.510 KG - MANUTENÇÃO. AF_06/2014</v>
          </cell>
          <cell r="C4877" t="str">
            <v>H</v>
          </cell>
          <cell r="D4877">
            <v>7.4</v>
          </cell>
          <cell r="E4877">
            <v>0</v>
          </cell>
          <cell r="F4877">
            <v>7.4</v>
          </cell>
        </row>
        <row r="4878">
          <cell r="A4878">
            <v>7066</v>
          </cell>
          <cell r="B4878" t="str">
            <v>TRATOR DE PNEUS, POTÊNCIA 122 CV, TRAÇÃO 4X4, PESO COM LASTRO DE 4.510 KG - MATERIAIS NA OPERAÇÃO. AF_06/2014</v>
          </cell>
          <cell r="C4878" t="str">
            <v>H</v>
          </cell>
          <cell r="D4878">
            <v>48.67</v>
          </cell>
          <cell r="E4878">
            <v>0</v>
          </cell>
          <cell r="F4878">
            <v>48.67</v>
          </cell>
        </row>
        <row r="4879">
          <cell r="A4879">
            <v>53805</v>
          </cell>
          <cell r="B4879" t="str">
            <v>TRATOR PNEUS TRAÇÃO 4X2, 82 CV, PESO C/ LASTRO 4,555 T - MÃO DE OBRA OPERAÇÃO NOTURNA</v>
          </cell>
          <cell r="C4879" t="str">
            <v>H</v>
          </cell>
          <cell r="D4879">
            <v>5.42</v>
          </cell>
          <cell r="E4879">
            <v>13.72</v>
          </cell>
          <cell r="F4879">
            <v>19.14</v>
          </cell>
        </row>
        <row r="4880">
          <cell r="A4880">
            <v>55264</v>
          </cell>
          <cell r="B4880" t="str">
            <v>TRATOR DE PNEUS 110 A 126 HP - MÃO DE OBRA NA OPERAÇÃO NOTURNA</v>
          </cell>
          <cell r="C4880" t="str">
            <v>H</v>
          </cell>
          <cell r="D4880">
            <v>4.17</v>
          </cell>
          <cell r="E4880">
            <v>7.44</v>
          </cell>
          <cell r="F4880">
            <v>11.61</v>
          </cell>
        </row>
        <row r="4881">
          <cell r="A4881">
            <v>73339</v>
          </cell>
          <cell r="B4881" t="str">
            <v>TRATOR DE PNEUS MOTOR DIESEL 61CV (CI) INCL OPERADOR</v>
          </cell>
          <cell r="C4881" t="str">
            <v>H</v>
          </cell>
          <cell r="D4881">
            <v>13.53</v>
          </cell>
          <cell r="E4881">
            <v>10.83</v>
          </cell>
          <cell r="F4881">
            <v>24.36</v>
          </cell>
        </row>
        <row r="4882">
          <cell r="A4882">
            <v>73453</v>
          </cell>
          <cell r="B4882" t="str">
            <v>TRATOR DE PNEUS MOTOR DIESEL 61CV INCL OPERADOR (CP)</v>
          </cell>
          <cell r="C4882" t="str">
            <v>H</v>
          </cell>
          <cell r="D4882">
            <v>48.47</v>
          </cell>
          <cell r="E4882">
            <v>10.83</v>
          </cell>
          <cell r="F4882">
            <v>59.3</v>
          </cell>
        </row>
        <row r="4883">
          <cell r="A4883">
            <v>89035</v>
          </cell>
          <cell r="B4883" t="str">
            <v>TRATOR DE PNEUS, POTÊNCIA 85 CV, TRAÇÃO 4X4, PESO COM LASTRO DE 4.675 KG - CHP DIURNO. AF_06/2014</v>
          </cell>
          <cell r="C4883" t="str">
            <v>CHP</v>
          </cell>
          <cell r="D4883">
            <v>50.46</v>
          </cell>
          <cell r="E4883">
            <v>11.43</v>
          </cell>
          <cell r="F4883">
            <v>61.89</v>
          </cell>
        </row>
        <row r="4884">
          <cell r="A4884">
            <v>89036</v>
          </cell>
          <cell r="B4884" t="str">
            <v>TRATOR DE PNEUS, POTÊNCIA 85 CV, TRAÇÃO 4X4, PESO COM LASTRO DE 4.675 KG - CHI DIURNO. AF_06/2014</v>
          </cell>
          <cell r="C4884" t="str">
            <v>CHI</v>
          </cell>
          <cell r="D4884">
            <v>11.13</v>
          </cell>
          <cell r="E4884">
            <v>11.43</v>
          </cell>
          <cell r="F4884">
            <v>22.56</v>
          </cell>
        </row>
        <row r="4885">
          <cell r="A4885">
            <v>89033</v>
          </cell>
          <cell r="B4885" t="str">
            <v>TRATOR DE PNEUS, POTÊNCIA 85 CV, TRAÇÃO 4X4, PESO COM LASTRO DE 4.675 KG - DEPRECIAÇÃO. AF_06/2014</v>
          </cell>
          <cell r="C4885" t="str">
            <v>H</v>
          </cell>
          <cell r="D4885">
            <v>4.95</v>
          </cell>
          <cell r="E4885">
            <v>0</v>
          </cell>
          <cell r="F4885">
            <v>4.95</v>
          </cell>
        </row>
        <row r="4886">
          <cell r="A4886">
            <v>89034</v>
          </cell>
          <cell r="B4886" t="str">
            <v>TRATOR DE PNEUS, POTÊNCIA 85 CV, TRAÇÃO 4X4, PESO COM LASTRO DE 4.675 KG - JUROS. AF_06/2014</v>
          </cell>
          <cell r="C4886" t="str">
            <v>H</v>
          </cell>
          <cell r="D4886">
            <v>1.67</v>
          </cell>
          <cell r="E4886">
            <v>0</v>
          </cell>
          <cell r="F4886">
            <v>1.67</v>
          </cell>
        </row>
        <row r="4887">
          <cell r="A4887">
            <v>73425</v>
          </cell>
          <cell r="B4887" t="str">
            <v>CUSTO HORÁRIO COM DEPRECIAÇÃO E JUROS - TRATOR DE ESTEIRAS CATERPILLARD6D PS - 163 6A - 140 HP</v>
          </cell>
          <cell r="C4887" t="str">
            <v>H</v>
          </cell>
          <cell r="D4887">
            <v>65.98</v>
          </cell>
          <cell r="E4887">
            <v>0</v>
          </cell>
          <cell r="F4887">
            <v>65.98</v>
          </cell>
        </row>
        <row r="4888">
          <cell r="A4888">
            <v>73434</v>
          </cell>
          <cell r="B4888" t="str">
            <v>CUSTO HORÁRIO COM MANUTENÇÃO - TRATOR DE ESTEIRAS CATERPILLAR D6D PS - 163 6A - 140 HP</v>
          </cell>
          <cell r="C4888" t="str">
            <v>H</v>
          </cell>
          <cell r="D4888">
            <v>37.229999999999997</v>
          </cell>
          <cell r="E4888">
            <v>0</v>
          </cell>
          <cell r="F4888">
            <v>37.229999999999997</v>
          </cell>
        </row>
        <row r="4889">
          <cell r="A4889">
            <v>73458</v>
          </cell>
          <cell r="B4889" t="str">
            <v>CUSTO HORÁRIO COM MATERIAIS NA OPERAÇÃO - TRATOR DE ESTEIRAS CATERPILLAR D6D PS - 163 6A - 140 HP</v>
          </cell>
          <cell r="C4889" t="str">
            <v>H</v>
          </cell>
          <cell r="D4889">
            <v>68.290000000000006</v>
          </cell>
          <cell r="E4889">
            <v>0</v>
          </cell>
          <cell r="F4889">
            <v>68.290000000000006</v>
          </cell>
        </row>
        <row r="4890">
          <cell r="A4890">
            <v>73586</v>
          </cell>
          <cell r="B4890" t="str">
            <v>CUSTO HORÁRIO PRODUTIVO DIURNO - TRATOR DE ESTEIRAS CATERPILLAR D6D PS - 163 6A - 140 HP</v>
          </cell>
          <cell r="C4890" t="str">
            <v>CHP</v>
          </cell>
          <cell r="D4890">
            <v>176.01</v>
          </cell>
          <cell r="E4890">
            <v>11.43</v>
          </cell>
          <cell r="F4890">
            <v>187.44</v>
          </cell>
        </row>
        <row r="4891">
          <cell r="A4891">
            <v>73495</v>
          </cell>
          <cell r="B4891" t="str">
            <v>TRATOR ESTEIRAS DIESEL APROX 335CV C/LAMINA 5000KG (CP) INCL OPERADOR</v>
          </cell>
          <cell r="C4891" t="str">
            <v>H</v>
          </cell>
          <cell r="D4891">
            <v>671.32</v>
          </cell>
          <cell r="E4891">
            <v>10.83</v>
          </cell>
          <cell r="F4891">
            <v>682.15</v>
          </cell>
        </row>
        <row r="4892">
          <cell r="A4892">
            <v>73563</v>
          </cell>
          <cell r="B4892" t="str">
            <v>TRATOR ESTEIRAS DIESEL APROX 335CV C/LAMINA 5000KG (CI) INCL OPERADOR</v>
          </cell>
          <cell r="C4892" t="str">
            <v>H</v>
          </cell>
          <cell r="D4892">
            <v>287.13</v>
          </cell>
          <cell r="E4892">
            <v>10.83</v>
          </cell>
          <cell r="F4892">
            <v>297.95999999999998</v>
          </cell>
        </row>
        <row r="4893">
          <cell r="A4893" t="str">
            <v>74036/1</v>
          </cell>
          <cell r="B4893" t="str">
            <v>TRATOR DE ESTEIRAS, 153HP - CHI - INCLUSIVE OPERADOR</v>
          </cell>
          <cell r="C4893" t="str">
            <v>H</v>
          </cell>
          <cell r="D4893">
            <v>90.55</v>
          </cell>
          <cell r="E4893">
            <v>10.83</v>
          </cell>
          <cell r="F4893">
            <v>101.38</v>
          </cell>
        </row>
        <row r="4894">
          <cell r="A4894" t="str">
            <v>74036/2</v>
          </cell>
          <cell r="B4894" t="str">
            <v>TRATOR ESTEIRAS DIESEL 140CV - CHP - INCLUSIVE OPERADOR</v>
          </cell>
          <cell r="C4894" t="str">
            <v>H</v>
          </cell>
          <cell r="D4894">
            <v>225.97</v>
          </cell>
          <cell r="E4894">
            <v>10.83</v>
          </cell>
          <cell r="F4894">
            <v>236.8</v>
          </cell>
        </row>
        <row r="4895">
          <cell r="A4895">
            <v>5718</v>
          </cell>
          <cell r="B4895" t="str">
            <v>TRATOR DE ESTEIRAS, POTÊNCIA 170 HP, PESO OPERACIONAL 19 T, CAÇAMBA 5,2 M3 - MATERIAIS NA OPERAÇÃO. AF_06/2014</v>
          </cell>
          <cell r="C4895" t="str">
            <v>H</v>
          </cell>
          <cell r="D4895">
            <v>82.49</v>
          </cell>
          <cell r="E4895">
            <v>0</v>
          </cell>
          <cell r="F4895">
            <v>82.49</v>
          </cell>
        </row>
        <row r="4896">
          <cell r="A4896">
            <v>5721</v>
          </cell>
          <cell r="B4896" t="str">
            <v>TRATOR DE ESTEIRAS, POTÊNCIA 150 HP, PESO OPERACIONAL 16,7 T, COM RODA MOTRIZ ELEVADA E LÂMINA 3,18 M3 - MATERIAIS NA OPERAÇÃO. AF_06/2014</v>
          </cell>
          <cell r="C4896" t="str">
            <v>H</v>
          </cell>
          <cell r="D4896">
            <v>72.790000000000006</v>
          </cell>
          <cell r="E4896">
            <v>0</v>
          </cell>
          <cell r="F4896">
            <v>72.790000000000006</v>
          </cell>
        </row>
        <row r="4897">
          <cell r="A4897">
            <v>5722</v>
          </cell>
          <cell r="B4897" t="str">
            <v>TRATOR DE ESTEIRAS, POTÊNCIA 347 HP, PESO OPERACIONAL 38,5 T, COM LÂMINA 8,70 M3 - MATERIAIS NA OPERAÇÃO. AF_06/2014</v>
          </cell>
          <cell r="C4897" t="str">
            <v>H</v>
          </cell>
          <cell r="D4897">
            <v>168.37</v>
          </cell>
          <cell r="E4897">
            <v>0</v>
          </cell>
          <cell r="F4897">
            <v>168.37</v>
          </cell>
        </row>
        <row r="4898">
          <cell r="A4898">
            <v>5724</v>
          </cell>
          <cell r="B4898" t="str">
            <v>TRATOR DE ESTEIRAS, POTÊNCIA 100 HP, PESO OPERACIONAL 9,4 T, COM LÂMINA 2,19 M3 - MANUTENÇÃO. AF_06/2014</v>
          </cell>
          <cell r="C4898" t="str">
            <v>H</v>
          </cell>
          <cell r="D4898">
            <v>45.95</v>
          </cell>
          <cell r="E4898">
            <v>0</v>
          </cell>
          <cell r="F4898">
            <v>45.95</v>
          </cell>
        </row>
        <row r="4899">
          <cell r="A4899">
            <v>5725</v>
          </cell>
          <cell r="B4899" t="str">
            <v>TRATOR DE ESTEIRAS 99HP, PESO OPERACIONAL 8,5T - MÃO DE OBRA NA OPERAÇÃO DIURNA</v>
          </cell>
          <cell r="C4899" t="str">
            <v>H</v>
          </cell>
          <cell r="D4899">
            <v>4.51</v>
          </cell>
          <cell r="E4899">
            <v>11.43</v>
          </cell>
          <cell r="F4899">
            <v>15.94</v>
          </cell>
        </row>
        <row r="4900">
          <cell r="A4900">
            <v>5847</v>
          </cell>
          <cell r="B4900" t="str">
            <v>TRATOR DE ESTEIRAS, POTÊNCIA 170 HP, PESO OPERACIONAL 19 T, CAÇAMBA 5,2 M3 - CHP DIURNO. AF_06/2014</v>
          </cell>
          <cell r="C4900" t="str">
            <v>CHP</v>
          </cell>
          <cell r="D4900">
            <v>204.23</v>
          </cell>
          <cell r="E4900">
            <v>11.43</v>
          </cell>
          <cell r="F4900">
            <v>215.66</v>
          </cell>
        </row>
        <row r="4901">
          <cell r="A4901">
            <v>5849</v>
          </cell>
          <cell r="B4901" t="str">
            <v>TRATOR DE ESTEIRAS, POTÊNCIA 170 HP, PESO OPERACIONAL 19 T, CAÇAMBA 5,2 M3 - CHI DIURNO. AF_06/2014</v>
          </cell>
          <cell r="C4901" t="str">
            <v>CHI</v>
          </cell>
          <cell r="D4901">
            <v>62.53</v>
          </cell>
          <cell r="E4901">
            <v>11.43</v>
          </cell>
          <cell r="F4901">
            <v>73.959999999999994</v>
          </cell>
        </row>
        <row r="4902">
          <cell r="A4902">
            <v>5851</v>
          </cell>
          <cell r="B4902" t="str">
            <v>TRATOR DE ESTEIRAS, POTÊNCIA 150 HP, PESO OPERACIONAL 16,7 T, COM RODA MOTRIZ ELEVADA E LÂMINA 3,18 M3 - CHP DIURNO. AF_06/2014</v>
          </cell>
          <cell r="C4902" t="str">
            <v>CHP</v>
          </cell>
          <cell r="D4902">
            <v>195.26</v>
          </cell>
          <cell r="E4902">
            <v>11.43</v>
          </cell>
          <cell r="F4902">
            <v>206.69</v>
          </cell>
        </row>
        <row r="4903">
          <cell r="A4903">
            <v>5853</v>
          </cell>
          <cell r="B4903" t="str">
            <v>TRATOR DE ESTEIRAS, POTÊNCIA 150 HP, PESO OPERACIONAL 16,7 T, COM RODA MOTRIZ ELEVADA E LÂMINA 3,18 M3 - CHI DIURNO. AF_06/2014</v>
          </cell>
          <cell r="C4903" t="str">
            <v>CHI</v>
          </cell>
          <cell r="D4903">
            <v>62.89</v>
          </cell>
          <cell r="E4903">
            <v>11.43</v>
          </cell>
          <cell r="F4903">
            <v>74.319999999999993</v>
          </cell>
        </row>
        <row r="4904">
          <cell r="A4904">
            <v>5855</v>
          </cell>
          <cell r="B4904" t="str">
            <v>TRATOR DE ESTEIRAS, POTÊNCIA 347 HP, PESO OPERACIONAL 38,5 T, COM LÂMINA 8,70 M3 - CHP DIURNO. AF_06/2014</v>
          </cell>
          <cell r="C4904" t="str">
            <v>CHP</v>
          </cell>
          <cell r="D4904">
            <v>559.26</v>
          </cell>
          <cell r="E4904">
            <v>11.43</v>
          </cell>
          <cell r="F4904">
            <v>570.69000000000005</v>
          </cell>
        </row>
        <row r="4905">
          <cell r="A4905">
            <v>5857</v>
          </cell>
          <cell r="B4905" t="str">
            <v>TRATOR DE ESTEIRAS, POTÊNCIA 347 HP, PESO OPERACIONAL 38,5 T, COM LÂMINA 8,70 M3 - CHI DIURNO. AF_06/2014</v>
          </cell>
          <cell r="C4905" t="str">
            <v>CHI</v>
          </cell>
          <cell r="D4905">
            <v>195.75</v>
          </cell>
          <cell r="E4905">
            <v>11.43</v>
          </cell>
          <cell r="F4905">
            <v>207.18</v>
          </cell>
        </row>
        <row r="4906">
          <cell r="A4906">
            <v>6237</v>
          </cell>
          <cell r="B4906" t="str">
            <v>TRATOR DE ESTEIRAS COM LAMINA - POTÊNCIA 305 HP - PESO OPERACIONAL 37 T (VU=10ANOS) - DEPRECIAÇÃO E JUROS</v>
          </cell>
          <cell r="C4906" t="str">
            <v>H</v>
          </cell>
          <cell r="D4906">
            <v>215.87</v>
          </cell>
          <cell r="E4906">
            <v>0</v>
          </cell>
          <cell r="F4906">
            <v>215.87</v>
          </cell>
        </row>
        <row r="4907">
          <cell r="A4907">
            <v>6238</v>
          </cell>
          <cell r="B4907" t="str">
            <v>TRATOR DE ESTEIRAS COM LAMINA - POTÊNCIA 305 HP - PESO OPERACIONAL 37 T (VU=10ANOS) - MANUTENÇÃO</v>
          </cell>
          <cell r="C4907" t="str">
            <v>H</v>
          </cell>
          <cell r="D4907">
            <v>121.96</v>
          </cell>
          <cell r="E4907">
            <v>0</v>
          </cell>
          <cell r="F4907">
            <v>121.96</v>
          </cell>
        </row>
        <row r="4908">
          <cell r="A4908">
            <v>6248</v>
          </cell>
          <cell r="B4908" t="str">
            <v>TRATOR DE ESTEIRAS 153HP PESO OPERACIONAL 15T, COM RODA MOTRIZ ELEVADA (VU=10AN0S) -DEPRECIAÇÃO E JUROS</v>
          </cell>
          <cell r="C4908" t="str">
            <v>H</v>
          </cell>
          <cell r="D4908">
            <v>65.900000000000006</v>
          </cell>
          <cell r="E4908">
            <v>0</v>
          </cell>
          <cell r="F4908">
            <v>65.900000000000006</v>
          </cell>
        </row>
        <row r="4909">
          <cell r="A4909">
            <v>6249</v>
          </cell>
          <cell r="B4909" t="str">
            <v>TRATOR DE ESTEIRAS CATERPILLAR D6 153HP (VU=10AN0S) - MANUTENÇÃO</v>
          </cell>
          <cell r="C4909" t="str">
            <v>H</v>
          </cell>
          <cell r="D4909">
            <v>37.229999999999997</v>
          </cell>
          <cell r="E4909">
            <v>0</v>
          </cell>
          <cell r="F4909">
            <v>37.229999999999997</v>
          </cell>
        </row>
        <row r="4910">
          <cell r="A4910">
            <v>6250</v>
          </cell>
          <cell r="B4910" t="str">
            <v>TRATOR DE ESTEIRAS CATERPILLAR D6 153HP (VU=10AN0S) - CHP DIURNO</v>
          </cell>
          <cell r="C4910" t="str">
            <v>CHP</v>
          </cell>
          <cell r="D4910">
            <v>180.44</v>
          </cell>
          <cell r="E4910">
            <v>11.43</v>
          </cell>
          <cell r="F4910">
            <v>191.87</v>
          </cell>
        </row>
        <row r="4911">
          <cell r="A4911">
            <v>6538</v>
          </cell>
          <cell r="B4911" t="str">
            <v>TRATOR DE ESTEIRAS - D6 - DEPRECIAÇÃO</v>
          </cell>
          <cell r="C4911" t="str">
            <v>H</v>
          </cell>
          <cell r="D4911">
            <v>74.47</v>
          </cell>
          <cell r="E4911">
            <v>0</v>
          </cell>
          <cell r="F4911">
            <v>74.47</v>
          </cell>
        </row>
        <row r="4912">
          <cell r="A4912">
            <v>6539</v>
          </cell>
          <cell r="B4912" t="str">
            <v>TRATOR DE ESTEIRAS - D6 - JUROS</v>
          </cell>
          <cell r="C4912" t="str">
            <v>H</v>
          </cell>
          <cell r="D4912">
            <v>23.75</v>
          </cell>
          <cell r="E4912">
            <v>0</v>
          </cell>
          <cell r="F4912">
            <v>23.75</v>
          </cell>
        </row>
        <row r="4913">
          <cell r="A4913">
            <v>6540</v>
          </cell>
          <cell r="B4913" t="str">
            <v>TRATOR DE ESTEIRAS - D6 - MANUTENÇÃO</v>
          </cell>
          <cell r="C4913" t="str">
            <v>H</v>
          </cell>
          <cell r="D4913">
            <v>74.47</v>
          </cell>
          <cell r="E4913">
            <v>0</v>
          </cell>
          <cell r="F4913">
            <v>74.47</v>
          </cell>
        </row>
        <row r="4914">
          <cell r="A4914">
            <v>6541</v>
          </cell>
          <cell r="B4914" t="str">
            <v>TRATOR DE ESTEIRAS - D6 - CUSTOS C/ MAT. NA OPERAÇÃO</v>
          </cell>
          <cell r="C4914" t="str">
            <v>H</v>
          </cell>
          <cell r="D4914">
            <v>68.290000000000006</v>
          </cell>
          <cell r="E4914">
            <v>0</v>
          </cell>
          <cell r="F4914">
            <v>68.290000000000006</v>
          </cell>
        </row>
        <row r="4915">
          <cell r="A4915">
            <v>6542</v>
          </cell>
          <cell r="B4915" t="str">
            <v>TRATOR DE ESTEIRAS - D6 - MÃO DE OBRA NA OPERAÇÃO</v>
          </cell>
          <cell r="C4915" t="str">
            <v>H</v>
          </cell>
          <cell r="D4915">
            <v>4.17</v>
          </cell>
          <cell r="E4915">
            <v>10.83</v>
          </cell>
          <cell r="F4915">
            <v>15</v>
          </cell>
        </row>
        <row r="4916">
          <cell r="A4916">
            <v>53806</v>
          </cell>
          <cell r="B4916" t="str">
            <v>TRATOR DE ESTEIRAS, POTÊNCIA 170 HP, PESO OPERACIONAL 19 T, CAÇAMBA 5,2 M3 - MANUTENÇÃO. AF_06/2014</v>
          </cell>
          <cell r="C4916" t="str">
            <v>H</v>
          </cell>
          <cell r="D4916">
            <v>59.21</v>
          </cell>
          <cell r="E4916">
            <v>0</v>
          </cell>
          <cell r="F4916">
            <v>59.21</v>
          </cell>
        </row>
        <row r="4917">
          <cell r="A4917">
            <v>53808</v>
          </cell>
          <cell r="B4917" t="str">
            <v>TRATOR DE ESTEIRAS POTÊNCIA 165 HP, PESO OPERACIONAL 17,1T - MÃO DE OBRA NA OPERAÇÃO NOTURNA</v>
          </cell>
          <cell r="C4917" t="str">
            <v>H</v>
          </cell>
          <cell r="D4917">
            <v>5.42</v>
          </cell>
          <cell r="E4917">
            <v>13.72</v>
          </cell>
          <cell r="F4917">
            <v>19.14</v>
          </cell>
        </row>
        <row r="4918">
          <cell r="A4918">
            <v>53810</v>
          </cell>
          <cell r="B4918" t="str">
            <v>TRATOR DE ESTEIRAS, POTÊNCIA 150 HP, PESO OPERACIONAL 16,7 T, COM RODA MOTRIZ ELEVADA E LÂMINA 3,18 M3 - MANUTENÇÃO. AF_06/2014</v>
          </cell>
          <cell r="C4918" t="str">
            <v>H</v>
          </cell>
          <cell r="D4918">
            <v>59.57</v>
          </cell>
          <cell r="E4918">
            <v>0</v>
          </cell>
          <cell r="F4918">
            <v>59.57</v>
          </cell>
        </row>
        <row r="4919">
          <cell r="A4919">
            <v>53814</v>
          </cell>
          <cell r="B4919" t="str">
            <v>TRATOR DE ESTEIRAS, POTÊNCIA 347 HP, PESO OPERACIONAL 38,5 T, COM LÂMINA 8,70 M3 - MANUTENÇÃO. AF_06/2014</v>
          </cell>
          <cell r="C4919" t="str">
            <v>H</v>
          </cell>
          <cell r="D4919">
            <v>195.14</v>
          </cell>
          <cell r="E4919">
            <v>0</v>
          </cell>
          <cell r="F4919">
            <v>195.14</v>
          </cell>
        </row>
        <row r="4920">
          <cell r="A4920">
            <v>53815</v>
          </cell>
          <cell r="B4920" t="str">
            <v>TRATOR DE ESTEIRAS COM LAMINA - POTÊNCIA 305 HP - PESO OPERACIONAL 37 T - MÃO DE OBRA NA OPERAÇÃO DIURNA</v>
          </cell>
          <cell r="C4920" t="str">
            <v>H</v>
          </cell>
          <cell r="D4920">
            <v>4.51</v>
          </cell>
          <cell r="E4920">
            <v>11.43</v>
          </cell>
          <cell r="F4920">
            <v>15.94</v>
          </cell>
        </row>
        <row r="4921">
          <cell r="A4921">
            <v>53816</v>
          </cell>
          <cell r="B4921" t="str">
            <v>TRATOR SOBRE ESTEIRAS 305HP - MÃO DE OBRA NA OPERAÇÃO NOTURNA</v>
          </cell>
          <cell r="C4921" t="str">
            <v>H</v>
          </cell>
          <cell r="D4921">
            <v>5.42</v>
          </cell>
          <cell r="E4921">
            <v>13.72</v>
          </cell>
          <cell r="F4921">
            <v>19.14</v>
          </cell>
        </row>
        <row r="4922">
          <cell r="A4922">
            <v>53817</v>
          </cell>
          <cell r="B4922" t="str">
            <v>TRATOR DE ESTEIRAS, POTÊNCIA 100 HP, PESO OPERACIONAL 9,4 T, COM LÂMINA 2,19 M3 - MATERIAIS NA OPERAÇÃO. AF_06/2014</v>
          </cell>
          <cell r="C4922" t="str">
            <v>H</v>
          </cell>
          <cell r="D4922">
            <v>48.5</v>
          </cell>
          <cell r="E4922">
            <v>0</v>
          </cell>
          <cell r="F4922">
            <v>48.5</v>
          </cell>
        </row>
        <row r="4923">
          <cell r="A4923">
            <v>88843</v>
          </cell>
          <cell r="B4923" t="str">
            <v>TRATOR DE ESTEIRAS, POTÊNCIA 125 HP, PESO OPERACIONAL 12,9 T, COM LÂMINA 2,7 M3 - CHP DIURNO. AF_10/2014</v>
          </cell>
          <cell r="C4923" t="str">
            <v>CHP</v>
          </cell>
          <cell r="D4923">
            <v>160.4</v>
          </cell>
          <cell r="E4923">
            <v>11.43</v>
          </cell>
          <cell r="F4923">
            <v>171.83</v>
          </cell>
        </row>
        <row r="4924">
          <cell r="A4924">
            <v>89032</v>
          </cell>
          <cell r="B4924" t="str">
            <v>TRATOR DE ESTEIRAS, POTÊNCIA 100 HP, PESO OPERACIONAL 9,4 T, COM LÂMINA 2,19 M3 - CHP DIURNO. AF_06/2014</v>
          </cell>
          <cell r="C4924" t="str">
            <v>CHP</v>
          </cell>
          <cell r="D4924">
            <v>144.01</v>
          </cell>
          <cell r="E4924">
            <v>11.43</v>
          </cell>
          <cell r="F4924">
            <v>155.44</v>
          </cell>
        </row>
        <row r="4925">
          <cell r="A4925">
            <v>88844</v>
          </cell>
          <cell r="B4925" t="str">
            <v>TRATOR DE ESTEIRAS, POTÊNCIA 125 HP, PESO OPERACIONAL 12,9 T, COM LÂMINA 2,7 M3 - CHI DIURNO. AF_10/2014</v>
          </cell>
          <cell r="C4925" t="str">
            <v>CHI</v>
          </cell>
          <cell r="D4925">
            <v>51.65</v>
          </cell>
          <cell r="E4925">
            <v>11.43</v>
          </cell>
          <cell r="F4925">
            <v>63.08</v>
          </cell>
        </row>
        <row r="4926">
          <cell r="A4926">
            <v>89031</v>
          </cell>
          <cell r="B4926" t="str">
            <v>TRATOR DE ESTEIRAS, POTÊNCIA 100 HP, PESO OPERACIONAL 9,4 T, COM LÂMINA 2,19 M3 - CHI DIURNO. AF_06/2014</v>
          </cell>
          <cell r="C4926" t="str">
            <v>CHI</v>
          </cell>
          <cell r="D4926">
            <v>49.54</v>
          </cell>
          <cell r="E4926">
            <v>11.43</v>
          </cell>
          <cell r="F4926">
            <v>60.97</v>
          </cell>
        </row>
        <row r="4927">
          <cell r="A4927">
            <v>88839</v>
          </cell>
          <cell r="B4927" t="str">
            <v>TRATOR DE ESTEIRAS, POTÊNCIA 125 HP, PESO OPERACIONAL 12,9 T, COM LÂMINA 2,7 M3 - DEPRECIAÇÃO. AF_10/2014</v>
          </cell>
          <cell r="C4927" t="str">
            <v>H</v>
          </cell>
          <cell r="D4927">
            <v>38.47</v>
          </cell>
          <cell r="E4927">
            <v>0</v>
          </cell>
          <cell r="F4927">
            <v>38.47</v>
          </cell>
        </row>
        <row r="4928">
          <cell r="A4928">
            <v>88840</v>
          </cell>
          <cell r="B4928" t="str">
            <v>TRATOR DE ESTEIRAS, POTÊNCIA 125 HP, PESO OPERACIONAL 12,9 T, COM LÂMINA 2,7 M3 - JUROS. AF_10/2014</v>
          </cell>
          <cell r="C4928" t="str">
            <v>H</v>
          </cell>
          <cell r="D4928">
            <v>8.65</v>
          </cell>
          <cell r="E4928">
            <v>0</v>
          </cell>
          <cell r="F4928">
            <v>8.65</v>
          </cell>
        </row>
        <row r="4929">
          <cell r="A4929">
            <v>88841</v>
          </cell>
          <cell r="B4929" t="str">
            <v>TRATOR DE ESTEIRAS, POTÊNCIA 125 HP, PESO OPERACIONAL 12,9 T, COM LÂMINA 2,7 M3 - MANUTENÇÃO. AF_10/2014</v>
          </cell>
          <cell r="C4929" t="str">
            <v>H</v>
          </cell>
          <cell r="D4929">
            <v>48.09</v>
          </cell>
          <cell r="E4929">
            <v>0</v>
          </cell>
          <cell r="F4929">
            <v>48.09</v>
          </cell>
        </row>
        <row r="4930">
          <cell r="A4930">
            <v>88842</v>
          </cell>
          <cell r="B4930" t="str">
            <v>TRATOR DE ESTEIRAS, POTÊNCIA 125 HP, PESO OPERACIONAL 12,9 T, COM LÂMINA 2,7 M3 - MATERIAIS NA OPERAÇÃO. AF_10/2014</v>
          </cell>
          <cell r="C4930" t="str">
            <v>H</v>
          </cell>
          <cell r="D4930">
            <v>60.64</v>
          </cell>
          <cell r="E4930">
            <v>0</v>
          </cell>
          <cell r="F4930">
            <v>60.64</v>
          </cell>
        </row>
        <row r="4931">
          <cell r="A4931">
            <v>89009</v>
          </cell>
          <cell r="B4931" t="str">
            <v>TRATOR DE ESTEIRAS, POTÊNCIA 150 HP, PESO OPERACIONAL 16,7 T, COM RODA MOTRIZ ELEVADA E LÂMINA 3,18 M3 - DEPRECIAÇÃO. AF_06/2014</v>
          </cell>
          <cell r="C4931" t="str">
            <v>H</v>
          </cell>
          <cell r="D4931">
            <v>47.66</v>
          </cell>
          <cell r="E4931">
            <v>0</v>
          </cell>
          <cell r="F4931">
            <v>47.66</v>
          </cell>
        </row>
        <row r="4932">
          <cell r="A4932">
            <v>89010</v>
          </cell>
          <cell r="B4932" t="str">
            <v>TRATOR DE ESTEIRAS, POTÊNCIA 150 HP, PESO OPERACIONAL 16,7 T, COM RODA MOTRIZ ELEVADA E LÂMINA 3,18 M3 - JUROS. AF_06/2014</v>
          </cell>
          <cell r="C4932" t="str">
            <v>H</v>
          </cell>
          <cell r="D4932">
            <v>10.72</v>
          </cell>
          <cell r="E4932">
            <v>0</v>
          </cell>
          <cell r="F4932">
            <v>10.72</v>
          </cell>
        </row>
        <row r="4933">
          <cell r="A4933">
            <v>89013</v>
          </cell>
          <cell r="B4933" t="str">
            <v>TRATOR DE ESTEIRAS, POTÊNCIA 347 HP, PESO OPERACIONAL 38,5 T, COM LÂMINA 8,70 M3 - DEPRECIAÇÃO. AF_06/2014</v>
          </cell>
          <cell r="C4933" t="str">
            <v>H</v>
          </cell>
          <cell r="D4933">
            <v>156.11000000000001</v>
          </cell>
          <cell r="E4933">
            <v>0</v>
          </cell>
          <cell r="F4933">
            <v>156.11000000000001</v>
          </cell>
        </row>
        <row r="4934">
          <cell r="A4934">
            <v>89014</v>
          </cell>
          <cell r="B4934" t="str">
            <v>TRATOR DE ESTEIRAS, POTÊNCIA 347 HP, PESO OPERACIONAL 38,5 T, COM LÂMINA 8,70 M3 - JUROS. AF_06/2014</v>
          </cell>
          <cell r="C4934" t="str">
            <v>H</v>
          </cell>
          <cell r="D4934">
            <v>35.119999999999997</v>
          </cell>
          <cell r="E4934">
            <v>0</v>
          </cell>
          <cell r="F4934">
            <v>35.119999999999997</v>
          </cell>
        </row>
        <row r="4935">
          <cell r="A4935">
            <v>89017</v>
          </cell>
          <cell r="B4935" t="str">
            <v>TRATOR DE ESTEIRAS, POTÊNCIA 170 HP, PESO OPERACIONAL 19 T, CAÇAMBA 5,2 M3 - DEPRECIAÇÃO. AF_06/2014</v>
          </cell>
          <cell r="C4935" t="str">
            <v>H</v>
          </cell>
          <cell r="D4935">
            <v>47.36</v>
          </cell>
          <cell r="E4935">
            <v>0</v>
          </cell>
          <cell r="F4935">
            <v>47.36</v>
          </cell>
        </row>
        <row r="4936">
          <cell r="A4936">
            <v>89018</v>
          </cell>
          <cell r="B4936" t="str">
            <v>TRATOR DE ESTEIRAS, POTÊNCIA 170 HP, PESO OPERACIONAL 19 T, CAÇAMBA 5,2 M3 - JUROS. AF_06/2014</v>
          </cell>
          <cell r="C4936" t="str">
            <v>H</v>
          </cell>
          <cell r="D4936">
            <v>10.65</v>
          </cell>
          <cell r="E4936">
            <v>0</v>
          </cell>
          <cell r="F4936">
            <v>10.65</v>
          </cell>
        </row>
        <row r="4937">
          <cell r="A4937">
            <v>89029</v>
          </cell>
          <cell r="B4937" t="str">
            <v>TRATOR DE ESTEIRAS, POTÊNCIA 100 HP, PESO OPERACIONAL 9,4 T, COM LÂMINA 2,19 M3 - DEPRECIAÇÃO. AF_06/2014</v>
          </cell>
          <cell r="C4937" t="str">
            <v>H</v>
          </cell>
          <cell r="D4937">
            <v>36.76</v>
          </cell>
          <cell r="E4937">
            <v>0</v>
          </cell>
          <cell r="F4937">
            <v>36.76</v>
          </cell>
        </row>
        <row r="4938">
          <cell r="A4938">
            <v>89030</v>
          </cell>
          <cell r="B4938" t="str">
            <v>TRATOR DE ESTEIRAS, POTÊNCIA 100 HP, PESO OPERACIONAL 9,4 T, COM LÂMINA 2,19 M3 - JUROS. AF_06/2014</v>
          </cell>
          <cell r="C4938" t="str">
            <v>H</v>
          </cell>
          <cell r="D4938">
            <v>8.27</v>
          </cell>
          <cell r="E4938">
            <v>0</v>
          </cell>
          <cell r="F4938">
            <v>8.27</v>
          </cell>
        </row>
        <row r="4939">
          <cell r="B4939" t="str">
            <v>CARREGADORAS</v>
          </cell>
          <cell r="C4939">
            <v>0</v>
          </cell>
        </row>
        <row r="4940">
          <cell r="A4940" t="str">
            <v>74035/1</v>
          </cell>
          <cell r="B4940" t="str">
            <v>CARREGADOR FRONTAL (PA CARREGADEIRA) SOBRE RODAS 105HP CAPACIDADE DA CAÇAMBA 1,4 A 1,7M3 - CHP - INCLUSIVE OPERADOR</v>
          </cell>
          <cell r="C4940" t="str">
            <v>H</v>
          </cell>
          <cell r="D4940">
            <v>118.22</v>
          </cell>
          <cell r="E4940">
            <v>10.83</v>
          </cell>
          <cell r="F4940">
            <v>129.05000000000001</v>
          </cell>
        </row>
        <row r="4941">
          <cell r="A4941">
            <v>5787</v>
          </cell>
          <cell r="B4941" t="str">
            <v>PÁ CARREGADEIRA SOBRE RODAS, POTÊNCIA 197 HP, CAPACIDADE DA CAÇAMBA 2,5 A 3,5 M3, PESO OPERACIONAL 18338 KG - MATERIAIS NA OPERAÇÃO. AF_06/2014</v>
          </cell>
          <cell r="C4941" t="str">
            <v>H</v>
          </cell>
          <cell r="D4941">
            <v>87.74</v>
          </cell>
          <cell r="E4941">
            <v>0</v>
          </cell>
          <cell r="F4941">
            <v>87.74</v>
          </cell>
        </row>
        <row r="4942">
          <cell r="A4942">
            <v>5940</v>
          </cell>
          <cell r="B4942" t="str">
            <v>PÁ CARREGADEIRA SOBRE RODAS, POTÊNCIA LÍQUIDA 128 HP, CAPACIDADE DA CAÇAMBA 1,7 A 2,8 M3, PESO OPERACIONAL 11632 KG - CHP DIURNO. AF_06/2014</v>
          </cell>
          <cell r="C4942" t="str">
            <v>CHP</v>
          </cell>
          <cell r="D4942">
            <v>109.35</v>
          </cell>
          <cell r="E4942">
            <v>12.14</v>
          </cell>
          <cell r="F4942">
            <v>121.49</v>
          </cell>
        </row>
        <row r="4943">
          <cell r="A4943">
            <v>5942</v>
          </cell>
          <cell r="B4943" t="str">
            <v>PÁ CARREGADEIRA SOBRE RODAS, POTÊNCIA LÍQUIDA 128 HP, CAPACIDADE DA CAÇAMBA 1,7 A 2,8 M3, PESO OPERACIONAL 11632 KG - CHI DIURNO. AF_06/2014</v>
          </cell>
          <cell r="C4943" t="str">
            <v>CHI</v>
          </cell>
          <cell r="D4943">
            <v>32.39</v>
          </cell>
          <cell r="E4943">
            <v>12.14</v>
          </cell>
          <cell r="F4943">
            <v>44.53</v>
          </cell>
        </row>
        <row r="4944">
          <cell r="A4944">
            <v>5944</v>
          </cell>
          <cell r="B4944" t="str">
            <v>PÁ CARREGADEIRA SOBRE RODAS, POTÊNCIA 197 HP, CAPACIDADE DA CAÇAMBA 2,5 A 3,5 M3, PESO OPERACIONAL 18338 KG - CHP DIURNO. AF_06/2014</v>
          </cell>
          <cell r="C4944" t="str">
            <v>CHP</v>
          </cell>
          <cell r="D4944">
            <v>166</v>
          </cell>
          <cell r="E4944">
            <v>12.14</v>
          </cell>
          <cell r="F4944">
            <v>178.14</v>
          </cell>
        </row>
        <row r="4945">
          <cell r="A4945">
            <v>5946</v>
          </cell>
          <cell r="B4945" t="str">
            <v>PÁ CARREGADEIRA SOBRE RODAS, POTÊNCIA 197 HP, CAPACIDADE DA CAÇAMBA 2,5 A 3,5 M3, PESO OPERACIONAL 18338 KG - CHI DIURNO. AF_06/2014</v>
          </cell>
          <cell r="C4945" t="str">
            <v>CHI</v>
          </cell>
          <cell r="D4945">
            <v>43.3</v>
          </cell>
          <cell r="E4945">
            <v>12.14</v>
          </cell>
          <cell r="F4945">
            <v>55.44</v>
          </cell>
        </row>
        <row r="4946">
          <cell r="A4946">
            <v>53857</v>
          </cell>
          <cell r="B4946" t="str">
            <v>PÁ CARREGADEIRA SOBRE RODAS, POTÊNCIA LÍQUIDA 128 HP, CAPACIDADE DA CAÇAMBA 1,7 A 2,8 M3, PESO OPERACIONAL 11632 KG - MANUTENÇÃO. AF_06/2014</v>
          </cell>
          <cell r="C4946" t="str">
            <v>H</v>
          </cell>
          <cell r="D4946">
            <v>25.2</v>
          </cell>
          <cell r="E4946">
            <v>0</v>
          </cell>
          <cell r="F4946">
            <v>25.2</v>
          </cell>
        </row>
        <row r="4947">
          <cell r="A4947">
            <v>53858</v>
          </cell>
          <cell r="B4947" t="str">
            <v>PÁ CARREGADEIRA SOBRE RODAS, POTÊNCIA LÍQUIDA 128 HP, CAPACIDADE DA CAÇAMBA 1,7 A 2,8 M3, PESO OPERACIONAL 11632 KG - MATERIAIS NA OPERAÇÃO. AF_06/2014</v>
          </cell>
          <cell r="C4947" t="str">
            <v>H</v>
          </cell>
          <cell r="D4947">
            <v>51.76</v>
          </cell>
          <cell r="E4947">
            <v>0</v>
          </cell>
          <cell r="F4947">
            <v>51.76</v>
          </cell>
        </row>
        <row r="4948">
          <cell r="A4948">
            <v>53861</v>
          </cell>
          <cell r="B4948" t="str">
            <v>PÁ CARREGADEIRA SOBRE RODAS, POTÊNCIA 197 HP, CAPACIDADE DA CAÇAMBA 2,5 A 3,5 M3, PESO OPERACIONAL 18338 KG - MANUTENÇÃO. AF_06/2014</v>
          </cell>
          <cell r="C4948" t="str">
            <v>H</v>
          </cell>
          <cell r="D4948">
            <v>34.94</v>
          </cell>
          <cell r="E4948">
            <v>0</v>
          </cell>
          <cell r="F4948">
            <v>34.94</v>
          </cell>
        </row>
        <row r="4949">
          <cell r="B4949" t="str">
            <v>COMPACTADORES</v>
          </cell>
          <cell r="C4949">
            <v>0</v>
          </cell>
        </row>
        <row r="4950">
          <cell r="A4950">
            <v>5801</v>
          </cell>
          <cell r="B4950" t="str">
            <v>COMPACTADOR DE SOLOS COM PLACA VIBRATÓRIA, 46X51CM, 5HP, 156KG, DIESEL, IMPACTO DINÂMICO 1700KG - DEPRECIAÇÃO E JUROS</v>
          </cell>
          <cell r="C4950" t="str">
            <v>H</v>
          </cell>
          <cell r="D4950">
            <v>1.96</v>
          </cell>
          <cell r="E4950">
            <v>0</v>
          </cell>
          <cell r="F4950">
            <v>1.96</v>
          </cell>
        </row>
        <row r="4951">
          <cell r="A4951">
            <v>5802</v>
          </cell>
          <cell r="B4951" t="str">
            <v>COMPACTADOR DE SOLOS COM PLACA VIBRATÓRIA, 46X51CM, 5HP, 156KG, DIESEL, IMPACTO DINÂMICO 1700KG - MANUTENÇÃO</v>
          </cell>
          <cell r="C4951" t="str">
            <v>H</v>
          </cell>
          <cell r="D4951">
            <v>0.77</v>
          </cell>
          <cell r="E4951">
            <v>0</v>
          </cell>
          <cell r="F4951">
            <v>0.77</v>
          </cell>
        </row>
        <row r="4952">
          <cell r="A4952">
            <v>5803</v>
          </cell>
          <cell r="B4952" t="str">
            <v>COMPACTADOR DE SOLOS COM PLACA VIBRATÓRIA, 46X51CM, 5HP, 156KG, DIESEL, IMPACTO DINÂMICO 1700KG - CUSTO HORÁRIO DE MATERIAIS NA OPERAÇÃO</v>
          </cell>
          <cell r="C4952" t="str">
            <v>H</v>
          </cell>
          <cell r="D4952">
            <v>1.95</v>
          </cell>
          <cell r="E4952">
            <v>0</v>
          </cell>
          <cell r="F4952">
            <v>1.95</v>
          </cell>
        </row>
        <row r="4953">
          <cell r="A4953">
            <v>5804</v>
          </cell>
          <cell r="B4953" t="str">
            <v>COMPACTADOR DE SOLOS COM PLACA VIBRATÓRIA, 46X51CM, 5HP, 156KG, DIESEL, IMPACTO DINÂMICO 1700KG - MÃO DE OBRA DIURNA NA OPERAÇÃO</v>
          </cell>
          <cell r="C4953" t="str">
            <v>H</v>
          </cell>
          <cell r="D4953">
            <v>4.51</v>
          </cell>
          <cell r="E4953">
            <v>9.65</v>
          </cell>
          <cell r="F4953">
            <v>14.16</v>
          </cell>
        </row>
        <row r="4954">
          <cell r="A4954">
            <v>5957</v>
          </cell>
          <cell r="B4954" t="str">
            <v>COMPACTADOR DE SOLOS COM PLACA VIBRATÓRIA, 46X51CM, 5HP, 156KG, DIESEL, IMPACTO DINÂMICO 1700KG - CUSTO HORÁRIO PRODUTIVO DIURNO</v>
          </cell>
          <cell r="C4954" t="str">
            <v>CHP</v>
          </cell>
          <cell r="D4954">
            <v>9.19</v>
          </cell>
          <cell r="E4954">
            <v>9.65</v>
          </cell>
          <cell r="F4954">
            <v>18.84</v>
          </cell>
        </row>
        <row r="4955">
          <cell r="A4955">
            <v>5959</v>
          </cell>
          <cell r="B4955" t="str">
            <v>COMPACTADOR DE SOLOS COM PLACA VIBRATÓRIA, 46X51CM, 5HP, 156KG, DIESEL, IMPACTO DINÂMICO 1700KG - CUSTO HORÁRIO IMPRODUTIVO DIURNO</v>
          </cell>
          <cell r="C4955" t="str">
            <v>CHI</v>
          </cell>
          <cell r="D4955">
            <v>6.47</v>
          </cell>
          <cell r="E4955">
            <v>9.65</v>
          </cell>
          <cell r="F4955">
            <v>16.12</v>
          </cell>
        </row>
        <row r="4956">
          <cell r="A4956">
            <v>73353</v>
          </cell>
          <cell r="B4956" t="str">
            <v>COMPACTADOR DE PNEUS AUTO-PROPULSOR DIESEL 76HP C/7 PNEUS-CI- PESO 5,5/20T INCL OPERADOR</v>
          </cell>
          <cell r="C4956" t="str">
            <v>H</v>
          </cell>
          <cell r="D4956">
            <v>37.58</v>
          </cell>
          <cell r="E4956">
            <v>10.83</v>
          </cell>
          <cell r="F4956">
            <v>48.41</v>
          </cell>
        </row>
        <row r="4957">
          <cell r="A4957">
            <v>73390</v>
          </cell>
          <cell r="B4957" t="str">
            <v>COMPACTADOR DE PNEUS AUTO-PROPULSOR DIESEL 76HP C/7 PNEUS-CP -PESO 5,5/20T INCL OPERADOR</v>
          </cell>
          <cell r="C4957" t="str">
            <v>H</v>
          </cell>
          <cell r="D4957">
            <v>84.9</v>
          </cell>
          <cell r="E4957">
            <v>10.83</v>
          </cell>
          <cell r="F4957">
            <v>95.73</v>
          </cell>
        </row>
        <row r="4958">
          <cell r="A4958">
            <v>91533</v>
          </cell>
          <cell r="B4958" t="str">
            <v>COMPACTADOR DE SOLOS DE PERCUSSÃO (SOQUETE) COM MOTOR A GASOLINA 4 TEMPOS DE 4 CV - CHP DIURNO. AF_08/2015</v>
          </cell>
          <cell r="C4958" t="str">
            <v>CHP</v>
          </cell>
          <cell r="D4958">
            <v>5.13</v>
          </cell>
          <cell r="E4958">
            <v>0</v>
          </cell>
          <cell r="F4958">
            <v>5.13</v>
          </cell>
        </row>
        <row r="4959">
          <cell r="A4959">
            <v>91534</v>
          </cell>
          <cell r="B4959" t="str">
            <v>COMPACTADOR DE SOLOS DE PERCUSSÃO (SOQUETE) COM MOTOR A GASOLINA 4 TEMPOS, POTÊNCIA 4 CV - CHI DIURNO. AF_08/2015</v>
          </cell>
          <cell r="C4959" t="str">
            <v>CHI</v>
          </cell>
          <cell r="D4959">
            <v>1.27</v>
          </cell>
          <cell r="E4959">
            <v>0</v>
          </cell>
          <cell r="F4959">
            <v>1.27</v>
          </cell>
        </row>
        <row r="4960">
          <cell r="A4960">
            <v>91529</v>
          </cell>
          <cell r="B4960" t="str">
            <v>COMPACTADOR DE SOLOS DE PERCUSSÃO (SOQUETE) COM MOTOR A GASOLINA 4 TEMPOS, POTÊNCIA 4 CV - DEPRECIAÇÃO. AF_08/2015</v>
          </cell>
          <cell r="C4960" t="str">
            <v>H</v>
          </cell>
          <cell r="D4960">
            <v>0.96</v>
          </cell>
          <cell r="E4960">
            <v>0</v>
          </cell>
          <cell r="F4960">
            <v>0.96</v>
          </cell>
        </row>
        <row r="4961">
          <cell r="A4961">
            <v>91530</v>
          </cell>
          <cell r="B4961" t="str">
            <v>COMPACTADOR DE SOLOS DE PERCUSSÃO (SOQUETE) COM MOTOR A GASOLINA 4 TEMPOS, POTÊNCIA 4 CV - JUROS. AF_08/2015</v>
          </cell>
          <cell r="C4961" t="str">
            <v>H</v>
          </cell>
          <cell r="D4961">
            <v>0.3</v>
          </cell>
          <cell r="E4961">
            <v>0</v>
          </cell>
          <cell r="F4961">
            <v>0.3</v>
          </cell>
        </row>
        <row r="4962">
          <cell r="A4962">
            <v>91531</v>
          </cell>
          <cell r="B4962" t="str">
            <v>COMPACTADOR DE SOLOS DE PERCUSSÃO (SOQUETE) COM MOTOR A GASOLINA 4 TEMPOS, POTÊNCIA 4 CV - MANUTENÇÃO. AF_08/2015</v>
          </cell>
          <cell r="C4962" t="str">
            <v>H</v>
          </cell>
          <cell r="D4962">
            <v>1.01</v>
          </cell>
          <cell r="E4962">
            <v>0</v>
          </cell>
          <cell r="F4962">
            <v>1.01</v>
          </cell>
        </row>
        <row r="4963">
          <cell r="A4963">
            <v>91532</v>
          </cell>
          <cell r="B4963" t="str">
            <v>COMPACTADOR DE SOLOS DE PERCUSSÃO (SOQUETE) COM MOTOR A GASOLINA 4 TEMPOS, POTÊNCIA 4 CV - MATERIAIS NA OPERAÇÃO. AF_08/2015</v>
          </cell>
          <cell r="C4963" t="str">
            <v>H</v>
          </cell>
          <cell r="D4963">
            <v>2.84</v>
          </cell>
          <cell r="E4963">
            <v>0</v>
          </cell>
          <cell r="F4963">
            <v>2.84</v>
          </cell>
        </row>
        <row r="4964">
          <cell r="A4964" t="str">
            <v>74040/2</v>
          </cell>
          <cell r="B4964" t="str">
            <v>SOQUETE COMPACTADOR 72KG, GASOLINA, 3HP, (CHI), EXCLUSIVE OPERADOR.</v>
          </cell>
          <cell r="C4964" t="str">
            <v>H</v>
          </cell>
          <cell r="D4964">
            <v>2.4</v>
          </cell>
          <cell r="E4964">
            <v>0</v>
          </cell>
          <cell r="F4964">
            <v>2.4</v>
          </cell>
        </row>
        <row r="4965">
          <cell r="A4965">
            <v>84000</v>
          </cell>
          <cell r="B4965" t="str">
            <v>SOQUETE COMPACTADOR 72KG GASOLINA, 3HP (CHP) EXCLUSIVE OPERADOR.</v>
          </cell>
          <cell r="C4965" t="str">
            <v>H</v>
          </cell>
          <cell r="D4965">
            <v>6.37</v>
          </cell>
          <cell r="E4965">
            <v>0</v>
          </cell>
          <cell r="F4965">
            <v>6.37</v>
          </cell>
        </row>
        <row r="4966">
          <cell r="A4966">
            <v>73315</v>
          </cell>
          <cell r="B4966" t="str">
            <v>CUSTOS COMBUSTIVEL + MATERIAL NA OPERAÇÃO DE ROLO VIBRATÓRIO TT SPV 84PE-DE-CARNEIRO</v>
          </cell>
          <cell r="C4966" t="str">
            <v>H</v>
          </cell>
          <cell r="D4966">
            <v>80.48</v>
          </cell>
          <cell r="E4966">
            <v>0</v>
          </cell>
          <cell r="F4966">
            <v>80.48</v>
          </cell>
        </row>
        <row r="4967">
          <cell r="A4967">
            <v>73366</v>
          </cell>
          <cell r="B4967" t="str">
            <v>ROLO VIBRATÓRIO LISO 7T AUTO-PROPULSOR DIESEL 76,5H (CI) INCL OPERADORLARG TOTAL 2,015M</v>
          </cell>
          <cell r="C4967" t="str">
            <v>H</v>
          </cell>
          <cell r="D4967">
            <v>29.52</v>
          </cell>
          <cell r="E4967">
            <v>10.83</v>
          </cell>
          <cell r="F4967">
            <v>40.35</v>
          </cell>
        </row>
        <row r="4968">
          <cell r="A4968">
            <v>73436</v>
          </cell>
          <cell r="B4968" t="str">
            <v>ROLO COMPACTADOR VIBRATÓRIO PÉ DE CARNEIRO PARA SOLOS, POTÊNCIA 80HP, PESO MÁXIMO OPERACIONAL 8,8T</v>
          </cell>
          <cell r="C4968" t="str">
            <v>CHP</v>
          </cell>
          <cell r="D4968">
            <v>133.36000000000001</v>
          </cell>
          <cell r="E4968">
            <v>31.38</v>
          </cell>
          <cell r="F4968">
            <v>164.74</v>
          </cell>
        </row>
        <row r="4969">
          <cell r="A4969">
            <v>5089</v>
          </cell>
          <cell r="B4969" t="str">
            <v>ROLO COMPACTADOR VIBRATÓRIO PÉ DE CARNEIRO PARA SOLOS, POTÊNCIA 80HP, PESO MÁXIMO OPERACIONAL 8,8T - MANUTENÇÃO</v>
          </cell>
          <cell r="C4969" t="str">
            <v>H</v>
          </cell>
          <cell r="D4969">
            <v>15.14</v>
          </cell>
          <cell r="E4969">
            <v>0</v>
          </cell>
          <cell r="F4969">
            <v>15.14</v>
          </cell>
        </row>
        <row r="4970">
          <cell r="A4970">
            <v>5670</v>
          </cell>
          <cell r="B4970" t="str">
            <v>ROLO COMPACTADOR VIBRATÓRIO, CILINDRO LISO, AUTO-PROPELIDO 80HP, PESO MÁXIMO OPERACIONAL 8,1T - CHP DIURNO - JUROS E DEPRECIAÇÃO</v>
          </cell>
          <cell r="C4970" t="str">
            <v>H</v>
          </cell>
          <cell r="D4970">
            <v>26.29</v>
          </cell>
          <cell r="E4970">
            <v>0</v>
          </cell>
          <cell r="F4970">
            <v>26.29</v>
          </cell>
        </row>
        <row r="4971">
          <cell r="A4971">
            <v>5671</v>
          </cell>
          <cell r="B4971" t="str">
            <v>ROLO COMPACTADOR VIBRATÓRIO DE UM CILINDRO LISO DE ACO, POTÊNCIA 80HP, PESO MÁXIMO OPERACIONAL 8,1T - MANUTENÇÃO</v>
          </cell>
          <cell r="C4971" t="str">
            <v>H</v>
          </cell>
          <cell r="D4971">
            <v>15.83</v>
          </cell>
          <cell r="E4971">
            <v>0</v>
          </cell>
          <cell r="F4971">
            <v>15.83</v>
          </cell>
        </row>
        <row r="4972">
          <cell r="A4972">
            <v>5672</v>
          </cell>
          <cell r="B4972" t="str">
            <v>ROLO COMPACTADOR VIBRATÓRIO DE CILINDRO LISO, AUTO-PROP., POTÊNCIA 80HP, PESO MÁXIMO OPERACIONAL 8,1T - CUSTO DA MÃO DE OBRA NA OPERAÇÃO</v>
          </cell>
          <cell r="C4972" t="str">
            <v>H</v>
          </cell>
          <cell r="D4972">
            <v>4.17</v>
          </cell>
          <cell r="E4972">
            <v>10.46</v>
          </cell>
          <cell r="F4972">
            <v>14.63</v>
          </cell>
        </row>
        <row r="4973">
          <cell r="A4973">
            <v>5674</v>
          </cell>
          <cell r="B4973" t="str">
            <v>ROLO COMPACTADOR VIBRATÓRIO DE UM CILINDRO AÇO LISO, POTÊNCIA 80 HP, PESO OPERACIONAL MÁXIMO 8,1 T, IMPACTO DINÂMICO 16,15 / 9,5 T, LARGURA DE TRABALHO 1,68 M - MANUTENÇÃO. AF_06/2014</v>
          </cell>
          <cell r="C4973" t="str">
            <v>H</v>
          </cell>
          <cell r="D4973">
            <v>15.84</v>
          </cell>
          <cell r="E4973">
            <v>0</v>
          </cell>
          <cell r="F4973">
            <v>15.84</v>
          </cell>
        </row>
        <row r="4974">
          <cell r="A4974">
            <v>5675</v>
          </cell>
          <cell r="B4974" t="str">
            <v>ROLO COMPACTADOR VIBRATÓRIO, TANDEM, CILINDRO LISO DE AÇO, AUTO-PROPEL., 40HP - 4,4T, IMPACTO DINÂMICO 3,1T, VU 5 ANOS - DEPRECIAÇÃO E JUROS</v>
          </cell>
          <cell r="C4974" t="str">
            <v>H</v>
          </cell>
          <cell r="D4974">
            <v>18.73</v>
          </cell>
          <cell r="E4974">
            <v>0</v>
          </cell>
          <cell r="F4974">
            <v>18.73</v>
          </cell>
        </row>
        <row r="4975">
          <cell r="A4975">
            <v>5676</v>
          </cell>
          <cell r="B4975" t="str">
            <v>ROLO COMPACTADOR VIBRATÓRIO, TANDEM, CILINDRO LISO, AUTO-PROPEL. 40HP - 4,4T, IMPACTO DINÂMICO 3,1T, VU 5 ANOS - MANUTENÇÃO.</v>
          </cell>
          <cell r="C4975" t="str">
            <v>H</v>
          </cell>
          <cell r="D4975">
            <v>11.26</v>
          </cell>
          <cell r="E4975">
            <v>0</v>
          </cell>
          <cell r="F4975">
            <v>11.26</v>
          </cell>
        </row>
        <row r="4976">
          <cell r="A4976">
            <v>5677</v>
          </cell>
          <cell r="B4976" t="str">
            <v>ROLO COMPACTADOR VIBRATÓRIO, TANDEM, CILINDRO LISO AUTO-PROPEL. 40HP - 4,4T, IMPACTO DINÂMICO 3,1T, VU 5 ANOS - CUSTO COM MATERIAIS NA OPERAÇÃO.</v>
          </cell>
          <cell r="C4976" t="str">
            <v>H</v>
          </cell>
          <cell r="D4976">
            <v>20.48</v>
          </cell>
          <cell r="E4976">
            <v>0</v>
          </cell>
          <cell r="F4976">
            <v>20.48</v>
          </cell>
        </row>
        <row r="4977">
          <cell r="A4977">
            <v>5682</v>
          </cell>
          <cell r="B4977" t="str">
            <v>ROLO COMPACTADOR VIBRATÓRIO, CILINDRO LISO, AUTO-PROPEL. 80HP, PESO MÁXIMO OPERACIONAL 8,1T - CHP DIURNO</v>
          </cell>
          <cell r="C4977" t="str">
            <v>CHP</v>
          </cell>
          <cell r="D4977">
            <v>109.71</v>
          </cell>
          <cell r="E4977">
            <v>10.46</v>
          </cell>
          <cell r="F4977">
            <v>120.17</v>
          </cell>
        </row>
        <row r="4978">
          <cell r="A4978">
            <v>5683</v>
          </cell>
          <cell r="B4978" t="str">
            <v>ROLO COMPACTADOR VIBRATÓRIO DE CILINDRO LISO, AUTO-PROPEL. DE AÇO, 80HP - 8,1T - CHI DIURNO</v>
          </cell>
          <cell r="C4978" t="str">
            <v>CHI</v>
          </cell>
          <cell r="D4978">
            <v>30.46</v>
          </cell>
          <cell r="E4978">
            <v>10.46</v>
          </cell>
          <cell r="F4978">
            <v>40.92</v>
          </cell>
        </row>
        <row r="4979">
          <cell r="A4979">
            <v>5684</v>
          </cell>
          <cell r="B4979" t="str">
            <v>ROLO COMPACTADOR VIBRATÓRIO DE UM CILINDRO AÇO LISO, POTÊNCIA 80 HP, PESO OPERACIONAL MÁXIMO 8,1 T, IMPACTO DINÂMICO 16,15 / 9,5 T, LARGURA DE TRABALHO 1,68 M - CHP DIURNO. AF_06/2014</v>
          </cell>
          <cell r="C4979" t="str">
            <v>CHP</v>
          </cell>
          <cell r="D4979">
            <v>69.959999999999994</v>
          </cell>
          <cell r="E4979">
            <v>10.46</v>
          </cell>
          <cell r="F4979">
            <v>80.42</v>
          </cell>
        </row>
        <row r="4980">
          <cell r="A4980">
            <v>5685</v>
          </cell>
          <cell r="B4980" t="str">
            <v>ROLO COMPACTADOR VIBRATÓRIO DE UM CILINDRO AÇO LISO, POTÊNCIA 80 HP, PESO OPERACIONAL MÁXIMO 8,1 T, IMPACTO DINÂMICO 16,15 / 9,5 T, LARGURA DE TRABALHO 1,68 M - CHI DIURNO. AF_06/2014</v>
          </cell>
          <cell r="C4980" t="str">
            <v>CHI</v>
          </cell>
          <cell r="D4980">
            <v>21.76</v>
          </cell>
          <cell r="E4980">
            <v>10.46</v>
          </cell>
          <cell r="F4980">
            <v>32.22</v>
          </cell>
        </row>
        <row r="4981">
          <cell r="A4981">
            <v>5686</v>
          </cell>
          <cell r="B4981" t="str">
            <v>ROLO COMPACTADOR VIBRATÓRIO, TANDEM, AUTO PROPEL., CILINDRO LISO DE AÇO, 40HP - 4,4T, IMPACTO DINÂMICO 3,1T- VU 5 ANOS - CHP DIURNO.</v>
          </cell>
          <cell r="C4981" t="str">
            <v>CHP</v>
          </cell>
          <cell r="D4981">
            <v>54.66</v>
          </cell>
          <cell r="E4981">
            <v>10.46</v>
          </cell>
          <cell r="F4981">
            <v>65.12</v>
          </cell>
        </row>
        <row r="4982">
          <cell r="A4982">
            <v>5727</v>
          </cell>
          <cell r="B4982" t="str">
            <v>ROLO COMPACTADOR VIBRATÓRIO REBOCÁVEL CILINDRO LISO, 4,7T, IMPACTO DINÂMICO 18,3T - MANUTENÇÃO.</v>
          </cell>
          <cell r="C4982" t="str">
            <v>H</v>
          </cell>
          <cell r="D4982">
            <v>2.5299999999999998</v>
          </cell>
          <cell r="E4982">
            <v>0</v>
          </cell>
          <cell r="F4982">
            <v>2.5299999999999998</v>
          </cell>
        </row>
        <row r="4983">
          <cell r="A4983">
            <v>5729</v>
          </cell>
          <cell r="B4983" t="str">
            <v>ROLO COMPACTADOR VIBRATÓRIO TANDEM AÇO LISO, POTÊNCIA 58 HP, PESO SEM/COM LASTRO 6,5 / 9,4 T, LARGURA DE TRABALHO 1,2 M - MANUTENÇÃO. AF_06/2014</v>
          </cell>
          <cell r="C4983" t="str">
            <v>H</v>
          </cell>
          <cell r="D4983">
            <v>13.94</v>
          </cell>
          <cell r="E4983">
            <v>0</v>
          </cell>
          <cell r="F4983">
            <v>13.94</v>
          </cell>
        </row>
        <row r="4984">
          <cell r="A4984">
            <v>5730</v>
          </cell>
          <cell r="B4984" t="str">
            <v>ROLO COMPACTADOR VIBRATÓRIO TANDEM AÇO LISO, POTÊNCIA 58 HP, PESO SEM/COM LASTRO 6,5 / 9,4 T, LARGURA DE TRABALHO 1,2 M - MATERIAIS NA OPERAÇÃO. AF_06/2014</v>
          </cell>
          <cell r="C4984" t="str">
            <v>H</v>
          </cell>
          <cell r="D4984">
            <v>23.44</v>
          </cell>
          <cell r="E4984">
            <v>0</v>
          </cell>
          <cell r="F4984">
            <v>23.44</v>
          </cell>
        </row>
        <row r="4985">
          <cell r="A4985">
            <v>5732</v>
          </cell>
          <cell r="B4985" t="str">
            <v>ROLO COMPACTADOR PNEUMÁTICO, AUTO-PROPEL., PRESSÃO VARIÁVEL, 99HP, PESO OPERACIONAL SEM OU COM LASTRO 8,3/21,0 T - MANUTENÇÃO.</v>
          </cell>
          <cell r="C4985" t="str">
            <v>H</v>
          </cell>
          <cell r="D4985">
            <v>21.42</v>
          </cell>
          <cell r="E4985">
            <v>0</v>
          </cell>
          <cell r="F4985">
            <v>21.42</v>
          </cell>
        </row>
        <row r="4986">
          <cell r="A4986">
            <v>5733</v>
          </cell>
          <cell r="B4986" t="str">
            <v>ROLO COMPACTADOR PNEUMÁTICO, AUTO-PROPEL., PRESSÃO VARIÁVEL, 99HP, PESO OPERACIONAL SEM OU COM LASTRO 8,3/21,0 T - CUSTO COM MATERIAIS NA OPERAÇÃO</v>
          </cell>
          <cell r="C4986" t="str">
            <v>H</v>
          </cell>
          <cell r="D4986">
            <v>70.73</v>
          </cell>
          <cell r="E4986">
            <v>0</v>
          </cell>
          <cell r="F4986">
            <v>70.73</v>
          </cell>
        </row>
        <row r="4987">
          <cell r="A4987">
            <v>5791</v>
          </cell>
          <cell r="B4987" t="str">
            <v>ROLO COMPACTADOR VIBRATÓRIO DE UM CILINDRO LISO DE ACO, POTÊNCIA 80 HP, PESO OPERACIONAL MÁXIMO 8,5 T, LARGURA TRABALHO 1,676 M - MANUTENÇÃO. AF_06/2014</v>
          </cell>
          <cell r="C4987" t="str">
            <v>H</v>
          </cell>
          <cell r="D4987">
            <v>18.79</v>
          </cell>
          <cell r="E4987">
            <v>0</v>
          </cell>
          <cell r="F4987">
            <v>18.79</v>
          </cell>
        </row>
        <row r="4988">
          <cell r="A4988">
            <v>5792</v>
          </cell>
          <cell r="B4988" t="str">
            <v>ROLO COMPACTADOR VIBRATÓRIO DE UM CILINDRO LISO DE ACO, POTÊNCIA 80 HP, PESO OPERACIONAL MÁXIMO 8,5 T, LARGURA TRABALHO 1,676 M - MATERIAIS NA OPERAÇÃO. AF_06/2014</v>
          </cell>
          <cell r="C4988" t="str">
            <v>H</v>
          </cell>
          <cell r="D4988">
            <v>32.35</v>
          </cell>
          <cell r="E4988">
            <v>0</v>
          </cell>
          <cell r="F4988">
            <v>32.35</v>
          </cell>
        </row>
        <row r="4989">
          <cell r="A4989">
            <v>5863</v>
          </cell>
          <cell r="B4989" t="str">
            <v>ROLO COMPACTADOR VIBRATÓRIO REBOCÁVEL AÇO LISO, PESO 4,7T, IMPACTO DINÂMICO 18,3T - CHP DIURNO</v>
          </cell>
          <cell r="C4989" t="str">
            <v>CHP</v>
          </cell>
          <cell r="D4989">
            <v>51.36</v>
          </cell>
          <cell r="E4989">
            <v>10.46</v>
          </cell>
          <cell r="F4989">
            <v>61.82</v>
          </cell>
        </row>
        <row r="4990">
          <cell r="A4990">
            <v>5865</v>
          </cell>
          <cell r="B4990" t="str">
            <v>ROLO COMPACTADOR VIBRATÓRIO REBOCÁVEL AÇO LISO, PESO 4,7T, IMPACTO DINÂMICO 18,3T - CHI DIURNO</v>
          </cell>
          <cell r="C4990" t="str">
            <v>CHI</v>
          </cell>
          <cell r="D4990">
            <v>11.76</v>
          </cell>
          <cell r="E4990">
            <v>10.46</v>
          </cell>
          <cell r="F4990">
            <v>22.22</v>
          </cell>
        </row>
        <row r="4991">
          <cell r="A4991">
            <v>5867</v>
          </cell>
          <cell r="B4991" t="str">
            <v>ROLO COMPACTADOR VIBRATÓRIO TANDEM AÇO LISO, POTÊNCIA 58 HP, PESO SEM/COM LASTRO 6,5 / 9,4 T, LARGURA DE TRABALHO 1,2 M - CHP DIURNO. AF_06/2014</v>
          </cell>
          <cell r="C4991" t="str">
            <v>CHP</v>
          </cell>
          <cell r="D4991">
            <v>57.03</v>
          </cell>
          <cell r="E4991">
            <v>10.46</v>
          </cell>
          <cell r="F4991">
            <v>67.489999999999995</v>
          </cell>
        </row>
        <row r="4992">
          <cell r="A4992">
            <v>5869</v>
          </cell>
          <cell r="B4992" t="str">
            <v>ROLO COMPACTADOR VIBRATÓRIO TANDEM AÇO LISO, POTÊNCIA 58 HP, PESO SEM/COM LASTRO 6,5 / 9,4 T, LARGURA DE TRABALHO 1,2 M - CHI DIURNO. AF_06/2014</v>
          </cell>
          <cell r="C4992" t="str">
            <v>CHI</v>
          </cell>
          <cell r="D4992">
            <v>19.649999999999999</v>
          </cell>
          <cell r="E4992">
            <v>10.46</v>
          </cell>
          <cell r="F4992">
            <v>30.11</v>
          </cell>
        </row>
        <row r="4993">
          <cell r="A4993">
            <v>5871</v>
          </cell>
          <cell r="B4993" t="str">
            <v>ROLO COMPACTADOR DE PNEUS ESTÁTICO PARA ASFALTO, PRESSÃO VARIÁVEL, POTÊNCIA 99HP, PESO OPERACIONAL SEM/COM LASTRO 8,3/21,0 T - CHP DIURNO</v>
          </cell>
          <cell r="C4993" t="str">
            <v>CHP</v>
          </cell>
          <cell r="D4993">
            <v>132.01</v>
          </cell>
          <cell r="E4993">
            <v>10.46</v>
          </cell>
          <cell r="F4993">
            <v>142.47</v>
          </cell>
        </row>
        <row r="4994">
          <cell r="A4994">
            <v>5873</v>
          </cell>
          <cell r="B4994" t="str">
            <v>ROLO COMPACTADOR DE PNEUS ESTÁTICO PARA ASFALTO, PRESSÃO VARIÁVEL, POTÊNCIA 99HP, PESO OPERACIONAL SEM/COM LASTRO 8,3/21,0 T - CHI DIURNO</v>
          </cell>
          <cell r="C4994" t="str">
            <v>CHI</v>
          </cell>
          <cell r="D4994">
            <v>39.85</v>
          </cell>
          <cell r="E4994">
            <v>10.46</v>
          </cell>
          <cell r="F4994">
            <v>50.31</v>
          </cell>
        </row>
        <row r="4995">
          <cell r="A4995">
            <v>5738</v>
          </cell>
          <cell r="B4995" t="str">
            <v>ROLO COMPACTADOR VIBRATÓRIO PÉ DE CARNEIRO, OPERADO POR CONTROLE REMOTO, POTÊNCIA 17HP, PESO OPERACIONAL 1,65T - DEPRECIAÇÃO E JUROS</v>
          </cell>
          <cell r="C4995" t="str">
            <v>H</v>
          </cell>
          <cell r="D4995">
            <v>5.46</v>
          </cell>
          <cell r="E4995">
            <v>0</v>
          </cell>
          <cell r="F4995">
            <v>5.46</v>
          </cell>
        </row>
        <row r="4996">
          <cell r="A4996">
            <v>5739</v>
          </cell>
          <cell r="B4996" t="str">
            <v>ROLO COMPACTADOR VIBRATÓRIO PÉ DE CARNEIRO, OPERADO POR CONTROLE REMOTO, 17HP - 1,65T - MANUTENÇÃO.</v>
          </cell>
          <cell r="C4996" t="str">
            <v>H</v>
          </cell>
          <cell r="D4996">
            <v>1.82</v>
          </cell>
          <cell r="E4996">
            <v>0</v>
          </cell>
          <cell r="F4996">
            <v>1.82</v>
          </cell>
        </row>
        <row r="4997">
          <cell r="A4997">
            <v>5879</v>
          </cell>
          <cell r="B4997" t="str">
            <v>ROLO COMPACTADOR VIBRATÓRIO PÉ DE CARNEIRO, OPERADO POR CONTROLE REMOTO, POTÊNCIA 17HP, PESO OPERACIONAL 1,65T - CHP DIURNO</v>
          </cell>
          <cell r="C4997" t="str">
            <v>CHP</v>
          </cell>
          <cell r="D4997">
            <v>7.28</v>
          </cell>
          <cell r="E4997">
            <v>0</v>
          </cell>
          <cell r="F4997">
            <v>7.28</v>
          </cell>
        </row>
        <row r="4998">
          <cell r="A4998">
            <v>5881</v>
          </cell>
          <cell r="B4998" t="str">
            <v>ROLO COMPACTADOR VIBRATÓRIO PÉ DE CARNEIRO, OPERADO POR CONTROLE REMOTO, POTÊNCIA 17HP, PESO OPERACIONAL 1,65T - CHI</v>
          </cell>
          <cell r="C4998" t="str">
            <v>CHI</v>
          </cell>
          <cell r="D4998">
            <v>5.46</v>
          </cell>
          <cell r="E4998">
            <v>0</v>
          </cell>
          <cell r="F4998">
            <v>5.46</v>
          </cell>
        </row>
        <row r="4999">
          <cell r="A4999">
            <v>5948</v>
          </cell>
          <cell r="B4999" t="str">
            <v>ROLO COMPACTADOR VIBRATÓRIO DE UM CILINDRO LISO DE ACO, POTÊNCIA 80 HP, PESO OPERACIONAL MÁXIMO 8,5 T, LARGURA TRABALHO 1,676 M - CHP DIURNO. AF_06/2014</v>
          </cell>
          <cell r="C4999" t="str">
            <v>CHP</v>
          </cell>
          <cell r="D4999">
            <v>73.69</v>
          </cell>
          <cell r="E4999">
            <v>10.46</v>
          </cell>
          <cell r="F4999">
            <v>84.15</v>
          </cell>
        </row>
        <row r="5000">
          <cell r="A5000">
            <v>7038</v>
          </cell>
          <cell r="B5000" t="str">
            <v>ROLO COMPACTADOR DE PNEUS ESTÁTICO, PRESSÃO VARIÁVEL, POTÊNCIA 111 HP, PESO SEM/COM LASTRO 9,5 / 26 T, LARGURA DE TRABALHO 1,90 M - DEPRECIAÇÃO. AF_07/2014</v>
          </cell>
          <cell r="C5000" t="str">
            <v>H</v>
          </cell>
          <cell r="D5000">
            <v>18.55</v>
          </cell>
          <cell r="E5000">
            <v>0</v>
          </cell>
          <cell r="F5000">
            <v>18.55</v>
          </cell>
        </row>
        <row r="5001">
          <cell r="A5001">
            <v>7039</v>
          </cell>
          <cell r="B5001" t="str">
            <v>ROLO COMPACTADOR DE PNEUS ESTÁTICO, PRESSÃO VARIÁVEL, POTÊNCIA 111 HP, PESO SEM/COM LASTRO 9,5 / 26 T, LARGURA DE TRABALHO 1,90 M - JUROS. AF_07/2014</v>
          </cell>
          <cell r="C5001" t="str">
            <v>H</v>
          </cell>
          <cell r="D5001">
            <v>5.0999999999999996</v>
          </cell>
          <cell r="E5001">
            <v>0</v>
          </cell>
          <cell r="F5001">
            <v>5.0999999999999996</v>
          </cell>
        </row>
        <row r="5002">
          <cell r="A5002">
            <v>7040</v>
          </cell>
          <cell r="B5002" t="str">
            <v>ROLO COMPACTADOR DE PNEUS ESTÁTICO, PRESSÃO VARIÁVEL, POTÊNCIA 111 HP, PESO SEM/COM LASTRO 9,5 / 26 T, LARGURA DE TRABALHO 1,90 M - MANUTENÇÃO. AF_07/2014</v>
          </cell>
          <cell r="C5002" t="str">
            <v>H</v>
          </cell>
          <cell r="D5002">
            <v>19.11</v>
          </cell>
          <cell r="E5002">
            <v>0</v>
          </cell>
          <cell r="F5002">
            <v>19.11</v>
          </cell>
        </row>
        <row r="5003">
          <cell r="A5003">
            <v>7049</v>
          </cell>
          <cell r="B5003" t="str">
            <v>ROLO COMPACTADOR PÉ DE CARNEIRO VIBRATÓRIO, POTÊNCIA 125 HP, PESO OPERACIONAL SEM/COM LASTRO 11,95 / 13,30 T, IMPACTO DINÂMICO 38,5 / 22,5 T, LARGURA DE TRABALHO 2,15 M - CHP DIURNO. AF_06/2014</v>
          </cell>
          <cell r="C5003" t="str">
            <v>CHP</v>
          </cell>
          <cell r="D5003">
            <v>101.06</v>
          </cell>
          <cell r="E5003">
            <v>10.46</v>
          </cell>
          <cell r="F5003">
            <v>111.52</v>
          </cell>
        </row>
        <row r="5004">
          <cell r="A5004">
            <v>7050</v>
          </cell>
          <cell r="B5004" t="str">
            <v>ROLO COMPACTADOR PÉ DE CARNEIRO VIBRATÓRIO, POTÊNCIA 125 HP, PESO OPERACIONAL SEM/COM LASTRO 11,95 / 13,30 T, IMPACTO DINÂMICO 38,5 / 22,5 T, LARGURA DE TRABALHO 2,15 M - CHI DIURNO. AF_06/2014</v>
          </cell>
          <cell r="C5004" t="str">
            <v>CHI</v>
          </cell>
          <cell r="D5004">
            <v>28.55</v>
          </cell>
          <cell r="E5004">
            <v>10.46</v>
          </cell>
          <cell r="F5004">
            <v>39.01</v>
          </cell>
        </row>
        <row r="5005">
          <cell r="A5005">
            <v>7051</v>
          </cell>
          <cell r="B5005" t="str">
            <v>ROLO COMPACTADOR PÉ DE CARNEIRO VIBRATÓRIO, POTÊNCIA 125 HP, PESO OPERACIONAL SEM/COM LASTRO 11,95 / 13,30 T, IMPACTO DINÂMICO 38,5 / 22,5 T, LARGURA DE TRABALHO 2,15 M - DEPRECIAÇÃO. AF_06/2014</v>
          </cell>
          <cell r="C5005" t="str">
            <v>H</v>
          </cell>
          <cell r="D5005">
            <v>19.77</v>
          </cell>
          <cell r="E5005">
            <v>0</v>
          </cell>
          <cell r="F5005">
            <v>19.77</v>
          </cell>
        </row>
        <row r="5006">
          <cell r="A5006">
            <v>7052</v>
          </cell>
          <cell r="B5006" t="str">
            <v>ROLO COMPACTADOR PÉ DE CARNEIRO VIBRATÓRIO, POTÊNCIA 125 HP, PESO OPERACIONAL SEM/COM LASTRO 11,95 / 13,30 T, IMPACTO DINÂMICO 38,5 / 22,5 T, LARGURA DE TRABALHO 2,15 M - JUROS. AF_06/2014</v>
          </cell>
          <cell r="C5006" t="str">
            <v>H</v>
          </cell>
          <cell r="D5006">
            <v>4.6100000000000003</v>
          </cell>
          <cell r="E5006">
            <v>0</v>
          </cell>
          <cell r="F5006">
            <v>4.6100000000000003</v>
          </cell>
        </row>
        <row r="5007">
          <cell r="A5007">
            <v>7053</v>
          </cell>
          <cell r="B5007" t="str">
            <v>ROLO COMPACTADOR PÉ DE CARNEIRO VIBRATÓRIO, POTÊNCIA 125 HP, PESO OPERACIONAL SEM/COM LASTRO 11,95 / 13,30 T, IMPACTO DINÂMICO 38,5 / 22,5 T, LARGURA DE TRABALHO 2,15 M - MANUTENÇÃO. AF_06/2014</v>
          </cell>
          <cell r="C5007" t="str">
            <v>H</v>
          </cell>
          <cell r="D5007">
            <v>21.96</v>
          </cell>
          <cell r="E5007">
            <v>0</v>
          </cell>
          <cell r="F5007">
            <v>21.96</v>
          </cell>
        </row>
        <row r="5008">
          <cell r="A5008">
            <v>7054</v>
          </cell>
          <cell r="B5008" t="str">
            <v>ROLO COMPACTADOR PÉ DE CARNEIRO VIBRATÓRIO, POTÊNCIA 125 HP, PESO OPERACIONAL SEM/COM LASTRO 11,95 / 13,30 T, IMPACTO DINÂMICO 38,5 / 22,5 T, LARGURA DE TRABALHO 2,15 M - MATERIAIS NA OPERAÇÃO. AF_06/2014</v>
          </cell>
          <cell r="C5008" t="str">
            <v>H</v>
          </cell>
          <cell r="D5008">
            <v>50.54</v>
          </cell>
          <cell r="E5008">
            <v>0</v>
          </cell>
          <cell r="F5008">
            <v>50.54</v>
          </cell>
        </row>
        <row r="5009">
          <cell r="A5009">
            <v>53787</v>
          </cell>
          <cell r="B5009" t="str">
            <v>ROLO COMPACTADOR VIBRATÓRIO DE CILINDRO LISO, AUTO-PROPEL. 80HP, PESO MÁXIMO OPERACIONAL 8,1T - CUSTO DE MATERIAIS NA OPERAÇÃO</v>
          </cell>
          <cell r="C5009" t="str">
            <v>H</v>
          </cell>
          <cell r="D5009">
            <v>63.41</v>
          </cell>
          <cell r="E5009">
            <v>0</v>
          </cell>
          <cell r="F5009">
            <v>63.41</v>
          </cell>
        </row>
        <row r="5010">
          <cell r="A5010">
            <v>53788</v>
          </cell>
          <cell r="B5010" t="str">
            <v>ROLO COMPACTADOR VIBRATÓRIO DE UM CILINDRO AÇO LISO, POTÊNCIA 80 HP, PESO OPERACIONAL MÁXIMO 8,1 T, IMPACTO DINÂMICO 16,15 / 9,5 T, LARGURA DE TRABALHO 1,68 M - MATERIAIS NA OPERAÇÃO. AF_06/2014</v>
          </cell>
          <cell r="C5010" t="str">
            <v>H</v>
          </cell>
          <cell r="D5010">
            <v>32.35</v>
          </cell>
          <cell r="E5010">
            <v>0</v>
          </cell>
          <cell r="F5010">
            <v>32.35</v>
          </cell>
        </row>
        <row r="5011">
          <cell r="A5011">
            <v>53790</v>
          </cell>
          <cell r="B5011" t="str">
            <v>ROLO COMPACTADOR VIBRATÓRIO, TANDEM, CILINDRO LISO, AUTO-PROPEL. - 40HP - 4,4T, IMPACTO DINÂMICO 3,1T, VU 5 ANOS - MÃO DE OBRA NA OPERAÇÃO.</v>
          </cell>
          <cell r="C5011" t="str">
            <v>H</v>
          </cell>
          <cell r="D5011">
            <v>4.17</v>
          </cell>
          <cell r="E5011">
            <v>10.46</v>
          </cell>
          <cell r="F5011">
            <v>14.63</v>
          </cell>
        </row>
        <row r="5012">
          <cell r="A5012">
            <v>53818</v>
          </cell>
          <cell r="B5012" t="str">
            <v>ROLO COMPACTADOR VIBRATÓRIO REBOCÁVEL AÇO LISO, PESO 4,7T, IMPACTO DINÂMICO 18,3T - DEPRECIAÇÃO E JUROS</v>
          </cell>
          <cell r="C5012" t="str">
            <v>H</v>
          </cell>
          <cell r="D5012">
            <v>7.59</v>
          </cell>
          <cell r="E5012">
            <v>0</v>
          </cell>
          <cell r="F5012">
            <v>7.59</v>
          </cell>
        </row>
        <row r="5013">
          <cell r="A5013">
            <v>53819</v>
          </cell>
          <cell r="B5013" t="str">
            <v>ROLO COMPACTADOR VIBRATÓRIO REBOCÁVEL AÇO LISO, PESO 4,7T, IMPACTO DINÂMICO 18,3T - CUSTO COM MATERIAIS NA OPERAÇÃO</v>
          </cell>
          <cell r="C5013" t="str">
            <v>H</v>
          </cell>
          <cell r="D5013">
            <v>37.07</v>
          </cell>
          <cell r="E5013">
            <v>0</v>
          </cell>
          <cell r="F5013">
            <v>37.07</v>
          </cell>
        </row>
        <row r="5014">
          <cell r="A5014">
            <v>53820</v>
          </cell>
          <cell r="B5014" t="str">
            <v>ROLO COMPACTADOR VIBRATÓRIO REBOCÁVEL AÇO LISO, PESO 4,7T, IMPACTO DINÂMICO 18,3T - CUSTO COM MÃO DE OBRA NA OPERAÇÃO DIURNA</v>
          </cell>
          <cell r="C5014" t="str">
            <v>H</v>
          </cell>
          <cell r="D5014">
            <v>4.17</v>
          </cell>
          <cell r="E5014">
            <v>10.46</v>
          </cell>
          <cell r="F5014">
            <v>14.63</v>
          </cell>
        </row>
        <row r="5015">
          <cell r="A5015">
            <v>53823</v>
          </cell>
          <cell r="B5015" t="str">
            <v>ROLO COMPACTADOR DE PNEUS ESTÁTICO PARA ASFALTO, PRESSÃO VARIÁVEL, POTÊNCIA 99HP, PESO OPERACIONAL SEM/COM LASTRO 8,3/21,0 T - DEPRECIAÇÃO E JUROS</v>
          </cell>
          <cell r="C5015" t="str">
            <v>H</v>
          </cell>
          <cell r="D5015">
            <v>35.68</v>
          </cell>
          <cell r="E5015">
            <v>0</v>
          </cell>
          <cell r="F5015">
            <v>35.68</v>
          </cell>
        </row>
        <row r="5016">
          <cell r="A5016">
            <v>53824</v>
          </cell>
          <cell r="B5016" t="str">
            <v>ROLO COMPACTADOR DE PNEUS ESTATICO PARA ASFALTO, PRESSÃO VARIAVEL, POTÊNCIA 99HP, PESO OPERACIONAL SEM/COM LASTRO 8,3/21,0 T - CUSTO COM MÃO -DE-OBRA NA OPERAÇÃO DIURNA</v>
          </cell>
          <cell r="C5016" t="str">
            <v>H</v>
          </cell>
          <cell r="D5016">
            <v>4.17</v>
          </cell>
          <cell r="E5016">
            <v>10.46</v>
          </cell>
          <cell r="F5016">
            <v>14.63</v>
          </cell>
        </row>
        <row r="5017">
          <cell r="A5017">
            <v>55263</v>
          </cell>
          <cell r="B5017" t="str">
            <v>ROLO COMPACTADOR DE PNEUS ESTÁTICO, PRESSÃO VARIÁVEL, POTÊNCIA 111 HP, PESO SEM/COM LASTRO 9,5 / 26 T, LARGURA DE TRABALHO 1,90 M - MATERIAIS NA OPERAÇÃO. AF_07/2014</v>
          </cell>
          <cell r="C5017" t="str">
            <v>H</v>
          </cell>
          <cell r="D5017">
            <v>44.87</v>
          </cell>
          <cell r="E5017">
            <v>0</v>
          </cell>
          <cell r="F5017">
            <v>44.87</v>
          </cell>
        </row>
        <row r="5018">
          <cell r="A5018">
            <v>73309</v>
          </cell>
          <cell r="B5018" t="str">
            <v>ROLO COMPACTADOR VIBRATÓRIO PÉ DE CARNEIRO PARA SOLOS, POTÊNCIA 80HP, PESO MÁXIMO OPERACIONAL 8,8T - DEPRECIAÇÃO</v>
          </cell>
          <cell r="C5018" t="str">
            <v>H</v>
          </cell>
          <cell r="D5018">
            <v>16.809999999999999</v>
          </cell>
          <cell r="E5018">
            <v>0</v>
          </cell>
          <cell r="F5018">
            <v>16.809999999999999</v>
          </cell>
        </row>
        <row r="5019">
          <cell r="A5019">
            <v>73313</v>
          </cell>
          <cell r="B5019" t="str">
            <v>ROLO COMPACTADOR VIBRATÓRIO PÉ DE CARNEIRO PARA SOLOS, POTÊNCIA 80HP, PESO MÁXIMO OPERACIONAL 8,8T - JUROS</v>
          </cell>
          <cell r="C5019" t="str">
            <v>H</v>
          </cell>
          <cell r="D5019">
            <v>8.4</v>
          </cell>
          <cell r="E5019">
            <v>0</v>
          </cell>
          <cell r="F5019">
            <v>8.4</v>
          </cell>
        </row>
        <row r="5020">
          <cell r="A5020">
            <v>6879</v>
          </cell>
          <cell r="B5020" t="str">
            <v>ROLO COMPACTADOR DE PNEUS ESTÁTICO, PRESSÃO VARIÁVEL, POTÊNCIA 111 HP, PESO SEM/COM LASTRO 9,5 / 26 T, LARGURA DE TRABALHO 1,90 M - CHP DIURNO. AF_07/2014</v>
          </cell>
          <cell r="C5020" t="str">
            <v>CHP</v>
          </cell>
          <cell r="D5020">
            <v>91.82</v>
          </cell>
          <cell r="E5020">
            <v>10.46</v>
          </cell>
          <cell r="F5020">
            <v>102.28</v>
          </cell>
        </row>
        <row r="5021">
          <cell r="A5021">
            <v>6880</v>
          </cell>
          <cell r="B5021" t="str">
            <v>ROLO COMPACTADOR DE PNEUS ESTÁTICO, PRESSÃO VARIÁVEL, POTÊNCIA 111 HP, PESO SEM/COM LASTRO 9,5 / 26 T, LARGURA DE TRABALHO 1,90 M - CHI DIURNO. AF_07/2014</v>
          </cell>
          <cell r="C5021" t="str">
            <v>CHI</v>
          </cell>
          <cell r="D5021">
            <v>27.83</v>
          </cell>
          <cell r="E5021">
            <v>10.46</v>
          </cell>
          <cell r="F5021">
            <v>38.29</v>
          </cell>
        </row>
        <row r="5022">
          <cell r="A5022">
            <v>89280</v>
          </cell>
          <cell r="B5022" t="str">
            <v>ROLO COMPACTADOR VIBRATÓRIO TANDEM AÇO LISO, POTÊNCIA 58 HP, PESO SEM/COM LASTRO 6,5 / 9,4 T, LARGURA DE TRABALHO 1,2 M - DEPRECIAÇÃO. AF_06/2014</v>
          </cell>
          <cell r="C5022" t="str">
            <v>H</v>
          </cell>
          <cell r="D5022">
            <v>12.55</v>
          </cell>
          <cell r="E5022">
            <v>0</v>
          </cell>
          <cell r="F5022">
            <v>12.55</v>
          </cell>
        </row>
        <row r="5023">
          <cell r="A5023">
            <v>89281</v>
          </cell>
          <cell r="B5023" t="str">
            <v>ROLO COMPACTADOR VIBRATÓRIO TANDEM AÇO LISO, POTÊNCIA 58 HP, PESO SEM/COM LASTRO 6,5 / 9,4 T, LARGURA DE TRABALHO 1,2 M - JUROS. AF_06/2014</v>
          </cell>
          <cell r="C5023" t="str">
            <v>H</v>
          </cell>
          <cell r="D5023">
            <v>2.92</v>
          </cell>
          <cell r="E5023">
            <v>0</v>
          </cell>
          <cell r="F5023">
            <v>2.92</v>
          </cell>
        </row>
        <row r="5024">
          <cell r="A5024">
            <v>73496</v>
          </cell>
          <cell r="B5024" t="str">
            <v>SOCADOR PNEUMÁTICO 18,5KG CONSUMO AR 0,82M3/M (CP) INCL OPERADOR</v>
          </cell>
          <cell r="C5024" t="str">
            <v>H</v>
          </cell>
          <cell r="D5024">
            <v>2.71</v>
          </cell>
          <cell r="E5024">
            <v>0</v>
          </cell>
          <cell r="F5024">
            <v>2.71</v>
          </cell>
        </row>
        <row r="5025">
          <cell r="A5025">
            <v>73560</v>
          </cell>
          <cell r="B5025" t="str">
            <v>SOCADOR PNEUMÁTICO 18.5KG CONSUMO AR 0,82M3/M (CI) INCL OPERADOR</v>
          </cell>
          <cell r="C5025" t="str">
            <v>H</v>
          </cell>
          <cell r="D5025">
            <v>2.09</v>
          </cell>
          <cell r="E5025">
            <v>0</v>
          </cell>
          <cell r="F5025">
            <v>2.09</v>
          </cell>
        </row>
        <row r="5026">
          <cell r="A5026">
            <v>84155</v>
          </cell>
          <cell r="B5026" t="str">
            <v>DESEMPENADEIRA ELETR 2 CV 4 POLOS 220/380V COMPACTADORA E DENSADORA P/ ACAB PISO CONCRETO - EXCL OPERADOR (CP)</v>
          </cell>
          <cell r="C5026" t="str">
            <v>H</v>
          </cell>
          <cell r="D5026">
            <v>1.64</v>
          </cell>
          <cell r="E5026">
            <v>0</v>
          </cell>
          <cell r="F5026">
            <v>1.64</v>
          </cell>
        </row>
        <row r="5027">
          <cell r="A5027">
            <v>84157</v>
          </cell>
          <cell r="B5027" t="str">
            <v>DESEMPENADEIRA ELETR MOTOR 2CV 4 POLOS 220/380V COMPACTADORA E ADENSADORA PARA PISO ACABADO DE CONCRETO - EXCLUSIVE OPERADOR (CI)</v>
          </cell>
          <cell r="C5027" t="str">
            <v>H</v>
          </cell>
          <cell r="D5027">
            <v>0.67</v>
          </cell>
          <cell r="E5027">
            <v>0</v>
          </cell>
          <cell r="F5027">
            <v>0.67</v>
          </cell>
        </row>
        <row r="5028">
          <cell r="A5028">
            <v>84156</v>
          </cell>
          <cell r="B5028" t="str">
            <v>RÉGUA VIBRATÓRIA DUPLA GASOLINA 3/4CV A 3600RPM DE FREQUÊNCIA - EXCLUSIVE OPERADOR (CP)</v>
          </cell>
          <cell r="C5028" t="str">
            <v>H</v>
          </cell>
          <cell r="D5028">
            <v>7.16</v>
          </cell>
          <cell r="E5028">
            <v>0</v>
          </cell>
          <cell r="F5028">
            <v>7.16</v>
          </cell>
        </row>
        <row r="5029">
          <cell r="A5029">
            <v>84160</v>
          </cell>
          <cell r="B5029" t="str">
            <v>RÉGUA VIBRADORA DUPLA GASOLINA 3/4 CV A 3600 RPM FREQUÊNCIA - EXCLUSIVE OPERADOR (CI)</v>
          </cell>
          <cell r="C5029" t="str">
            <v>H</v>
          </cell>
          <cell r="D5029">
            <v>1.61</v>
          </cell>
          <cell r="E5029">
            <v>0</v>
          </cell>
          <cell r="F5029">
            <v>1.61</v>
          </cell>
        </row>
        <row r="5030">
          <cell r="A5030">
            <v>89227</v>
          </cell>
          <cell r="B5030" t="str">
            <v>ROLO COMPACTADOR VIBRATÓRIO DE UM CILINDRO LISO DE ACO, POTÊNCIA 80 HP, PESO OPERACIONAL MÁXIMO 8,5 T, LARGURA TRABALHO 1,676 M - CHI DIURNO. AF_06/2014</v>
          </cell>
          <cell r="C5030" t="str">
            <v>CHI</v>
          </cell>
          <cell r="D5030">
            <v>22.53</v>
          </cell>
          <cell r="E5030">
            <v>10.46</v>
          </cell>
          <cell r="F5030">
            <v>32.99</v>
          </cell>
        </row>
        <row r="5031">
          <cell r="A5031">
            <v>89210</v>
          </cell>
          <cell r="B5031" t="str">
            <v>ROLO COMPACTADOR VIBRATÓRIO DE UM CILINDRO AÇO LISO, POTÊNCIA 80 HP, PESO OPERACIONAL MÁXIMO 8,1 T, IMPACTO DINÂMICO 16,15 / 9,5 T, LARGURA DE TRABALHO 1,68 M - DEPRECIAÇÃO. AF_06/2014</v>
          </cell>
          <cell r="C5031" t="str">
            <v>H</v>
          </cell>
          <cell r="D5031">
            <v>14.26</v>
          </cell>
          <cell r="E5031">
            <v>0</v>
          </cell>
          <cell r="F5031">
            <v>14.26</v>
          </cell>
        </row>
        <row r="5032">
          <cell r="A5032">
            <v>89211</v>
          </cell>
          <cell r="B5032" t="str">
            <v>ROLO COMPACTADOR VIBRATÓRIO DE UM CILINDRO AÇO LISO, POTÊNCIA 80 HP, PESO OPERACIONAL MÁXIMO 8,1 T, IMPACTO DINÂMICO 16,15 / 9,5 T, LARGURA DE TRABALHO 1,68 M - JUROS. AF_06/2014</v>
          </cell>
          <cell r="C5032" t="str">
            <v>H</v>
          </cell>
          <cell r="D5032">
            <v>3.32</v>
          </cell>
          <cell r="E5032">
            <v>0</v>
          </cell>
          <cell r="F5032">
            <v>3.32</v>
          </cell>
        </row>
        <row r="5033">
          <cell r="A5033">
            <v>89219</v>
          </cell>
          <cell r="B5033" t="str">
            <v>ROLO COMPACTADOR VIBRATÓRIO DE UM CILINDRO LISO DE ACO, POTÊNCIA 80 HP, PESO OPERACIONAL MÁXIMO 8,5 T, LARGURA TRABALHO 1,676 M - DEPRECIAÇÃO. AF_06/2014</v>
          </cell>
          <cell r="C5033" t="str">
            <v>H</v>
          </cell>
          <cell r="D5033">
            <v>14.89</v>
          </cell>
          <cell r="E5033">
            <v>0</v>
          </cell>
          <cell r="F5033">
            <v>14.89</v>
          </cell>
        </row>
        <row r="5034">
          <cell r="A5034">
            <v>89220</v>
          </cell>
          <cell r="B5034" t="str">
            <v>ROLO COMPACTADOR VIBRATÓRIO DE UM CILINDRO LISO DE ACO, POTÊNCIA 80 HP, PESO OPERACIONAL MÁXIMO 8,5 T, LARGURA TRABALHO 1,676 M - JUROS. AF_06/2014</v>
          </cell>
          <cell r="C5034" t="str">
            <v>H</v>
          </cell>
          <cell r="D5034">
            <v>3.47</v>
          </cell>
          <cell r="E5034">
            <v>0</v>
          </cell>
          <cell r="F5034">
            <v>3.47</v>
          </cell>
        </row>
        <row r="5035">
          <cell r="B5035" t="str">
            <v>PLACAS VIBRATÓRIAS</v>
          </cell>
          <cell r="C5035">
            <v>0</v>
          </cell>
        </row>
        <row r="5036">
          <cell r="A5036">
            <v>91277</v>
          </cell>
          <cell r="B5036" t="str">
            <v>PLACA VIBRATÓRIA REVERSÍVEL COM MOTOR 4 TEMPOS A GASOLINA, FORÇA CENTRÍFUGA DE 25 KN (2500 KGF), POTÊNCIA 5,5 CV - CHP DIURNO. AF_08/2015</v>
          </cell>
          <cell r="C5036" t="str">
            <v>CHP</v>
          </cell>
          <cell r="D5036">
            <v>5.08</v>
          </cell>
          <cell r="E5036">
            <v>0</v>
          </cell>
          <cell r="F5036">
            <v>5.08</v>
          </cell>
        </row>
        <row r="5037">
          <cell r="A5037">
            <v>91278</v>
          </cell>
          <cell r="B5037" t="str">
            <v>PLACA VIBRATÓRIA REVERSÍVEL COM MOTOR 4 TEMPOS A GASOLINA, FORÇA CENTRÍFUGA DE 25 KN (2500 KGF), POTÊNCIA 5,5 CV - CHI DIURNO. AF_08/2015</v>
          </cell>
          <cell r="C5037" t="str">
            <v>CHI</v>
          </cell>
          <cell r="D5037">
            <v>0.79</v>
          </cell>
          <cell r="E5037">
            <v>0</v>
          </cell>
          <cell r="F5037">
            <v>0.79</v>
          </cell>
        </row>
        <row r="5038">
          <cell r="A5038">
            <v>91273</v>
          </cell>
          <cell r="B5038" t="str">
            <v>PLACA VIBRATÓRIA REVERSÍVEL COM MOTOR 4 TEMPOS A GASOLINA, FORÇA CENTRÍFUGA DE 25 KN (2500 KGF), POTÊNCIA 5,5 CV - DEPRECIAÇÃO. AF_08/2015</v>
          </cell>
          <cell r="C5038" t="str">
            <v>H</v>
          </cell>
          <cell r="D5038">
            <v>0.59</v>
          </cell>
          <cell r="E5038">
            <v>0</v>
          </cell>
          <cell r="F5038">
            <v>0.59</v>
          </cell>
        </row>
        <row r="5039">
          <cell r="A5039">
            <v>91274</v>
          </cell>
          <cell r="B5039" t="str">
            <v>PLACA VIBRATÓRIA REVERSÍVEL COM MOTOR 4 TEMPOS A GASOLINA, FORÇA CENTRÍFUGA DE 25 KN (2500 KGF), POTÊNCIA 5,5 CV - JUROS. AF_08/2015</v>
          </cell>
          <cell r="C5039" t="str">
            <v>H</v>
          </cell>
          <cell r="D5039">
            <v>0.2</v>
          </cell>
          <cell r="E5039">
            <v>0</v>
          </cell>
          <cell r="F5039">
            <v>0.2</v>
          </cell>
        </row>
        <row r="5040">
          <cell r="A5040">
            <v>91275</v>
          </cell>
          <cell r="B5040" t="str">
            <v>PLACA VIBRATÓRIA REVERSÍVEL COM MOTOR 4 TEMPOS A GASOLINA, FORÇA CENTRÍFUGA DE 25 KN (2500 KGF), POTÊNCIA 5,5 CV - MANUTENÇÃO. AF_08/2015</v>
          </cell>
          <cell r="C5040" t="str">
            <v>H</v>
          </cell>
          <cell r="D5040">
            <v>0.38</v>
          </cell>
          <cell r="E5040">
            <v>0</v>
          </cell>
          <cell r="F5040">
            <v>0.38</v>
          </cell>
        </row>
        <row r="5041">
          <cell r="A5041">
            <v>91276</v>
          </cell>
          <cell r="B5041" t="str">
            <v>PLACA VIBRATÓRIA REVERSÍVEL COM MOTOR 4 TEMPOS A GASOLINA, FORÇA CENTRÍFUGA DE 25 KN (2500 KGF), POTÊNCIA 5,5 CV - MATERIAIS NA OPERAÇÃO. AF_08/2015</v>
          </cell>
          <cell r="C5041" t="str">
            <v>H</v>
          </cell>
          <cell r="D5041">
            <v>3.9</v>
          </cell>
          <cell r="E5041">
            <v>0</v>
          </cell>
          <cell r="F5041">
            <v>3.9</v>
          </cell>
        </row>
        <row r="5042">
          <cell r="B5042" t="str">
            <v>GRADE ARADORA</v>
          </cell>
          <cell r="C5042">
            <v>0</v>
          </cell>
        </row>
        <row r="5043">
          <cell r="A5043">
            <v>5658</v>
          </cell>
          <cell r="B5043" t="str">
            <v>GRADE DE DISCO CONTROLE REMOTO REBOCÁVEL, COM 24 DISCOS 24 X 6 MM COM PNEUS PARA TRANSPORTE - MANUTENÇÃO. AF_06/2014</v>
          </cell>
          <cell r="C5043" t="str">
            <v>H</v>
          </cell>
          <cell r="D5043">
            <v>1.58</v>
          </cell>
          <cell r="E5043">
            <v>0</v>
          </cell>
          <cell r="F5043">
            <v>1.58</v>
          </cell>
        </row>
        <row r="5044">
          <cell r="A5044">
            <v>5689</v>
          </cell>
          <cell r="B5044" t="str">
            <v>GRADE DE DISCO CONTROLE REMOTO REBOCÁVEL, COM 24 DISCOS 24 X 6 MM COM PNEUS PARA TRANSPORTE - CHP DIURNO. AF_06/2014</v>
          </cell>
          <cell r="C5044" t="str">
            <v>CHP</v>
          </cell>
          <cell r="D5044">
            <v>4.29</v>
          </cell>
          <cell r="E5044">
            <v>0</v>
          </cell>
          <cell r="F5044">
            <v>4.29</v>
          </cell>
        </row>
        <row r="5045">
          <cell r="A5045">
            <v>5690</v>
          </cell>
          <cell r="B5045" t="str">
            <v>GRADE DE DISCO CONTROLE REMOTO REBOCÁVEL, COM 24 DISCOS 24 X 6 MM COM PNEUS PARA TRANSPORTE - CHI DIURNO. AF_06/2014</v>
          </cell>
          <cell r="C5045" t="str">
            <v>CHI</v>
          </cell>
          <cell r="D5045">
            <v>2.71</v>
          </cell>
          <cell r="E5045">
            <v>0</v>
          </cell>
          <cell r="F5045">
            <v>2.71</v>
          </cell>
        </row>
        <row r="5046">
          <cell r="A5046">
            <v>5921</v>
          </cell>
          <cell r="B5046" t="str">
            <v>GRADE DE DISCO REBOCÁVEL COM 20 DISCOS 24" X 6 MM COM PNEUS PARA TRANSPORTE - CHP DIURNO. AF_06/2014</v>
          </cell>
          <cell r="C5046" t="str">
            <v>CHP</v>
          </cell>
          <cell r="D5046">
            <v>3.36</v>
          </cell>
          <cell r="E5046">
            <v>0</v>
          </cell>
          <cell r="F5046">
            <v>3.36</v>
          </cell>
        </row>
        <row r="5047">
          <cell r="A5047">
            <v>5923</v>
          </cell>
          <cell r="B5047" t="str">
            <v>GRADE DE DISCO REBOCÁVEL COM 20 DISCOS 24" X 6 MM COM PNEUS PARA TRANSPORTE - CHI DIURNO. AF_06/2014</v>
          </cell>
          <cell r="C5047" t="str">
            <v>CHI</v>
          </cell>
          <cell r="D5047">
            <v>2.12</v>
          </cell>
          <cell r="E5047">
            <v>0</v>
          </cell>
          <cell r="F5047">
            <v>2.12</v>
          </cell>
        </row>
        <row r="5048">
          <cell r="A5048">
            <v>53840</v>
          </cell>
          <cell r="B5048" t="str">
            <v>GRADE DE DISCO REBOCÁVEL COM 20 DISCOS 24" X 6 MM COM PNEUS PARA TRANSPORTE - DEPRECIAÇÃO. AF_06/2014</v>
          </cell>
          <cell r="C5048" t="str">
            <v>H</v>
          </cell>
          <cell r="D5048">
            <v>1.57</v>
          </cell>
          <cell r="E5048">
            <v>0</v>
          </cell>
          <cell r="F5048">
            <v>1.57</v>
          </cell>
        </row>
        <row r="5049">
          <cell r="A5049">
            <v>53841</v>
          </cell>
          <cell r="B5049" t="str">
            <v>GRADE DE DISCO REBOCÁVEL COM 20 DISCOS 24" X 6 MM COM PNEUS PARA TRANSPORTE - MANUTENÇÃO. AF_06/2014</v>
          </cell>
          <cell r="C5049" t="str">
            <v>H</v>
          </cell>
          <cell r="D5049">
            <v>1.24</v>
          </cell>
          <cell r="E5049">
            <v>0</v>
          </cell>
          <cell r="F5049">
            <v>1.24</v>
          </cell>
        </row>
        <row r="5050">
          <cell r="A5050">
            <v>87026</v>
          </cell>
          <cell r="B5050" t="str">
            <v>GRADE DE DISCO REBOCÁVEL COM 20 DISCOS 24" X 6 MM COM PNEUS PARA TRANSPORTE - JUROS. AF_06/2014</v>
          </cell>
          <cell r="C5050" t="str">
            <v>H</v>
          </cell>
          <cell r="D5050">
            <v>0.54</v>
          </cell>
          <cell r="E5050">
            <v>0</v>
          </cell>
          <cell r="F5050">
            <v>0.54</v>
          </cell>
        </row>
        <row r="5051">
          <cell r="A5051">
            <v>88855</v>
          </cell>
          <cell r="B5051" t="str">
            <v>GRADE DE DISCO CONTROLE REMOTO REBOCÁVEL, COM 24 DISCOS 24 X 6 MM COM PNEUS PARA TRANSPORTE - DEPRECIAÇÃO. AF_06/2014</v>
          </cell>
          <cell r="C5051" t="str">
            <v>H</v>
          </cell>
          <cell r="D5051">
            <v>2.0099999999999998</v>
          </cell>
          <cell r="E5051">
            <v>0</v>
          </cell>
          <cell r="F5051">
            <v>2.0099999999999998</v>
          </cell>
        </row>
        <row r="5052">
          <cell r="A5052">
            <v>88856</v>
          </cell>
          <cell r="B5052" t="str">
            <v>GRADE DE DISCO CONTROLE REMOTO REBOCÁVEL, COM 24 DISCOS 24 X 6 MM COM PNEUS PARA TRANSPORTE - JUROS. AF_06/2014</v>
          </cell>
          <cell r="C5052" t="str">
            <v>H</v>
          </cell>
          <cell r="D5052">
            <v>0.69</v>
          </cell>
          <cell r="E5052">
            <v>0</v>
          </cell>
          <cell r="F5052">
            <v>0.69</v>
          </cell>
        </row>
        <row r="5053">
          <cell r="B5053" t="str">
            <v>MOTONIVELADORA</v>
          </cell>
          <cell r="C5053">
            <v>0</v>
          </cell>
        </row>
        <row r="5054">
          <cell r="A5054">
            <v>5779</v>
          </cell>
          <cell r="B5054" t="str">
            <v>MOTONÍVELADORA POTÊNCIA BÁSICA LÍQUIDA (PRIMEIRA MARCHA) 125 HP, PESO BRUTO 13032 KG, LARGURA DA LÂMINA DE 3,7 M - MANUTENÇÃO. AF_06/2014</v>
          </cell>
          <cell r="C5054" t="str">
            <v>H</v>
          </cell>
          <cell r="D5054">
            <v>33</v>
          </cell>
          <cell r="E5054">
            <v>0</v>
          </cell>
          <cell r="F5054">
            <v>33</v>
          </cell>
        </row>
        <row r="5055">
          <cell r="A5055">
            <v>5932</v>
          </cell>
          <cell r="B5055" t="str">
            <v>MOTONÍVELADORA POTÊNCIA BÁSICA LÍQUIDA (PRIMEIRA MARCHA) 125 HP, PESO BRUTO 13032 KG, LARGURA DA LÂMINA DE 3,7 M - CHP DIURNO. AF_06/2014</v>
          </cell>
          <cell r="C5055" t="str">
            <v>CHP</v>
          </cell>
          <cell r="D5055">
            <v>128.78</v>
          </cell>
          <cell r="E5055">
            <v>16.96</v>
          </cell>
          <cell r="F5055">
            <v>145.74</v>
          </cell>
        </row>
        <row r="5056">
          <cell r="A5056">
            <v>5934</v>
          </cell>
          <cell r="B5056" t="str">
            <v>MOTONÍVELADORA POTÊNCIA BÁSICA LÍQUIDA (PRIMEIRA MARCHA) 125 HP, PESO BRUTO 13032 KG, LARGURA DA LÂMINA DE 3,7 M - CHI DIURNO. AF_06/2014</v>
          </cell>
          <cell r="C5056" t="str">
            <v>CHI</v>
          </cell>
          <cell r="D5056">
            <v>35.130000000000003</v>
          </cell>
          <cell r="E5056">
            <v>16.96</v>
          </cell>
          <cell r="F5056">
            <v>52.09</v>
          </cell>
        </row>
        <row r="5057">
          <cell r="A5057">
            <v>53849</v>
          </cell>
          <cell r="B5057" t="str">
            <v>MOTONÍVELADORA POTÊNCIA BÁSICA LÍQUIDA (PRIMEIRA MARCHA) 125 HP, PESO BRUTO 13032 KG, LARGURA DA LÂMINA DE 3,7 M - MATERIAIS NA OPERAÇÃO. AF_06/2014</v>
          </cell>
          <cell r="C5057" t="str">
            <v>H</v>
          </cell>
          <cell r="D5057">
            <v>60.64</v>
          </cell>
          <cell r="E5057">
            <v>0</v>
          </cell>
          <cell r="F5057">
            <v>60.64</v>
          </cell>
        </row>
        <row r="5058">
          <cell r="A5058">
            <v>5782</v>
          </cell>
          <cell r="B5058" t="str">
            <v>MOTOSCRAPER 270HP - CUSTO COM MATERIAIS NA OPERAÇÃO</v>
          </cell>
          <cell r="C5058" t="str">
            <v>H</v>
          </cell>
          <cell r="D5058">
            <v>131.69999999999999</v>
          </cell>
          <cell r="E5058">
            <v>0</v>
          </cell>
          <cell r="F5058">
            <v>131.69999999999999</v>
          </cell>
        </row>
        <row r="5059">
          <cell r="A5059">
            <v>5783</v>
          </cell>
          <cell r="B5059" t="str">
            <v>MOTOSCRAPER 270HP -CUSTO COM MA0-DE-0BRA NA OPERAÇÃO DIURNA</v>
          </cell>
          <cell r="C5059" t="str">
            <v>H</v>
          </cell>
          <cell r="D5059">
            <v>4.17</v>
          </cell>
          <cell r="E5059">
            <v>16.96</v>
          </cell>
          <cell r="F5059">
            <v>21.13</v>
          </cell>
        </row>
        <row r="5060">
          <cell r="A5060">
            <v>53852</v>
          </cell>
          <cell r="B5060" t="str">
            <v>MOTOSCRAPER 270HP -CUSTO COM MA0-DE-0BRA NA OPERAÇÃO NOTURNA</v>
          </cell>
          <cell r="C5060" t="str">
            <v>H</v>
          </cell>
          <cell r="D5060">
            <v>5</v>
          </cell>
          <cell r="E5060">
            <v>20.36</v>
          </cell>
          <cell r="F5060">
            <v>25.36</v>
          </cell>
        </row>
        <row r="5061">
          <cell r="A5061">
            <v>89228</v>
          </cell>
          <cell r="B5061" t="str">
            <v>MOTONÍVELADORA POTÊNCIA BÁSICA LÍQUIDA (PRIMEIRA MARCHA) 125 HP, PESO BRUTO 13032 KG, LARGURA DA LÂMINA DE 3,7 M - DEPRECIAÇÃO. AF_06/2014</v>
          </cell>
          <cell r="C5061" t="str">
            <v>H</v>
          </cell>
          <cell r="D5061">
            <v>23.48</v>
          </cell>
          <cell r="E5061">
            <v>0</v>
          </cell>
          <cell r="F5061">
            <v>23.48</v>
          </cell>
        </row>
        <row r="5062">
          <cell r="A5062">
            <v>89229</v>
          </cell>
          <cell r="B5062" t="str">
            <v>MOTONÍVELADORA POTÊNCIA BÁSICA LÍQUIDA (PRIMEIRA MARCHA) 125 HP, PESO BRUTO 13032 KG, LARGURA DA LÂMINA DE 3,7 M - JUROS. AF_06/2014</v>
          </cell>
          <cell r="C5062" t="str">
            <v>H</v>
          </cell>
          <cell r="D5062">
            <v>7.48</v>
          </cell>
          <cell r="E5062">
            <v>0</v>
          </cell>
          <cell r="F5062">
            <v>7.48</v>
          </cell>
        </row>
        <row r="5063">
          <cell r="B5063" t="str">
            <v>FRESADORAS</v>
          </cell>
          <cell r="C5063">
            <v>0</v>
          </cell>
        </row>
        <row r="5064">
          <cell r="A5064">
            <v>89234</v>
          </cell>
          <cell r="B5064" t="str">
            <v>FRESADORA DE ASFALTO A FRIO SOBRE RODAS, LARGURA FRESAGEM DE 1,0 M, POTÊNCIA 208 HP - CHP DIURNO. AF_11/2014</v>
          </cell>
          <cell r="C5064" t="str">
            <v>CHP</v>
          </cell>
          <cell r="D5064">
            <v>294.83999999999997</v>
          </cell>
          <cell r="E5064">
            <v>12</v>
          </cell>
          <cell r="F5064">
            <v>306.83999999999997</v>
          </cell>
        </row>
        <row r="5065">
          <cell r="A5065">
            <v>89242</v>
          </cell>
          <cell r="B5065" t="str">
            <v>FRESADORA DE ASFALTO A FRIO SOBRE RODAS, LARGURA FRESAGEM DE 2,0 M, POTÊNCIA 550 HP - CHP DIURNO. AF_11/2014</v>
          </cell>
          <cell r="C5065" t="str">
            <v>CHP</v>
          </cell>
          <cell r="D5065">
            <v>709.13</v>
          </cell>
          <cell r="E5065">
            <v>12</v>
          </cell>
          <cell r="F5065">
            <v>721.13</v>
          </cell>
        </row>
        <row r="5066">
          <cell r="A5066">
            <v>89235</v>
          </cell>
          <cell r="B5066" t="str">
            <v>FRESADORA DE ASFALTO A FRIO SOBRE RODAS, LARGURA FRESAGEM DE 1,0 M, POTÊNCIA 208 HP - CHI DIURNO. AF_11/2014</v>
          </cell>
          <cell r="C5066" t="str">
            <v>CHI</v>
          </cell>
          <cell r="D5066">
            <v>94.95</v>
          </cell>
          <cell r="E5066">
            <v>12</v>
          </cell>
          <cell r="F5066">
            <v>106.95</v>
          </cell>
        </row>
        <row r="5067">
          <cell r="A5067">
            <v>89243</v>
          </cell>
          <cell r="B5067" t="str">
            <v>FRESADORA DE ASFALTO A FRIO SOBRE RODAS, LARGURA FRESAGEM DE 2,0 M, POTÊNCIA 550 HP - CHI DIURNO. AF_11/2014</v>
          </cell>
          <cell r="C5067" t="str">
            <v>CHI</v>
          </cell>
          <cell r="D5067">
            <v>216.24</v>
          </cell>
          <cell r="E5067">
            <v>12</v>
          </cell>
          <cell r="F5067">
            <v>228.24</v>
          </cell>
        </row>
        <row r="5068">
          <cell r="B5068" t="str">
            <v>RECICLADORAS DE ASFALTO</v>
          </cell>
          <cell r="C5068">
            <v>0</v>
          </cell>
        </row>
        <row r="5069">
          <cell r="A5069">
            <v>89250</v>
          </cell>
          <cell r="B5069" t="str">
            <v>RECICLADORA DE ASFALTO A FRIO SOBRE RODAS, LARGURA FRESAGEM DE 2,0 M, POTÊNCIA 422 HP - CHP DIURNO. AF_11/2014</v>
          </cell>
          <cell r="C5069" t="str">
            <v>CHP</v>
          </cell>
          <cell r="D5069">
            <v>594.07000000000005</v>
          </cell>
          <cell r="E5069">
            <v>12</v>
          </cell>
          <cell r="F5069">
            <v>606.07000000000005</v>
          </cell>
        </row>
        <row r="5070">
          <cell r="A5070">
            <v>89251</v>
          </cell>
          <cell r="B5070" t="str">
            <v>RECICLADORA DE ASFALTO A FRIO SOBRE RODAS, LARGURA FRESAGEM DE 2,0 M, POTÊNCIA 422 HP - CHI DIURNO. AF_11/2014</v>
          </cell>
          <cell r="C5070" t="str">
            <v>CHI</v>
          </cell>
          <cell r="D5070">
            <v>188.45</v>
          </cell>
          <cell r="E5070">
            <v>12</v>
          </cell>
          <cell r="F5070">
            <v>200.45</v>
          </cell>
        </row>
        <row r="5071">
          <cell r="A5071">
            <v>89246</v>
          </cell>
          <cell r="B5071" t="str">
            <v>RECICLADORA DE ASFALTO A FRIO SOBRE RODAS, LARGURA FRESAGEM DE 2,0 M, POTÊNCIA 422 HP - DEPRECIAÇÃO. AF_11/2014</v>
          </cell>
          <cell r="C5071" t="str">
            <v>H</v>
          </cell>
          <cell r="D5071">
            <v>150.43</v>
          </cell>
          <cell r="E5071">
            <v>0</v>
          </cell>
          <cell r="F5071">
            <v>150.43</v>
          </cell>
        </row>
        <row r="5072">
          <cell r="A5072">
            <v>89247</v>
          </cell>
          <cell r="B5072" t="str">
            <v>RECICLADORA DE ASFALTO A FRIO SOBRE RODAS, LARGURA FRESAGEM DE 2,0 M, POTÊNCIA 422 HP - JUROS. AF_11/2014</v>
          </cell>
          <cell r="C5072" t="str">
            <v>H</v>
          </cell>
          <cell r="D5072">
            <v>33.840000000000003</v>
          </cell>
          <cell r="E5072">
            <v>0</v>
          </cell>
          <cell r="F5072">
            <v>33.840000000000003</v>
          </cell>
        </row>
        <row r="5073">
          <cell r="A5073">
            <v>89248</v>
          </cell>
          <cell r="B5073" t="str">
            <v>RECICLADORA DE ASFALTO A FRIO SOBRE RODAS, LARGURA FRESAGEM DE 2,0 M, POTÊNCIA 422 HP - MANUTENÇÃO. AF_11/2014</v>
          </cell>
          <cell r="C5073" t="str">
            <v>H</v>
          </cell>
          <cell r="D5073">
            <v>235.05</v>
          </cell>
          <cell r="E5073">
            <v>0</v>
          </cell>
          <cell r="F5073">
            <v>235.05</v>
          </cell>
        </row>
        <row r="5074">
          <cell r="A5074">
            <v>89249</v>
          </cell>
          <cell r="B5074" t="str">
            <v>RECICLADORA DE ASFALTO A FRIO SOBRE RODAS, LARGURA FRESAGEM DE 2,0 M, POTÊNCIA 422 HP - MATERIAIS NA OPERAÇÃO. AF_11/2014</v>
          </cell>
          <cell r="C5074" t="str">
            <v>H</v>
          </cell>
          <cell r="D5074">
            <v>170.56</v>
          </cell>
          <cell r="E5074">
            <v>0</v>
          </cell>
          <cell r="F5074">
            <v>170.56</v>
          </cell>
        </row>
        <row r="5075">
          <cell r="B5075" t="str">
            <v>VIBROACABADORA</v>
          </cell>
          <cell r="C5075">
            <v>0</v>
          </cell>
        </row>
        <row r="5076">
          <cell r="A5076">
            <v>5835</v>
          </cell>
          <cell r="B5076" t="str">
            <v>VIBROACABADORA DE ASFALTO SOBRE ESTEIRAS, LARGURA DE PAVIMENTAÇÃO 1,90 M A 5,30 M, POTÊNCIA 105 HP CAPACIDADE 450 T/H - CHP DIURNO. AF_11/2014</v>
          </cell>
          <cell r="C5076" t="str">
            <v>CHP</v>
          </cell>
          <cell r="D5076">
            <v>173.69</v>
          </cell>
          <cell r="E5076">
            <v>12</v>
          </cell>
          <cell r="F5076">
            <v>185.69</v>
          </cell>
        </row>
        <row r="5077">
          <cell r="A5077">
            <v>5837</v>
          </cell>
          <cell r="B5077" t="str">
            <v>VIBROACABADORA DE ASFALTO SOBRE ESTEIRAS, LARGURA DE PAVIMENTAÇÃO 1,90 M A 5,30 M, POTÊNCIA 105 HP CAPACIDADE 450 T/H - CHI DIURNO. AF_11/2014</v>
          </cell>
          <cell r="C5077" t="str">
            <v>CHI</v>
          </cell>
          <cell r="D5077">
            <v>68.91</v>
          </cell>
          <cell r="E5077">
            <v>12</v>
          </cell>
          <cell r="F5077">
            <v>80.91</v>
          </cell>
        </row>
        <row r="5078">
          <cell r="A5078">
            <v>5710</v>
          </cell>
          <cell r="B5078" t="str">
            <v>VIBROACABADORA DE ASFALTO SOBRE ESTEIRAS, LARGURA DE PAVIMENTAÇÃO 1,90 M A 5,30 M, POTÊNCIA 105 HP CAPACIDADE 450 T/H - MANUTENÇÃO. AF_11/2014</v>
          </cell>
          <cell r="C5078" t="str">
            <v>H</v>
          </cell>
          <cell r="D5078">
            <v>62.32</v>
          </cell>
          <cell r="E5078">
            <v>0</v>
          </cell>
          <cell r="F5078">
            <v>62.32</v>
          </cell>
        </row>
        <row r="5079">
          <cell r="A5079">
            <v>5711</v>
          </cell>
          <cell r="B5079" t="str">
            <v>VIBROACABADORA DE ASFALTO SOBRE ESTEIRAS, LARGURA DE PAVIMENTAÇÃO 1,90 M A 5,30 M, POTÊNCIA 105 HP CAPACIDADE 450 T/H - MATERIAIS NA OPERAÇÃO. AF_11/2014</v>
          </cell>
          <cell r="C5079" t="str">
            <v>H</v>
          </cell>
          <cell r="D5079">
            <v>42.46</v>
          </cell>
          <cell r="E5079">
            <v>0</v>
          </cell>
          <cell r="F5079">
            <v>42.46</v>
          </cell>
        </row>
        <row r="5080">
          <cell r="A5080">
            <v>89257</v>
          </cell>
          <cell r="B5080" t="str">
            <v>VIBROACABADORA DE ASFALTO SOBRE ESTEIRAS, LARGURA DE PAVIMENTAÇÃO 2,13 M A 4,55 M, POTÊNCIA 100 HP CAPACIDADE 400 T/H - CHP DIURNO. AF_11/2014</v>
          </cell>
          <cell r="C5080" t="str">
            <v>CHP</v>
          </cell>
          <cell r="D5080">
            <v>148.47999999999999</v>
          </cell>
          <cell r="E5080">
            <v>12</v>
          </cell>
          <cell r="F5080">
            <v>160.47999999999999</v>
          </cell>
        </row>
        <row r="5081">
          <cell r="A5081">
            <v>89258</v>
          </cell>
          <cell r="B5081" t="str">
            <v>VIBROACABADORA DE ASFALTO SOBRE ESTEIRAS, LARGURA DE PAVIMENTAÇÃO 2,13 M A 4,55 M, POTÊNCIA 100 HP, CAPACIDADE 400 T/H - CHI DIURNO. AF_11/2014</v>
          </cell>
          <cell r="C5081" t="str">
            <v>CHI</v>
          </cell>
          <cell r="D5081">
            <v>57.22</v>
          </cell>
          <cell r="E5081">
            <v>12</v>
          </cell>
          <cell r="F5081">
            <v>69.22</v>
          </cell>
        </row>
        <row r="5082">
          <cell r="A5082">
            <v>89240</v>
          </cell>
          <cell r="B5082" t="str">
            <v>VIBROACABADORA DE ASFALTO SOBRE ESTEIRAS, LARGURA DE PAVIMENTAÇÃO 1,90 M A 5,30 M, POTÊNCIA 105 HP CAPACIDADE 450 T/H - DEPRECIAÇÃO. AF_11/2014</v>
          </cell>
          <cell r="C5082" t="str">
            <v>H</v>
          </cell>
          <cell r="D5082">
            <v>49.81</v>
          </cell>
          <cell r="E5082">
            <v>0</v>
          </cell>
          <cell r="F5082">
            <v>49.81</v>
          </cell>
        </row>
        <row r="5083">
          <cell r="A5083">
            <v>89241</v>
          </cell>
          <cell r="B5083" t="str">
            <v>VIBROACABADORA DE ASFALTO SOBRE ESTEIRAS, LARGURA DE PAVIMENTAÇÃO 1,90 M A 5,30 M, POTÊNCIA 105 HP CAPACIDADE 450 T/H - JUROS. AF_11/2014</v>
          </cell>
          <cell r="C5083" t="str">
            <v>H</v>
          </cell>
          <cell r="D5083">
            <v>14.92</v>
          </cell>
          <cell r="E5083">
            <v>0</v>
          </cell>
          <cell r="F5083">
            <v>14.92</v>
          </cell>
        </row>
        <row r="5084">
          <cell r="A5084">
            <v>89253</v>
          </cell>
          <cell r="B5084" t="str">
            <v>VIBROACABADORA DE ASFALTO SOBRE ESTEIRAS, LARGURA DE PAVIMENTAÇÃO 2,13 M A 4,55 M, POTÊNCIA 100 HP, CAPACIDADE 400 T/H - DEPRECIAÇÃO. AF_11/2014</v>
          </cell>
          <cell r="C5084" t="str">
            <v>H</v>
          </cell>
          <cell r="D5084">
            <v>40.82</v>
          </cell>
          <cell r="E5084">
            <v>0</v>
          </cell>
          <cell r="F5084">
            <v>40.82</v>
          </cell>
        </row>
        <row r="5085">
          <cell r="A5085">
            <v>89254</v>
          </cell>
          <cell r="B5085" t="str">
            <v>VIBROACABADORA DE ASFALTO SOBRE ESTEIRAS, LARGURA DE PAVIMENTAÇÃO 2,13 M A 4,55 M, POTÊNCIA 100 HP, CAPACIDADE 400 T/H - JUROS. AF_11/2014</v>
          </cell>
          <cell r="C5085" t="str">
            <v>H</v>
          </cell>
          <cell r="D5085">
            <v>12.23</v>
          </cell>
          <cell r="E5085">
            <v>0</v>
          </cell>
          <cell r="F5085">
            <v>12.23</v>
          </cell>
        </row>
        <row r="5086">
          <cell r="A5086">
            <v>89255</v>
          </cell>
          <cell r="B5086" t="str">
            <v>VIBROACABADORA DE ASFALTO SOBRE ESTEIRAS, LARGURA DE PAVIMENTAÇÃO 2,13 M A 4,55 M, POTÊNCIA 100 HP, CAPACIDADE 400 T/H - MANUTENÇÃO. AF_11/2014</v>
          </cell>
          <cell r="C5086" t="str">
            <v>H</v>
          </cell>
          <cell r="D5086">
            <v>50.83</v>
          </cell>
          <cell r="E5086">
            <v>0</v>
          </cell>
          <cell r="F5086">
            <v>50.83</v>
          </cell>
        </row>
        <row r="5087">
          <cell r="A5087">
            <v>89256</v>
          </cell>
          <cell r="B5087" t="str">
            <v>VIBROACABADORA DE ASFALTO SOBRE ESTEIRAS, LARGURA DE PAVIMENTAÇÃO 2,13 M A 4,55 M, POTÊNCIA 100 HP, CAPACIDADE 400 T/H - MATERIAIS NA OPERAÇÃO. AF_11/2014</v>
          </cell>
          <cell r="C5087" t="str">
            <v>H</v>
          </cell>
          <cell r="D5087">
            <v>40.43</v>
          </cell>
          <cell r="E5087">
            <v>0</v>
          </cell>
          <cell r="F5087">
            <v>40.43</v>
          </cell>
        </row>
        <row r="5088">
          <cell r="B5088" t="str">
            <v>USINAS</v>
          </cell>
          <cell r="C5088">
            <v>0</v>
          </cell>
        </row>
        <row r="5089">
          <cell r="A5089" t="str">
            <v>73756/1</v>
          </cell>
          <cell r="B5089" t="str">
            <v>MONTAGEM / DESMONTAGEM DE USINA CONCRETO TIPO PAREDE C/SILOS HORIZONTAL P/3 AGREGADOS, INCLUSIVE MECÂNICO (PESADO)</v>
          </cell>
          <cell r="C5089" t="str">
            <v>UN</v>
          </cell>
          <cell r="D5089">
            <v>11698.91</v>
          </cell>
          <cell r="E5089">
            <v>15848.24</v>
          </cell>
          <cell r="F5089">
            <v>27547.15</v>
          </cell>
        </row>
        <row r="5090">
          <cell r="A5090">
            <v>5696</v>
          </cell>
          <cell r="B5090" t="str">
            <v>USINA DE ASFALTO A QUENTE FIXA CAP.40/80 TON/H-DEPRECIAÇÃ0 E JUROS</v>
          </cell>
          <cell r="C5090" t="str">
            <v>H</v>
          </cell>
          <cell r="D5090">
            <v>211.7</v>
          </cell>
          <cell r="E5090">
            <v>0</v>
          </cell>
          <cell r="F5090">
            <v>211.7</v>
          </cell>
        </row>
        <row r="5091">
          <cell r="A5091">
            <v>5697</v>
          </cell>
          <cell r="B5091" t="str">
            <v>USINA DE ASFALTO A QUENTE FIXA CAP.40/80 TON/H-MANUTENÇÃO</v>
          </cell>
          <cell r="C5091" t="str">
            <v>H</v>
          </cell>
          <cell r="D5091">
            <v>138.26</v>
          </cell>
          <cell r="E5091">
            <v>0</v>
          </cell>
          <cell r="F5091">
            <v>138.26</v>
          </cell>
        </row>
        <row r="5092">
          <cell r="A5092">
            <v>5698</v>
          </cell>
          <cell r="B5092" t="str">
            <v>USINA DE ASFALTO A QUENTE FIXA CAP.40/80 TON/H-MATERIAL E OPERAÇÃO</v>
          </cell>
          <cell r="C5092" t="str">
            <v>H</v>
          </cell>
          <cell r="D5092">
            <v>8.91</v>
          </cell>
          <cell r="E5092">
            <v>0</v>
          </cell>
          <cell r="F5092">
            <v>8.91</v>
          </cell>
        </row>
        <row r="5093">
          <cell r="A5093">
            <v>5699</v>
          </cell>
          <cell r="B5093" t="str">
            <v>USINA DA ASFALTO A QUENTE, FIXA, CAPACIDADE 40 A 80TON/H - MÃO DE OBRA NA OPERAÇÃO DIURNA</v>
          </cell>
          <cell r="C5093" t="str">
            <v>H</v>
          </cell>
          <cell r="D5093">
            <v>27.1</v>
          </cell>
          <cell r="E5093">
            <v>57.92</v>
          </cell>
          <cell r="F5093">
            <v>85.02</v>
          </cell>
        </row>
        <row r="5094">
          <cell r="A5094">
            <v>5702</v>
          </cell>
          <cell r="B5094" t="str">
            <v>USINA DE CONCRETO FIXA CAPACIDADE 90/120 M³, 63HP - DEPRECIAÇÃO E JUROS</v>
          </cell>
          <cell r="C5094" t="str">
            <v>H</v>
          </cell>
          <cell r="D5094">
            <v>25.01</v>
          </cell>
          <cell r="E5094">
            <v>0</v>
          </cell>
          <cell r="F5094">
            <v>25.01</v>
          </cell>
        </row>
        <row r="5095">
          <cell r="A5095">
            <v>5703</v>
          </cell>
          <cell r="B5095" t="str">
            <v>USINA DE CONCRETO FIXA CAPACIDADE 90/120 M³, 63HP - MATERIAIS NA OPERAÇÃO</v>
          </cell>
          <cell r="C5095" t="str">
            <v>H</v>
          </cell>
          <cell r="D5095">
            <v>24.94</v>
          </cell>
          <cell r="E5095">
            <v>0</v>
          </cell>
          <cell r="F5095">
            <v>24.94</v>
          </cell>
        </row>
        <row r="5096">
          <cell r="A5096">
            <v>5704</v>
          </cell>
          <cell r="B5096" t="str">
            <v>USINA DE CONCRETO FIXA CAPACIDADE 90/120 M³, 63HP - MÃO DE OBRA NA OPERAÇÃO DIURNA</v>
          </cell>
          <cell r="C5096" t="str">
            <v>H</v>
          </cell>
          <cell r="D5096">
            <v>18.059999999999999</v>
          </cell>
          <cell r="E5096">
            <v>38.61</v>
          </cell>
          <cell r="F5096">
            <v>56.67</v>
          </cell>
        </row>
        <row r="5097">
          <cell r="A5097">
            <v>5706</v>
          </cell>
          <cell r="B5097" t="str">
            <v>USINA MISTURADORA DE SOLOS, DOSADORES TRIPLOS, CALHA VIBRATÓRIA, CAPCIDADE 200/500 TON, 201HP - DEPRECIAÇÃO E JUROS</v>
          </cell>
          <cell r="C5097" t="str">
            <v>H</v>
          </cell>
          <cell r="D5097">
            <v>109.2</v>
          </cell>
          <cell r="E5097">
            <v>0</v>
          </cell>
          <cell r="F5097">
            <v>109.2</v>
          </cell>
        </row>
        <row r="5098">
          <cell r="A5098">
            <v>5707</v>
          </cell>
          <cell r="B5098" t="str">
            <v>USINA MISTURADORA DE SOLOS, DOSADORES TRIPLOS, CALHA VIBRATÓRIA, CAPCIDADE 200/500 TON, 201HP - MANUTENÇÃO</v>
          </cell>
          <cell r="C5098" t="str">
            <v>H</v>
          </cell>
          <cell r="D5098">
            <v>71.239999999999995</v>
          </cell>
          <cell r="E5098">
            <v>0</v>
          </cell>
          <cell r="F5098">
            <v>71.239999999999995</v>
          </cell>
        </row>
        <row r="5099">
          <cell r="A5099">
            <v>5708</v>
          </cell>
          <cell r="B5099" t="str">
            <v>USINA MISTURADORA DE SOLOS, DOSADORES TRIPLOS, CALHA VIBRATÓRIA, CAPCIDADE 200/500 TON, 201HP - MÃO DE OBRA NA OPERAÇÃO NOTURNA</v>
          </cell>
          <cell r="C5099" t="str">
            <v>H</v>
          </cell>
          <cell r="D5099">
            <v>37.94</v>
          </cell>
          <cell r="E5099">
            <v>81.09</v>
          </cell>
          <cell r="F5099">
            <v>119.03</v>
          </cell>
        </row>
        <row r="5100">
          <cell r="A5100">
            <v>5808</v>
          </cell>
          <cell r="B5100" t="str">
            <v>USINA DE ASFALTO A QUENTE FIXA CAP.40/80 TON/H - CHP DIURNO</v>
          </cell>
          <cell r="C5100" t="str">
            <v>CHP</v>
          </cell>
          <cell r="D5100">
            <v>385.98</v>
          </cell>
          <cell r="E5100">
            <v>57.92</v>
          </cell>
          <cell r="F5100">
            <v>443.9</v>
          </cell>
        </row>
        <row r="5101">
          <cell r="A5101">
            <v>5823</v>
          </cell>
          <cell r="B5101" t="str">
            <v>USINA DE CONCRETO FIXA CAPACIDADE 90/120 M³, 63HP - CHP DIURNO</v>
          </cell>
          <cell r="C5101" t="str">
            <v>CHP</v>
          </cell>
          <cell r="D5101">
            <v>86.6</v>
          </cell>
          <cell r="E5101">
            <v>38.61</v>
          </cell>
          <cell r="F5101">
            <v>125.21</v>
          </cell>
        </row>
        <row r="5102">
          <cell r="A5102">
            <v>5829</v>
          </cell>
          <cell r="B5102" t="str">
            <v>USINA DE CONCRETO FIXA CAPACIDADE 90/120 M³, 63HP - CHI DIURNO</v>
          </cell>
          <cell r="C5102" t="str">
            <v>CHI</v>
          </cell>
          <cell r="D5102">
            <v>43.07</v>
          </cell>
          <cell r="E5102">
            <v>38.61</v>
          </cell>
          <cell r="F5102">
            <v>81.680000000000007</v>
          </cell>
        </row>
        <row r="5103">
          <cell r="A5103">
            <v>5834</v>
          </cell>
          <cell r="B5103" t="str">
            <v>USINA MISTURADORA DE SOLOS, DOSADORES TRIPLOS, CALHA VIBRATÓRIA, CAPCIDADE 200/500 TON, 201HP - CHI NOTURNO</v>
          </cell>
          <cell r="C5103" t="str">
            <v>CHI-N</v>
          </cell>
          <cell r="D5103">
            <v>147.13999999999999</v>
          </cell>
          <cell r="E5103">
            <v>81.09</v>
          </cell>
          <cell r="F5103">
            <v>228.23</v>
          </cell>
        </row>
        <row r="5104">
          <cell r="A5104">
            <v>53794</v>
          </cell>
          <cell r="B5104" t="str">
            <v>USINA DE CONCRETO FIXA CAPACIDADE 90/120 M³, 63HP - MANUTENÇÃO</v>
          </cell>
          <cell r="C5104" t="str">
            <v>H</v>
          </cell>
          <cell r="D5104">
            <v>18.59</v>
          </cell>
          <cell r="E5104">
            <v>0</v>
          </cell>
          <cell r="F5104">
            <v>18.59</v>
          </cell>
        </row>
        <row r="5105">
          <cell r="A5105">
            <v>53800</v>
          </cell>
          <cell r="B5105" t="str">
            <v>USINA MISTURADORA DE SOLOS, DOSADORES TRIPLOS, CALHA VIBRATÓRIA, CAPACIDADE 200/500 TON, 201HP - MATERIAIS NA OPERAÇÃO</v>
          </cell>
          <cell r="C5105" t="str">
            <v>H</v>
          </cell>
          <cell r="D5105">
            <v>29.7</v>
          </cell>
          <cell r="E5105">
            <v>0</v>
          </cell>
          <cell r="F5105">
            <v>29.7</v>
          </cell>
        </row>
        <row r="5106">
          <cell r="A5106">
            <v>53801</v>
          </cell>
          <cell r="B5106" t="str">
            <v>USINA MISTURADORA DE SOLOS, DOSADORES TRIPLOS, CALHA VIBRATÓRIA, CAPCIDADE 200/500 TON, 201HP - MÃO DE OBRA NA OPERAÇÃO DIURNA</v>
          </cell>
          <cell r="C5106" t="str">
            <v>H</v>
          </cell>
          <cell r="D5106">
            <v>31.61</v>
          </cell>
          <cell r="E5106">
            <v>67.58</v>
          </cell>
          <cell r="F5106">
            <v>99.19</v>
          </cell>
        </row>
        <row r="5107">
          <cell r="A5107">
            <v>73336</v>
          </cell>
          <cell r="B5107" t="str">
            <v>USINA MIST A FRIO CAPAC 50T/H (CP) INCL EQUIPE DE OPERAÇÃO</v>
          </cell>
          <cell r="C5107" t="str">
            <v>H</v>
          </cell>
          <cell r="D5107">
            <v>242.83</v>
          </cell>
          <cell r="E5107">
            <v>79.59</v>
          </cell>
          <cell r="F5107">
            <v>322.42</v>
          </cell>
        </row>
        <row r="5108">
          <cell r="A5108">
            <v>84136</v>
          </cell>
          <cell r="B5108" t="str">
            <v>USINA DE ASFALTO A FRIO ALMEIDA PMF - 35 DPD CAP/60/80 T/H 30 HP (ELÉTRICA)</v>
          </cell>
          <cell r="C5108" t="str">
            <v>CHP</v>
          </cell>
          <cell r="D5108">
            <v>43.54</v>
          </cell>
          <cell r="E5108">
            <v>27.36</v>
          </cell>
          <cell r="F5108">
            <v>70.900000000000006</v>
          </cell>
        </row>
        <row r="5109">
          <cell r="A5109">
            <v>84137</v>
          </cell>
          <cell r="B5109" t="str">
            <v>DEPRECIAÇÃO - USINA DE ASFALTO A FRIO ALMEIDA PMF-35 DPD CAP. 60/80 T/H - 30HP (ELÉTRICA)</v>
          </cell>
          <cell r="C5109" t="str">
            <v>H</v>
          </cell>
          <cell r="D5109">
            <v>14.53</v>
          </cell>
          <cell r="E5109">
            <v>0</v>
          </cell>
          <cell r="F5109">
            <v>14.53</v>
          </cell>
        </row>
        <row r="5110">
          <cell r="A5110">
            <v>84138</v>
          </cell>
          <cell r="B5110" t="str">
            <v>JUROS - USINA DE ASFALTO A FRIO ALMEIDA PMF-35 DPD CAP. 60/80 T/H - 30 HP (ELÉTRICA)</v>
          </cell>
          <cell r="C5110" t="str">
            <v>H</v>
          </cell>
          <cell r="D5110">
            <v>5.49</v>
          </cell>
          <cell r="E5110">
            <v>0</v>
          </cell>
          <cell r="F5110">
            <v>5.49</v>
          </cell>
        </row>
        <row r="5111">
          <cell r="A5111">
            <v>84139</v>
          </cell>
          <cell r="B5111" t="str">
            <v>MANUTENÇÃO - USINA DE ASFALTO A FRIO ALMEIDA PMF-35 DPD CAP 60/80 T/H - 30 HP (ELÉTRICA)</v>
          </cell>
          <cell r="C5111" t="str">
            <v>H</v>
          </cell>
          <cell r="D5111">
            <v>13.08</v>
          </cell>
          <cell r="E5111">
            <v>0</v>
          </cell>
          <cell r="F5111">
            <v>13.08</v>
          </cell>
        </row>
        <row r="5112">
          <cell r="A5112">
            <v>84140</v>
          </cell>
          <cell r="B5112" t="str">
            <v>CUSTOS C/ MÃO DE OBRA NA OPERAÇÃO - USINA DE ASFALTO A FRIO ALMEIDA PMF-35 DPD CAP 60/80 T/H - 30 HP (ELÉTRICA)</v>
          </cell>
          <cell r="C5112" t="str">
            <v>H</v>
          </cell>
          <cell r="D5112">
            <v>10.43</v>
          </cell>
          <cell r="E5112">
            <v>27.36</v>
          </cell>
          <cell r="F5112">
            <v>37.79</v>
          </cell>
        </row>
        <row r="5113">
          <cell r="A5113">
            <v>73374</v>
          </cell>
          <cell r="B5113" t="str">
            <v>USINA PRÉ-MISTURADORA DE SOLOS CAPAC 350/600T/H (CF) INCL EQUIPE DE OPERAÇÃO</v>
          </cell>
          <cell r="C5113" t="str">
            <v>H</v>
          </cell>
          <cell r="D5113">
            <v>128.68</v>
          </cell>
          <cell r="E5113">
            <v>49.45</v>
          </cell>
          <cell r="F5113">
            <v>178.13</v>
          </cell>
        </row>
        <row r="5114">
          <cell r="A5114">
            <v>73402</v>
          </cell>
          <cell r="B5114" t="str">
            <v>USINA PRÉ-MISTURADORA DE SOLOS CAPAC 350/600T/H (CP) INCL EQUIPE DE OPERAÇÃO</v>
          </cell>
          <cell r="C5114" t="str">
            <v>H</v>
          </cell>
          <cell r="D5114">
            <v>209.43</v>
          </cell>
          <cell r="E5114">
            <v>49.45</v>
          </cell>
          <cell r="F5114">
            <v>258.88</v>
          </cell>
        </row>
        <row r="5115">
          <cell r="A5115">
            <v>73419</v>
          </cell>
          <cell r="B5115" t="str">
            <v>USINA P/MISTURA BETUM ALTA CLASSE A QUENTE CAPAC 60/90T/H-CP INCL EQUIPE DE OPERAÇÃO</v>
          </cell>
          <cell r="C5115" t="str">
            <v>H</v>
          </cell>
          <cell r="D5115">
            <v>1511.87</v>
          </cell>
          <cell r="E5115">
            <v>235.4</v>
          </cell>
          <cell r="F5115">
            <v>1747.27</v>
          </cell>
        </row>
        <row r="5116">
          <cell r="A5116">
            <v>73440</v>
          </cell>
          <cell r="B5116" t="str">
            <v>USINA DOSADOR/MISTURADOR AGREG CONCR C/SILO CIM P/50T (CI) INCL MÃO DE OBRA P/ALIMENTACAO E OPERAÇÃO DA CENTRAL</v>
          </cell>
          <cell r="C5116" t="str">
            <v>H</v>
          </cell>
          <cell r="D5116">
            <v>71.319999999999993</v>
          </cell>
          <cell r="E5116">
            <v>84.32</v>
          </cell>
          <cell r="F5116">
            <v>155.63999999999999</v>
          </cell>
        </row>
        <row r="5117">
          <cell r="A5117">
            <v>73441</v>
          </cell>
          <cell r="B5117" t="str">
            <v>USINA DOSADORA/MIST AGREG CONCR C/SILO CIM P/50T (CP) INCL MÃO DE OBRAP/ALIMENTACAO E OPER</v>
          </cell>
          <cell r="C5117" t="str">
            <v>H</v>
          </cell>
          <cell r="D5117">
            <v>106.81</v>
          </cell>
          <cell r="E5117">
            <v>84.32</v>
          </cell>
          <cell r="F5117">
            <v>191.13</v>
          </cell>
        </row>
        <row r="5118">
          <cell r="A5118">
            <v>73559</v>
          </cell>
          <cell r="B5118" t="str">
            <v>USINA PRÉ-MISTURADORA DE SOLOS CAPAC 350/600T/H (CI) INCL EQUIPE DE OPERAÇÃO</v>
          </cell>
          <cell r="C5118" t="str">
            <v>H</v>
          </cell>
          <cell r="D5118">
            <v>119.71</v>
          </cell>
          <cell r="E5118">
            <v>49.45</v>
          </cell>
          <cell r="F5118">
            <v>169.16</v>
          </cell>
        </row>
        <row r="5119">
          <cell r="A5119">
            <v>72962</v>
          </cell>
          <cell r="B5119" t="str">
            <v>USINAGEM DE CBUQ COM CAP 50/70, PARA CAPA DE ROLAMENTO</v>
          </cell>
          <cell r="C5119" t="str">
            <v>T</v>
          </cell>
          <cell r="D5119">
            <v>159.28</v>
          </cell>
          <cell r="E5119">
            <v>1.84</v>
          </cell>
          <cell r="F5119">
            <v>161.12</v>
          </cell>
        </row>
        <row r="5120">
          <cell r="A5120">
            <v>72963</v>
          </cell>
          <cell r="B5120" t="str">
            <v>USINAGEM DE CBUQ COM CAP 50/70, PARA BINDER</v>
          </cell>
          <cell r="C5120" t="str">
            <v>T</v>
          </cell>
          <cell r="D5120">
            <v>130.13</v>
          </cell>
          <cell r="E5120">
            <v>1.85</v>
          </cell>
          <cell r="F5120">
            <v>131.97999999999999</v>
          </cell>
        </row>
        <row r="5121">
          <cell r="A5121">
            <v>88847</v>
          </cell>
          <cell r="B5121" t="str">
            <v>USINA DE LAMA ASFÁLTICA, PROD 30 A 50 T/H, SILO DE AGREGADO 7 M3, RESERVATÓRIOS PARA EMULSÃO E ÁGUA DE 2,3 M3 CADA, MISTURADOR TIPO PUG MILL A SER MONTADO SOBRE CAMINHÃO - DEPRECIAÇÃO. AF_10/2014</v>
          </cell>
          <cell r="C5121" t="str">
            <v>H</v>
          </cell>
          <cell r="D5121">
            <v>17.68</v>
          </cell>
          <cell r="E5121">
            <v>0</v>
          </cell>
          <cell r="F5121">
            <v>17.68</v>
          </cell>
        </row>
        <row r="5122">
          <cell r="A5122">
            <v>88848</v>
          </cell>
          <cell r="B5122" t="str">
            <v>USINA DE LAMA ASFÁLTICA, PROD 30 A 50 T/H, SILO DE AGREGADO 7 M3, RESERVATÓRIOS PARA EMULSÃO E ÁGUA DE 2,3 M3 CADA, MISTURADOR TIPO PUG MILL A SER MONTADO SOBRE CAMINHÃO - JUROS. AF_10/2014</v>
          </cell>
          <cell r="C5122" t="str">
            <v>H</v>
          </cell>
          <cell r="D5122">
            <v>5.29</v>
          </cell>
          <cell r="E5122">
            <v>0</v>
          </cell>
          <cell r="F5122">
            <v>5.29</v>
          </cell>
        </row>
        <row r="5123">
          <cell r="B5123" t="str">
            <v>PERFURATRIZES</v>
          </cell>
          <cell r="C5123">
            <v>0</v>
          </cell>
        </row>
        <row r="5124">
          <cell r="A5124">
            <v>90625</v>
          </cell>
          <cell r="B5124" t="str">
            <v>PERFURATRIZ MANUAL, TORQUE MÁXIMO 83 N.M, POTÊNCIA 5 CV, COM DIÂMETRO MÁXIMO 4" - CHP DIURNO. AF_06/2015</v>
          </cell>
          <cell r="C5124" t="str">
            <v>CHP</v>
          </cell>
          <cell r="D5124">
            <v>3.28</v>
          </cell>
          <cell r="E5124">
            <v>0</v>
          </cell>
          <cell r="F5124">
            <v>3.28</v>
          </cell>
        </row>
        <row r="5125">
          <cell r="A5125">
            <v>90631</v>
          </cell>
          <cell r="B5125" t="str">
            <v>PERFURATRIZ SOBRE ESTEIRA, TORQUE MÁXIMO 600 KGF, PESO MÉDIO 1000 KG, POTÊNCIA 20 HP, DIÂMETRO MÁXIMO 10" - CHP DIURNO. AF_06/2015</v>
          </cell>
          <cell r="C5125" t="str">
            <v>CHP</v>
          </cell>
          <cell r="D5125">
            <v>63.83</v>
          </cell>
          <cell r="E5125">
            <v>10.83</v>
          </cell>
          <cell r="F5125">
            <v>74.66</v>
          </cell>
        </row>
        <row r="5126">
          <cell r="A5126">
            <v>90674</v>
          </cell>
          <cell r="B5126" t="str">
            <v>PERFURATRIZ COM TORRE METÁLICA PARA EXECUÇÃO DE ESTACA HÉLICE CONTÍNUA, PROFUNDIDADE MÁXIMA DE 30 M, DIÂMETRO MÁXIMO DE 800 MM, POTÊNCIA INSTALADA DE 268 HP, MESA ROTATIVA COM TORQUE MÁXIMO DE 170 KNM - CHP DIURNO. AF_06/2015</v>
          </cell>
          <cell r="C5126" t="str">
            <v>CHP</v>
          </cell>
          <cell r="D5126">
            <v>451.83</v>
          </cell>
          <cell r="E5126">
            <v>10.83</v>
          </cell>
          <cell r="F5126">
            <v>462.66</v>
          </cell>
        </row>
        <row r="5127">
          <cell r="A5127">
            <v>90680</v>
          </cell>
          <cell r="B5127" t="str">
            <v>PERFURATRIZ HIDRÁULICA SOBRE CAMINHÃO COM TRADO CURTO ACOPLADO, PROFUNDIDADE MÁXIMA DE 20 M, DIÂMETRO MÁXIMO DE 1500 MM, POTÊNCIA INSTALADA DE 137 HP, MESA ROTATIVA COM TORQUE MÁXIMO DE 30 KNM - CHP DIURNO. AF_06/2015</v>
          </cell>
          <cell r="C5127" t="str">
            <v>CHP</v>
          </cell>
          <cell r="D5127">
            <v>226.73</v>
          </cell>
          <cell r="E5127">
            <v>10.83</v>
          </cell>
          <cell r="F5127">
            <v>237.56</v>
          </cell>
        </row>
        <row r="5128">
          <cell r="A5128">
            <v>90626</v>
          </cell>
          <cell r="B5128" t="str">
            <v>PERFURATRIZ MANUAL, TORQUE MÁXIMO 83 N.M, POTÊNCIA 5 CV, COM DIÂMETRO MÁXIMO 4" - CHI DIURNO. AF_06/2015</v>
          </cell>
          <cell r="C5128" t="str">
            <v>CHI</v>
          </cell>
          <cell r="D5128">
            <v>1.1000000000000001</v>
          </cell>
          <cell r="E5128">
            <v>0</v>
          </cell>
          <cell r="F5128">
            <v>1.1000000000000001</v>
          </cell>
        </row>
        <row r="5129">
          <cell r="A5129">
            <v>90632</v>
          </cell>
          <cell r="B5129" t="str">
            <v>PERFURATRIZ SOBRE ESTEIRA, TORQUE MÁXIMO 600 KGF, PESO MÉDIO 1000 KG, POTÊNCIA 20 HP, DIÂMETRO MÁXIMO 10" - CHI DIURNO. AF_06/2015</v>
          </cell>
          <cell r="C5129" t="str">
            <v>CHI</v>
          </cell>
          <cell r="D5129">
            <v>33.5</v>
          </cell>
          <cell r="E5129">
            <v>10.83</v>
          </cell>
          <cell r="F5129">
            <v>44.33</v>
          </cell>
        </row>
        <row r="5130">
          <cell r="A5130">
            <v>90675</v>
          </cell>
          <cell r="B5130" t="str">
            <v>PERFURATRIZ COM TORRE METÁLICA PARA EXECUÇÃO DE ESTACA HÉLICE CONTÍNUA, PROFUNDIDADE MÁXIMA DE 30 M, DIÂMETRO MÁXIMO DE 800 MM, POTÊNCIA INSTALADA DE 268 HP, MESA ROTATIVA COM TORQUE MÁXIMO DE 170 KNM - CHI DIURNO. AF_06/2015</v>
          </cell>
          <cell r="C5130" t="str">
            <v>CHI</v>
          </cell>
          <cell r="D5130">
            <v>186.39</v>
          </cell>
          <cell r="E5130">
            <v>10.83</v>
          </cell>
          <cell r="F5130">
            <v>197.22</v>
          </cell>
        </row>
        <row r="5131">
          <cell r="A5131">
            <v>90681</v>
          </cell>
          <cell r="B5131" t="str">
            <v>PERFURATRIZ HIDRÁULICA SOBRE CAMINHÃO COM TRADO CURTO ACOPLADO, PROFUNDIDADE MÁXIMA DE 20 M, DIÂMETRO MÁXIMO DE 1500 MM, POTÊNCIA INSTALADA DE 137 HP, MESA ROTATIVA COM TORQUE MÁXIMO DE 30 KNM - CHI DIURNO. AF_06/2015</v>
          </cell>
          <cell r="C5131" t="str">
            <v>CHI</v>
          </cell>
          <cell r="D5131">
            <v>95.47</v>
          </cell>
          <cell r="E5131">
            <v>10.83</v>
          </cell>
          <cell r="F5131">
            <v>106.3</v>
          </cell>
        </row>
        <row r="5132">
          <cell r="A5132">
            <v>90621</v>
          </cell>
          <cell r="B5132" t="str">
            <v>PERFURATRIZ MANUAL, TORQUE MÁXIMO 83 N.M, POTÊNCIA 5 CV, COM DIÂMETRO MÁXIMO 4" - DEPRECIAÇÃO. AF_06/2015</v>
          </cell>
          <cell r="C5132" t="str">
            <v>H</v>
          </cell>
          <cell r="D5132">
            <v>0.9</v>
          </cell>
          <cell r="E5132">
            <v>0</v>
          </cell>
          <cell r="F5132">
            <v>0.9</v>
          </cell>
        </row>
        <row r="5133">
          <cell r="A5133">
            <v>90622</v>
          </cell>
          <cell r="B5133" t="str">
            <v>PERFURATRIZ MANUAL, TORQUE MÁXIMO 83 N.M, POTÊNCIA 5 CV, COM DIÂMETRO MÁXIMO 4" - JUROS. AF_06/2015</v>
          </cell>
          <cell r="C5133" t="str">
            <v>H</v>
          </cell>
          <cell r="D5133">
            <v>0.19</v>
          </cell>
          <cell r="E5133">
            <v>0</v>
          </cell>
          <cell r="F5133">
            <v>0.19</v>
          </cell>
        </row>
        <row r="5134">
          <cell r="A5134">
            <v>90623</v>
          </cell>
          <cell r="B5134" t="str">
            <v>PERFURATRIZ MANUAL, TORQUE MÁXIMO 83 N.M, POTÊNCIA 5 CV, COM DIÂMETRO MÁXIMO 4" - MANUTENÇÃO. AF_06/2015</v>
          </cell>
          <cell r="C5134" t="str">
            <v>H</v>
          </cell>
          <cell r="D5134">
            <v>0.94</v>
          </cell>
          <cell r="E5134">
            <v>0</v>
          </cell>
          <cell r="F5134">
            <v>0.94</v>
          </cell>
        </row>
        <row r="5135">
          <cell r="A5135">
            <v>90624</v>
          </cell>
          <cell r="B5135" t="str">
            <v>PERFURATRIZ MANUAL, TORQUE MÁXIMO 83 N.M, POTÊNCIA 5 CV, COM DIÂMETRO MÁXIMO 4" - MATERIAIS NA OPERAÇÃO. AF_06/2015</v>
          </cell>
          <cell r="C5135" t="str">
            <v>H</v>
          </cell>
          <cell r="D5135">
            <v>1.24</v>
          </cell>
          <cell r="E5135">
            <v>0</v>
          </cell>
          <cell r="F5135">
            <v>1.24</v>
          </cell>
        </row>
        <row r="5136">
          <cell r="A5136">
            <v>90627</v>
          </cell>
          <cell r="B5136" t="str">
            <v>PERFURATRIZ SOBRE ESTEIRA, TORQUE MÁXIMO 600 KGF, PESO MÉDIO 1000 KG, POTÊNCIA 20 HP, DIÂMETRO MÁXIMO 10" - DEPRECIAÇÃO. AF_06/2015</v>
          </cell>
          <cell r="C5136" t="str">
            <v>H</v>
          </cell>
          <cell r="D5136">
            <v>24.02</v>
          </cell>
          <cell r="E5136">
            <v>0</v>
          </cell>
          <cell r="F5136">
            <v>24.02</v>
          </cell>
        </row>
        <row r="5137">
          <cell r="A5137">
            <v>90628</v>
          </cell>
          <cell r="B5137" t="str">
            <v>PERFURATRIZ SOBRE ESTEIRA, TORQUE MÁXIMO 600 KGF, PESO MÉDIO 1000 KG, POTÊNCIA 20 HP, DIÂMETRO MÁXIMO 10" - JUROS. AF_06/2015</v>
          </cell>
          <cell r="C5137" t="str">
            <v>H</v>
          </cell>
          <cell r="D5137">
            <v>5.3</v>
          </cell>
          <cell r="E5137">
            <v>0</v>
          </cell>
          <cell r="F5137">
            <v>5.3</v>
          </cell>
        </row>
        <row r="5138">
          <cell r="A5138">
            <v>90629</v>
          </cell>
          <cell r="B5138" t="str">
            <v>PERFURATRIZ SOBRE ESTEIRA, TORQUE MÁXIMO 600 KGF, PESO MÉDIO 1000 KG, POTÊNCIA 20 HP, DIÂMETRO MÁXIMO 10" - MANUTENÇÃO. AF_06/2015</v>
          </cell>
          <cell r="C5138" t="str">
            <v>H</v>
          </cell>
          <cell r="D5138">
            <v>25.28</v>
          </cell>
          <cell r="E5138">
            <v>0</v>
          </cell>
          <cell r="F5138">
            <v>25.28</v>
          </cell>
        </row>
        <row r="5139">
          <cell r="A5139">
            <v>90630</v>
          </cell>
          <cell r="B5139" t="str">
            <v>PERFURATRIZ SOBRE ESTEIRA, TORQUE MÁXIMO 600 KGF, PESO MÉDIO 1000 KG, POTÊNCIA 20 HP, DIÂMETRO MÁXIMO 10" - MATERIAIS NA OPERAÇÃO. AF_06/2015</v>
          </cell>
          <cell r="C5139" t="str">
            <v>H</v>
          </cell>
          <cell r="D5139">
            <v>5.04</v>
          </cell>
          <cell r="E5139">
            <v>0</v>
          </cell>
          <cell r="F5139">
            <v>5.04</v>
          </cell>
        </row>
        <row r="5140">
          <cell r="A5140">
            <v>90670</v>
          </cell>
          <cell r="B5140" t="str">
            <v>PERFURATRIZ COM TORRE METÁLICA PARA EXECUÇÃO DE ESTACA HÉLICE CONTÍNUA, PROFUNDIDADE MÁXIMA DE 30 M, DIÂMETRO MÁXIMO DE 800 MM, POTÊNCIA INSTALADA DE 268 HP, MESA ROTATIVA COM TORQUE MÁXIMO DE 170 KNM - DEPRECIAÇÃO. AF_06/2015</v>
          </cell>
          <cell r="C5140" t="str">
            <v>H</v>
          </cell>
          <cell r="D5140">
            <v>149.22999999999999</v>
          </cell>
          <cell r="E5140">
            <v>0</v>
          </cell>
          <cell r="F5140">
            <v>149.22999999999999</v>
          </cell>
        </row>
        <row r="5141">
          <cell r="A5141">
            <v>90671</v>
          </cell>
          <cell r="B5141" t="str">
            <v>PERFURATRIZ COM TORRE METÁLICA PARA EXECUÇÃO DE ESTACA HÉLICE CONTÍNUA, PROFUNDIDADE MÁXIMA DE 30 M, DIÂMETRO MÁXIMO DE 800 MM, POTÊNCIA INSTALADA DE 268 HP, MESA ROTATIVA COM TORQUE MÁXIMO DE 170 KNM - JUROS. AF_06/2015</v>
          </cell>
          <cell r="C5141" t="str">
            <v>H</v>
          </cell>
          <cell r="D5141">
            <v>32.979999999999997</v>
          </cell>
          <cell r="E5141">
            <v>0</v>
          </cell>
          <cell r="F5141">
            <v>32.979999999999997</v>
          </cell>
        </row>
        <row r="5142">
          <cell r="A5142">
            <v>90672</v>
          </cell>
          <cell r="B5142" t="str">
            <v>PERFURATRIZ COM TORRE METÁLICA PARA EXECUÇÃO DE ESTACA HÉLICE CONTÍNUA, PROFUNDIDADE MÁXIMA DE 30 M, DIÂMETRO MÁXIMO DE 800 MM, POTÊNCIA INSTALADA DE 268 HP, MESA ROTATIVA COM TORQUE MÁXIMO DE 170 KNM - MANUTENÇÃO. AF_06/2015</v>
          </cell>
          <cell r="C5142" t="str">
            <v>H</v>
          </cell>
          <cell r="D5142">
            <v>157.07</v>
          </cell>
          <cell r="E5142">
            <v>0</v>
          </cell>
          <cell r="F5142">
            <v>157.07</v>
          </cell>
        </row>
        <row r="5143">
          <cell r="A5143">
            <v>90673</v>
          </cell>
          <cell r="B5143" t="str">
            <v>PERFURATRIZ COM TORRE METÁLICA PARA EXECUÇÃO DE ESTACA HÉLICE CONTÍNUA, PROFUNDIDADE MÁXIMA DE 30 M, DIÂMETRO MÁXIMO DE 800 MM, POTÊNCIA INSTALADA DE 268 HP, MESA ROTATIVA COM TORQUE MÁXIMO DE 170 KNM - MATERIAIS NA OPERAÇÃO. AF_06/2015</v>
          </cell>
          <cell r="C5143" t="str">
            <v>H</v>
          </cell>
          <cell r="D5143">
            <v>108.37</v>
          </cell>
          <cell r="E5143">
            <v>0</v>
          </cell>
          <cell r="F5143">
            <v>108.37</v>
          </cell>
        </row>
        <row r="5144">
          <cell r="A5144">
            <v>90676</v>
          </cell>
          <cell r="B5144" t="str">
            <v>PERFURATRIZ HIDRÁULICA SOBRE CAMINHÃO COM TRADO CURTO ACOPLADO, PROFUNDIDADE MÁXIMA DE 20 M, DIÂMETRO MÁXIMO DE 1500 MM, POTÊNCIA INSTALADA DE 137 HP, MESA ROTATIVA COM TORQUE MÁXIMO DE 30 KNM - DEPRECIAÇÃO. AF_06/2015</v>
          </cell>
          <cell r="C5144" t="str">
            <v>H</v>
          </cell>
          <cell r="D5144">
            <v>72.08</v>
          </cell>
          <cell r="E5144">
            <v>0</v>
          </cell>
          <cell r="F5144">
            <v>72.08</v>
          </cell>
        </row>
        <row r="5145">
          <cell r="A5145">
            <v>90677</v>
          </cell>
          <cell r="B5145" t="str">
            <v>PERFURATRIZ HIDRÁULICA SOBRE CAMINHÃO COM TRADO CURTO ACOPLADO, PROFUNDIDADE MÁXIMA DE 20 M, DIÂMETRO MÁXIMO DE 1500 MM, POTÊNCIA INSTALADA DE 137 HP, MESA ROTATIVA COM TORQUE MÁXIMO DE 30 KNM - JUROS. AF_06/2015</v>
          </cell>
          <cell r="C5145" t="str">
            <v>H</v>
          </cell>
          <cell r="D5145">
            <v>15.93</v>
          </cell>
          <cell r="E5145">
            <v>0</v>
          </cell>
          <cell r="F5145">
            <v>15.93</v>
          </cell>
        </row>
        <row r="5146">
          <cell r="A5146">
            <v>90678</v>
          </cell>
          <cell r="B5146" t="str">
            <v>PERFURATRIZ HIDRÁULICA SOBRE CAMINHÃO COM TRADO CURTO ACOPLADO, PROFUNDIDADE MÁXIMA DE 20 M, DIÂMETRO MÁXIMO DE 1500 MM, POTÊNCIA INSTALADA DE 137 HP, MESA ROTATIVA COM TORQUE MÁXIMO DE 30 KNM - MANUTENÇÃO. AF_06/2015</v>
          </cell>
          <cell r="C5146" t="str">
            <v>H</v>
          </cell>
          <cell r="D5146">
            <v>75.87</v>
          </cell>
          <cell r="E5146">
            <v>0</v>
          </cell>
          <cell r="F5146">
            <v>75.87</v>
          </cell>
        </row>
        <row r="5147">
          <cell r="A5147">
            <v>90679</v>
          </cell>
          <cell r="B5147" t="str">
            <v>PERFURATRIZ HIDRÁULICA SOBRE CAMINHÃO COM TRADO CURTO ACOPLADO, PROFUNDIDADE MÁXIMA DE 20 M, DIÂMETRO MÁXIMO DE 1500 MM, POTÊNCIA INSTALADA DE 137 HP, MESA ROTATIVA COM TORQUE MÁXIMO DE 30 KNM - MATERIAIS NA OPERAÇÃO. AF_06/2015</v>
          </cell>
          <cell r="C5147" t="str">
            <v>H</v>
          </cell>
          <cell r="D5147">
            <v>55.39</v>
          </cell>
          <cell r="E5147">
            <v>0</v>
          </cell>
          <cell r="F5147">
            <v>55.39</v>
          </cell>
        </row>
        <row r="5148">
          <cell r="A5148">
            <v>91021</v>
          </cell>
          <cell r="B5148" t="str">
            <v>PERFURATRIZ HIDRÁULICA SOBRE CAMINHÃO COM TRADO CURTO ACOPLADO, PROFUNDIDADE MÁXIMA DE 20 M, DIÂMETRO MÁXIMO DE 1500 MM, POTÊNCIA INSTALADA DE 137 HP, MESA ROTATIVA COM TORQUE MÁXIMO DE 30 KNM  IMPOSTOS E SEGUROS. AF_06/2015</v>
          </cell>
          <cell r="C5148" t="str">
            <v>H</v>
          </cell>
          <cell r="D5148">
            <v>3.28</v>
          </cell>
          <cell r="E5148">
            <v>0</v>
          </cell>
          <cell r="F5148">
            <v>3.28</v>
          </cell>
        </row>
        <row r="5149">
          <cell r="B5149" t="str">
            <v>DISTRIBUIDORES</v>
          </cell>
          <cell r="C5149">
            <v>0</v>
          </cell>
        </row>
        <row r="5150">
          <cell r="A5150">
            <v>5765</v>
          </cell>
          <cell r="B5150" t="str">
            <v>ESPARGIDOR DE ASFALTO PRESSURIZADO COM TANQUE DE 2500 L, REBOCÁVEL COM MOTOR A GASOLINA POTÊNCIA 3,4 HP - MANUTENÇÃO. AF_07/2014</v>
          </cell>
          <cell r="C5150" t="str">
            <v>H</v>
          </cell>
          <cell r="D5150">
            <v>3.84</v>
          </cell>
          <cell r="E5150">
            <v>0</v>
          </cell>
          <cell r="F5150">
            <v>3.84</v>
          </cell>
        </row>
        <row r="5151">
          <cell r="A5151">
            <v>5766</v>
          </cell>
          <cell r="B5151" t="str">
            <v>ESPARGIDOR DE ASFALTO PRESSURIZADO COM TANQUE DE 2500 L, REBOCÁVEL COM MOTOR A GASOLINA POTÊNCIA 3,4 HP - MATERIAIS NA OPERAÇÃO. AF_07/2014</v>
          </cell>
          <cell r="C5151" t="str">
            <v>H</v>
          </cell>
          <cell r="D5151">
            <v>2.4500000000000002</v>
          </cell>
          <cell r="E5151">
            <v>0</v>
          </cell>
          <cell r="F5151">
            <v>2.4500000000000002</v>
          </cell>
        </row>
        <row r="5152">
          <cell r="A5152">
            <v>5909</v>
          </cell>
          <cell r="B5152" t="str">
            <v>ESPARGIDOR DE ASFALTO PRESSURIZADO COM TANQUE DE 2500 L, REBOCÁVEL COM MOTOR A GASOLINA POTÊNCIA 3,4 HP - CHP DIURNO. AF_07/2014</v>
          </cell>
          <cell r="C5152" t="str">
            <v>CHP</v>
          </cell>
          <cell r="D5152">
            <v>15.14</v>
          </cell>
          <cell r="E5152">
            <v>9.65</v>
          </cell>
          <cell r="F5152">
            <v>24.79</v>
          </cell>
        </row>
        <row r="5153">
          <cell r="A5153">
            <v>5911</v>
          </cell>
          <cell r="B5153" t="str">
            <v>ESPARGIDOR DE ASFALTO PRESSURIZADO COM TANQUE DE 2500 L, REBOCÁVEL COM MOTOR A GASOLINA POTÊNCIA 3,4 HP - CHI DIURNO. AF_07/2014</v>
          </cell>
          <cell r="C5153" t="str">
            <v>CHI</v>
          </cell>
          <cell r="D5153">
            <v>8.84</v>
          </cell>
          <cell r="E5153">
            <v>9.65</v>
          </cell>
          <cell r="F5153">
            <v>18.489999999999998</v>
          </cell>
        </row>
        <row r="5154">
          <cell r="A5154">
            <v>7018</v>
          </cell>
          <cell r="B5154" t="str">
            <v>DISTRIBUIDOR DE BETUME 6000L 56CV SOB PRESSÃO MONTADO SOBRE CHASSIS DE CAMINHÃO - CHP</v>
          </cell>
          <cell r="C5154" t="str">
            <v>CHP</v>
          </cell>
          <cell r="D5154">
            <v>167.46</v>
          </cell>
          <cell r="E5154">
            <v>0</v>
          </cell>
          <cell r="F5154">
            <v>167.46</v>
          </cell>
        </row>
        <row r="5155">
          <cell r="A5155">
            <v>7019</v>
          </cell>
          <cell r="B5155" t="str">
            <v>DISTRIBUIDOR DE BETUME 6000L 56CV SOB PRESSÃO MONTADO SOBRE CHASSIS DE CAMINHÃO - DEPRECIAÇÃO</v>
          </cell>
          <cell r="C5155" t="str">
            <v>H</v>
          </cell>
          <cell r="D5155">
            <v>15.26</v>
          </cell>
          <cell r="E5155">
            <v>0</v>
          </cell>
          <cell r="F5155">
            <v>15.26</v>
          </cell>
        </row>
        <row r="5156">
          <cell r="A5156">
            <v>7020</v>
          </cell>
          <cell r="B5156" t="str">
            <v>DISTRIBUIDOR DE BETUME 6000L 56CV SOB PRESSÃO MONTADO SOBRE CHASSIS DE CAMINHÃO - JUROS</v>
          </cell>
          <cell r="C5156" t="str">
            <v>H</v>
          </cell>
          <cell r="D5156">
            <v>7.63</v>
          </cell>
          <cell r="E5156">
            <v>0</v>
          </cell>
          <cell r="F5156">
            <v>7.63</v>
          </cell>
        </row>
        <row r="5157">
          <cell r="A5157">
            <v>7021</v>
          </cell>
          <cell r="B5157" t="str">
            <v>DISTRIBUIDOR DE BETUME 6000L 56CV SOB PRESSÃO MONTADO SOBRE CHASSIS DE CAMINHÃO - MANUTENÇÃO</v>
          </cell>
          <cell r="C5157" t="str">
            <v>H</v>
          </cell>
          <cell r="D5157">
            <v>13.73</v>
          </cell>
          <cell r="E5157">
            <v>0</v>
          </cell>
          <cell r="F5157">
            <v>13.73</v>
          </cell>
        </row>
        <row r="5158">
          <cell r="A5158">
            <v>7022</v>
          </cell>
          <cell r="B5158" t="str">
            <v>DISTRIBUIDOR DE BETUME 6000L, 56CV SOB PRESSÃO MONTADO SOBRE CHASSIS DE CAMINHÃO - CUSTOS COM MATERIAL OPERAÇÃO DIURNA</v>
          </cell>
          <cell r="C5158" t="str">
            <v>H</v>
          </cell>
          <cell r="D5158">
            <v>130.83000000000001</v>
          </cell>
          <cell r="E5158">
            <v>0</v>
          </cell>
          <cell r="F5158">
            <v>130.83000000000001</v>
          </cell>
        </row>
        <row r="5159">
          <cell r="A5159">
            <v>7023</v>
          </cell>
          <cell r="B5159" t="str">
            <v>DISTRIBUIDOR DE BETUME 6000L 56CV SOB PRESSÃO MONTADO SOBRE CHASSIS DE CAMINHÃO - CHI</v>
          </cell>
          <cell r="C5159" t="str">
            <v>CHI</v>
          </cell>
          <cell r="D5159">
            <v>22.89</v>
          </cell>
          <cell r="E5159">
            <v>0</v>
          </cell>
          <cell r="F5159">
            <v>22.89</v>
          </cell>
        </row>
        <row r="5160">
          <cell r="A5160">
            <v>5770</v>
          </cell>
          <cell r="B5160" t="str">
            <v>DISTRIBUIDOR DE ASFALTO MONTADO SOBRE CAMINHÃO TOCO 162 HP, COM TANQUE ISOLADO 6 M3 COM BARRA ESPARGIDORA DE 3,66 M - CUSTO C/ MÃO DE OBRA NA OPERAÇÃO DIURNA.</v>
          </cell>
          <cell r="C5160" t="str">
            <v>H</v>
          </cell>
          <cell r="D5160">
            <v>5.64</v>
          </cell>
          <cell r="E5160">
            <v>21.88</v>
          </cell>
          <cell r="F5160">
            <v>27.52</v>
          </cell>
        </row>
        <row r="5161">
          <cell r="A5161">
            <v>83361</v>
          </cell>
          <cell r="B5161" t="str">
            <v>ESPARGIDOR DE ASFALTO PRESSURIZADO, TANQUE 6 M3 COM ISOLAÇÃO TÉRMICA, AQUECIDO COM 2 MAÇARICOS, COM BARRA ESPARGIDORA 3,60 M, MONTADO SOBRE CAMINHÃO TOCO, PBT 14.300 KG, POTÊNCIA 185 CV - MANUTENÇÃO. AF_08/2015</v>
          </cell>
          <cell r="C5161" t="str">
            <v>H</v>
          </cell>
          <cell r="D5161">
            <v>20.67</v>
          </cell>
          <cell r="E5161">
            <v>0</v>
          </cell>
          <cell r="F5161">
            <v>20.67</v>
          </cell>
        </row>
        <row r="5162">
          <cell r="A5162">
            <v>5905</v>
          </cell>
          <cell r="B5162" t="str">
            <v>DISTRIBUIDOR DE AGREGADO TIPO DOSADOR REBOCÁVEL COM 4 PNEUS COM LARGURA 3,66 M - CHP DIURNO</v>
          </cell>
          <cell r="C5162" t="str">
            <v>CHP</v>
          </cell>
          <cell r="D5162">
            <v>10.92</v>
          </cell>
          <cell r="E5162">
            <v>0</v>
          </cell>
          <cell r="F5162">
            <v>10.92</v>
          </cell>
        </row>
        <row r="5163">
          <cell r="A5163">
            <v>5907</v>
          </cell>
          <cell r="B5163" t="str">
            <v>DISTRIBUIDOR DE AGREGADO TIPO DOSADOR REBOCÁVEL COM 4 PNEUS COM LARGURA 3,66 M - CHI DIURNO</v>
          </cell>
          <cell r="C5163" t="str">
            <v>CHI</v>
          </cell>
          <cell r="D5163">
            <v>8.01</v>
          </cell>
          <cell r="E5163">
            <v>0</v>
          </cell>
          <cell r="F5163">
            <v>8.01</v>
          </cell>
        </row>
        <row r="5164">
          <cell r="A5164">
            <v>53833</v>
          </cell>
          <cell r="B5164" t="str">
            <v>DISTRIBUIDOR DE AGREGADO TIPO DOSADOR REBOCÁVEL COM 4 PNEUS COM LARGURA 3,66 M - DEPRECIAÇÃO E JUROS</v>
          </cell>
          <cell r="C5164" t="str">
            <v>H</v>
          </cell>
          <cell r="D5164">
            <v>8.01</v>
          </cell>
          <cell r="E5164">
            <v>0</v>
          </cell>
          <cell r="F5164">
            <v>8.01</v>
          </cell>
        </row>
        <row r="5165">
          <cell r="A5165">
            <v>53834</v>
          </cell>
          <cell r="B5165" t="str">
            <v>DISTRIBUIDOR DE AGREGADO TIPO DOSADOR REBOCÁVEL COM 4 PNEUS COM LARGURA 3,66 M - MANUTENÇÃO</v>
          </cell>
          <cell r="C5165" t="str">
            <v>H</v>
          </cell>
          <cell r="D5165">
            <v>2.9</v>
          </cell>
          <cell r="E5165">
            <v>0</v>
          </cell>
          <cell r="F5165">
            <v>2.9</v>
          </cell>
        </row>
        <row r="5166">
          <cell r="A5166">
            <v>73304</v>
          </cell>
          <cell r="B5166" t="str">
            <v>CUSTOS COMBUSTIVEL + MATERIAL DISTRIBUIDOR DE AGREGADO SPRE*</v>
          </cell>
          <cell r="C5166" t="str">
            <v>H</v>
          </cell>
          <cell r="D5166">
            <v>47.75</v>
          </cell>
          <cell r="E5166">
            <v>0</v>
          </cell>
          <cell r="F5166">
            <v>47.75</v>
          </cell>
        </row>
        <row r="5167">
          <cell r="A5167">
            <v>73305</v>
          </cell>
          <cell r="B5167" t="str">
            <v>DISTRIBUIDOR DE AGREGADOS AUTOPROPELIDO CAP 3 M3, A DIESEL, 6 CC, 140 CV - JUROS</v>
          </cell>
          <cell r="C5167" t="str">
            <v>H</v>
          </cell>
          <cell r="D5167">
            <v>9.5500000000000007</v>
          </cell>
          <cell r="E5167">
            <v>0</v>
          </cell>
          <cell r="F5167">
            <v>9.5500000000000007</v>
          </cell>
        </row>
        <row r="5168">
          <cell r="A5168">
            <v>73308</v>
          </cell>
          <cell r="B5168" t="str">
            <v>DISTRIBUIDOR DE AGREGADOS AUTOPROPELIDO CAP 3 M3, A DIESEL, 6 CC, 140 CV - DEPRECIAÇÃO</v>
          </cell>
          <cell r="C5168" t="str">
            <v>H</v>
          </cell>
          <cell r="D5168">
            <v>25.29</v>
          </cell>
          <cell r="E5168">
            <v>0</v>
          </cell>
          <cell r="F5168">
            <v>25.29</v>
          </cell>
        </row>
        <row r="5169">
          <cell r="A5169">
            <v>73312</v>
          </cell>
          <cell r="B5169" t="str">
            <v>DISTRIBUIDOR DE AGREGADOS AUTOPROPELIDO CAP 3 M3, A DIESEL, 6 CC, 140 CV - MANUTENÇÃO</v>
          </cell>
          <cell r="C5169" t="str">
            <v>H</v>
          </cell>
          <cell r="D5169">
            <v>12.64</v>
          </cell>
          <cell r="E5169">
            <v>0</v>
          </cell>
          <cell r="F5169">
            <v>12.64</v>
          </cell>
        </row>
        <row r="5170">
          <cell r="A5170">
            <v>73408</v>
          </cell>
          <cell r="B5170" t="str">
            <v>DISTRIBUIDOR DE AGREGADOS AUTOPROPELIDO, CAP 3 M3, A DIESEL, 6 CC, 140 CV, CHP</v>
          </cell>
          <cell r="C5170" t="str">
            <v>CHP</v>
          </cell>
          <cell r="D5170">
            <v>98.06</v>
          </cell>
          <cell r="E5170">
            <v>10.94</v>
          </cell>
          <cell r="F5170">
            <v>109</v>
          </cell>
        </row>
        <row r="5171">
          <cell r="A5171">
            <v>73389</v>
          </cell>
          <cell r="B5171" t="str">
            <v>ESPALHADOR AGREG REBOCÁVEL CAPAC RASA 1,3M3 PESO 860KG (CP) DIAM ROLO 127MM (5") - EXCL OPERADOR</v>
          </cell>
          <cell r="C5171" t="str">
            <v>H</v>
          </cell>
          <cell r="D5171">
            <v>10.66</v>
          </cell>
          <cell r="E5171">
            <v>0</v>
          </cell>
          <cell r="F5171">
            <v>10.66</v>
          </cell>
        </row>
        <row r="5172">
          <cell r="A5172">
            <v>83362</v>
          </cell>
          <cell r="B5172" t="str">
            <v>ESPARGIDOR DE ASFALTO PRESSURIZADO, TANQUE 6 M3 COM ISOLAÇÃO TÉRMICA, AQUECIDO COM 2 MAÇARICOS, COM BARRA ESPARGIDORA 3,60 M, MONTADO SOBRE CAMINHÃO TOCO, PBT 14.300 KG, POTÊNCIA 185 CV - CHP DIURNO. AF_08/2015</v>
          </cell>
          <cell r="C5172" t="str">
            <v>CHP</v>
          </cell>
          <cell r="D5172">
            <v>127.53</v>
          </cell>
          <cell r="E5172">
            <v>10.94</v>
          </cell>
          <cell r="F5172">
            <v>138.47</v>
          </cell>
        </row>
        <row r="5173">
          <cell r="B5173" t="str">
            <v>TANQUES</v>
          </cell>
          <cell r="C5173">
            <v>0</v>
          </cell>
        </row>
        <row r="5174">
          <cell r="A5174">
            <v>7030</v>
          </cell>
          <cell r="B5174" t="str">
            <v>TANQUE DE ASFALTO ESTACIONÁRIO COM SERPENTINA, CAPACIDADE 30.000 L - CHP DIURNO. AF_06/2014</v>
          </cell>
          <cell r="C5174" t="str">
            <v>CHP</v>
          </cell>
          <cell r="D5174">
            <v>120.42</v>
          </cell>
          <cell r="E5174">
            <v>0</v>
          </cell>
          <cell r="F5174">
            <v>120.42</v>
          </cell>
        </row>
        <row r="5175">
          <cell r="A5175">
            <v>7031</v>
          </cell>
          <cell r="B5175" t="str">
            <v>TANQUE DE ASFALTO ESTACIONÁRIO COM SERPENTINA, CAPACIDADE 30.000 L - CHI DIURNO. AF_06/2014</v>
          </cell>
          <cell r="C5175" t="str">
            <v>CHI</v>
          </cell>
          <cell r="D5175">
            <v>2.78</v>
          </cell>
          <cell r="E5175">
            <v>0</v>
          </cell>
          <cell r="F5175">
            <v>2.78</v>
          </cell>
        </row>
        <row r="5176">
          <cell r="A5176">
            <v>7032</v>
          </cell>
          <cell r="B5176" t="str">
            <v>TANQUE DE ASFALTO ESTACIONÁRIO COM SERPENTINA, CAPACIDADE 30.000 L - DEPRECIAÇÃO. AF_06/2014</v>
          </cell>
          <cell r="C5176" t="str">
            <v>H</v>
          </cell>
          <cell r="D5176">
            <v>2.14</v>
          </cell>
          <cell r="E5176">
            <v>0</v>
          </cell>
          <cell r="F5176">
            <v>2.14</v>
          </cell>
        </row>
        <row r="5177">
          <cell r="A5177">
            <v>7033</v>
          </cell>
          <cell r="B5177" t="str">
            <v>TANQUE DE ASFALTO ESTACIONÁRIO COM SERPENTINA, CAPACIDADE 30.000 L - JUROS. AF_06/2014</v>
          </cell>
          <cell r="C5177" t="str">
            <v>H</v>
          </cell>
          <cell r="D5177">
            <v>0.64</v>
          </cell>
          <cell r="E5177">
            <v>0</v>
          </cell>
          <cell r="F5177">
            <v>0.64</v>
          </cell>
        </row>
        <row r="5178">
          <cell r="A5178">
            <v>7034</v>
          </cell>
          <cell r="B5178" t="str">
            <v>TANQUE DE ASFALTO ESTACIONÁRIO COM SERPENTINA, CAPACIDADE 30.000 L - MANUTENÇÃO. AF_06/2014</v>
          </cell>
          <cell r="C5178" t="str">
            <v>H</v>
          </cell>
          <cell r="D5178">
            <v>1.48</v>
          </cell>
          <cell r="E5178">
            <v>0</v>
          </cell>
          <cell r="F5178">
            <v>1.48</v>
          </cell>
        </row>
        <row r="5179">
          <cell r="A5179">
            <v>7035</v>
          </cell>
          <cell r="B5179" t="str">
            <v>TANQUE DE ASFALTO ESTACIONÁRIO COM SERPENTINA, CAPACIDADE 30.000 L - MATERIAIS NA OPERAÇÃO. AF_06/2014</v>
          </cell>
          <cell r="C5179" t="str">
            <v>H</v>
          </cell>
          <cell r="D5179">
            <v>116.15</v>
          </cell>
          <cell r="E5179">
            <v>0</v>
          </cell>
          <cell r="F5179">
            <v>116.15</v>
          </cell>
        </row>
        <row r="5180">
          <cell r="A5180">
            <v>73529</v>
          </cell>
          <cell r="B5180" t="str">
            <v>INSTALAÇÃO DE AQUECIMENTO E ARMAZENAMENTO DE ASFALTO (CP) EM 2 TANQUESDE 30000L CADA - INCL OPERADOR</v>
          </cell>
          <cell r="C5180" t="str">
            <v>H</v>
          </cell>
          <cell r="D5180">
            <v>67.03</v>
          </cell>
          <cell r="E5180">
            <v>10.83</v>
          </cell>
          <cell r="F5180">
            <v>77.86</v>
          </cell>
        </row>
        <row r="5181">
          <cell r="A5181">
            <v>89028</v>
          </cell>
          <cell r="B5181" t="str">
            <v>TANQUE DE ASFALTO ESTACIONÁRIO COM MAÇARICO, CAPACIDADE 20.000 L - CHP DIURNO. AF_06/2014</v>
          </cell>
          <cell r="C5181" t="str">
            <v>CHP</v>
          </cell>
          <cell r="D5181">
            <v>111.7</v>
          </cell>
          <cell r="E5181">
            <v>0</v>
          </cell>
          <cell r="F5181">
            <v>111.7</v>
          </cell>
        </row>
        <row r="5182">
          <cell r="A5182">
            <v>89027</v>
          </cell>
          <cell r="B5182" t="str">
            <v>TANQUE DE ASFALTO ESTACIONÁRIO COM MAÇARICO, CAPACIDADE 20.000 L - CHI DIURNO. AF_06/2014</v>
          </cell>
          <cell r="C5182" t="str">
            <v>CHI</v>
          </cell>
          <cell r="D5182">
            <v>2.2599999999999998</v>
          </cell>
          <cell r="E5182">
            <v>0</v>
          </cell>
          <cell r="F5182">
            <v>2.2599999999999998</v>
          </cell>
        </row>
        <row r="5183">
          <cell r="A5183">
            <v>89023</v>
          </cell>
          <cell r="B5183" t="str">
            <v>TANQUE DE ASFALTO ESTACIONÁRIO COM MAÇARICO, CAPACIDADE 20.000 L - DEPRECIAÇÃO. AF_06/2014</v>
          </cell>
          <cell r="C5183" t="str">
            <v>H</v>
          </cell>
          <cell r="D5183">
            <v>1.74</v>
          </cell>
          <cell r="E5183">
            <v>0</v>
          </cell>
          <cell r="F5183">
            <v>1.74</v>
          </cell>
        </row>
        <row r="5184">
          <cell r="A5184">
            <v>89024</v>
          </cell>
          <cell r="B5184" t="str">
            <v>TANQUE DE ASFALTO ESTACIONÁRIO COM MAÇARICO, CAPACIDADE 20.000 L - JUROS. AF_06/2014</v>
          </cell>
          <cell r="C5184" t="str">
            <v>H</v>
          </cell>
          <cell r="D5184">
            <v>0.52</v>
          </cell>
          <cell r="E5184">
            <v>0</v>
          </cell>
          <cell r="F5184">
            <v>0.52</v>
          </cell>
        </row>
        <row r="5185">
          <cell r="A5185">
            <v>89025</v>
          </cell>
          <cell r="B5185" t="str">
            <v>TANQUE DE ASFALTO ESTACIONÁRIO COM MAÇARICO, CAPACIDADE 20.000 L - MANUTENÇÃO. AF_06/2014</v>
          </cell>
          <cell r="C5185" t="str">
            <v>H</v>
          </cell>
          <cell r="D5185">
            <v>1.2</v>
          </cell>
          <cell r="E5185">
            <v>0</v>
          </cell>
          <cell r="F5185">
            <v>1.2</v>
          </cell>
        </row>
        <row r="5186">
          <cell r="A5186">
            <v>89026</v>
          </cell>
          <cell r="B5186" t="str">
            <v>TANQUE DE ASFALTO ESTACIONÁRIO COM MAÇARICO, CAPACIDADE 20.000 L - MATERIAIS NA OPERAÇÃO. AF_06/2014</v>
          </cell>
          <cell r="C5186" t="str">
            <v>H</v>
          </cell>
          <cell r="D5186">
            <v>108.23</v>
          </cell>
          <cell r="E5186">
            <v>0</v>
          </cell>
          <cell r="F5186">
            <v>108.23</v>
          </cell>
        </row>
        <row r="5187">
          <cell r="B5187" t="str">
            <v>ESPARGIDORES</v>
          </cell>
          <cell r="C5187">
            <v>0</v>
          </cell>
        </row>
        <row r="5188">
          <cell r="A5188">
            <v>91486</v>
          </cell>
          <cell r="B5188" t="str">
            <v>ESPARGIDOR DE ASFALTO PRESSURIZADO, TANQUE 6 M3 COM ISOLAÇÃO TÉRMICA, AQUECIDO COM 2 MAÇARICOS, COM BARRA ESPARGIDORA 3,60 M, MONTADO SOBRE CAMINHÃO TOCO, PBT 14.300 KG, POTÊNCIA 185 CV - CHI DIURNO. AF_08/2015</v>
          </cell>
          <cell r="C5188" t="str">
            <v>CHI</v>
          </cell>
          <cell r="D5188">
            <v>24.42</v>
          </cell>
          <cell r="E5188">
            <v>10.94</v>
          </cell>
          <cell r="F5188">
            <v>35.36</v>
          </cell>
        </row>
        <row r="5189">
          <cell r="A5189">
            <v>91468</v>
          </cell>
          <cell r="B5189" t="str">
            <v>ESPARGIDOR DE ASFALTO PRESSURIZADO, TANQUE 6 M3 COM ISOLAÇÃO TÉRMICA, AQUECIDO COM 2 MAÇARICOS, COM BARRA ESPARGIDORA 3,60 M, MONTADO SOBRE CAMINHÃO TOCO, PBT 14.300 KG, POTÊNCIA 185 CV - DEPRECIAÇÃO. AF_08/2015</v>
          </cell>
          <cell r="C5189" t="str">
            <v>H</v>
          </cell>
          <cell r="D5189">
            <v>16.510000000000002</v>
          </cell>
          <cell r="E5189">
            <v>0</v>
          </cell>
          <cell r="F5189">
            <v>16.510000000000002</v>
          </cell>
        </row>
        <row r="5190">
          <cell r="A5190">
            <v>91469</v>
          </cell>
          <cell r="B5190" t="str">
            <v>ESPARGIDOR DE ASFALTO PRESSURIZADO, TANQUE 6 M3 COM ISOLAÇÃO TÉRMICA, AQUECIDO COM 2 MAÇARICOS, COM BARRA ESPARGIDORA 3,60 M, MONTADO SOBRE CAMINHÃO TOCO, PBT 14.300 KG, POTÊNCIA 185 CV - JUROS. AF_08/2015</v>
          </cell>
          <cell r="C5190" t="str">
            <v>H</v>
          </cell>
          <cell r="D5190">
            <v>4.22</v>
          </cell>
          <cell r="E5190">
            <v>0</v>
          </cell>
          <cell r="F5190">
            <v>4.22</v>
          </cell>
        </row>
        <row r="5191">
          <cell r="A5191">
            <v>91484</v>
          </cell>
          <cell r="B5191" t="str">
            <v>ESPARGIDOR DE ASFALTO PRESSURIZADO, TANQUE 6 M3 COM ISOLAÇÃO TÉRMICA, AQUECIDO COM 2 MAÇARICOS, COM BARRA ESPARGIDORA 3,60 M, MONTADO SOBRE CAMINHÃO TOCO, PBT 14.300 KG, POTÊNCIA 185 CV - IMPOSTOS E SEGUROS. AF_08/2015</v>
          </cell>
          <cell r="C5191" t="str">
            <v>H</v>
          </cell>
          <cell r="D5191">
            <v>0.86</v>
          </cell>
          <cell r="E5191">
            <v>0</v>
          </cell>
          <cell r="F5191">
            <v>0.86</v>
          </cell>
        </row>
        <row r="5192">
          <cell r="A5192">
            <v>91485</v>
          </cell>
          <cell r="B5192" t="str">
            <v>ESPARGIDOR DE ASFALTO PRESSURIZADO, TANQUE 6 M3 COM ISOLAÇÃO TÉRMICA, AQUECIDO COM 2 MAÇARICOS, COM BARRA ESPARGIDORA 3,60 M, MONTADO SOBRE CAMINHÃO TOCO, PBT 14.300 KG, POTÊNCIA 185 CV - MATERIAIS NA OPERAÇÃO. AF_08/2015</v>
          </cell>
          <cell r="C5192" t="str">
            <v>H</v>
          </cell>
          <cell r="D5192">
            <v>82.43</v>
          </cell>
          <cell r="E5192">
            <v>0</v>
          </cell>
          <cell r="F5192">
            <v>82.43</v>
          </cell>
        </row>
        <row r="5193">
          <cell r="B5193" t="str">
            <v>VASSOURAS</v>
          </cell>
          <cell r="C5193">
            <v>0</v>
          </cell>
        </row>
        <row r="5194">
          <cell r="A5194">
            <v>5839</v>
          </cell>
          <cell r="B5194" t="str">
            <v>VASSOURA MECÂNICA REBOCÁVEL COM ESCOVA CILÍNDRICA, LARGURA ÚTIL DE VARRIMENTO DE 2,44 M - CHP DIURNO. AF_06/2014</v>
          </cell>
          <cell r="C5194" t="str">
            <v>CHP</v>
          </cell>
          <cell r="D5194">
            <v>4.4400000000000004</v>
          </cell>
          <cell r="E5194">
            <v>0</v>
          </cell>
          <cell r="F5194">
            <v>4.4400000000000004</v>
          </cell>
        </row>
        <row r="5195">
          <cell r="A5195">
            <v>5841</v>
          </cell>
          <cell r="B5195" t="str">
            <v>VASSOURA MECÂNICA REBOCÁVEL COM ESCOVA CILÍNDRICA, LARGURA ÚTIL DE VARRIMENTO DE 2,44 M - CHI DIURNO. AF_06/2014</v>
          </cell>
          <cell r="C5195" t="str">
            <v>CHI</v>
          </cell>
          <cell r="D5195">
            <v>2.76</v>
          </cell>
          <cell r="E5195">
            <v>0</v>
          </cell>
          <cell r="F5195">
            <v>2.76</v>
          </cell>
        </row>
        <row r="5196">
          <cell r="A5196">
            <v>53804</v>
          </cell>
          <cell r="B5196" t="str">
            <v>VASSOURA MECÂNICA REBOCÁVEL COM ESCOVA CILÍNDRICA, LARGURA ÚTIL DE VARRIMENTO DE 2,44 M - MANUTENÇÃO. AF_06/2014</v>
          </cell>
          <cell r="C5196" t="str">
            <v>H</v>
          </cell>
          <cell r="D5196">
            <v>1.68</v>
          </cell>
          <cell r="E5196">
            <v>0</v>
          </cell>
          <cell r="F5196">
            <v>1.68</v>
          </cell>
        </row>
        <row r="5197">
          <cell r="A5197">
            <v>89015</v>
          </cell>
          <cell r="B5197" t="str">
            <v>VASSOURA MECÂNICA REBOCÁVEL COM ESCOVA CILÍNDRICA, LARGURA ÚTIL DE VARRIMENTO DE 2,44 M - DEPRECIAÇÃO. AF_06/2014</v>
          </cell>
          <cell r="C5197" t="str">
            <v>H</v>
          </cell>
          <cell r="D5197">
            <v>2.0099999999999998</v>
          </cell>
          <cell r="E5197">
            <v>0</v>
          </cell>
          <cell r="F5197">
            <v>2.0099999999999998</v>
          </cell>
        </row>
        <row r="5198">
          <cell r="A5198">
            <v>89016</v>
          </cell>
          <cell r="B5198" t="str">
            <v>VASSOURA MECÂNICA REBOCÁVEL COM ESCOVA CILÍNDRICA, LARGURA ÚTIL DE VARRIMENTO DE 2,44 M - JUROS. AF_06/2014</v>
          </cell>
          <cell r="C5198" t="str">
            <v>H</v>
          </cell>
          <cell r="D5198">
            <v>0.74</v>
          </cell>
          <cell r="E5198">
            <v>0</v>
          </cell>
          <cell r="F5198">
            <v>0.74</v>
          </cell>
        </row>
        <row r="5199">
          <cell r="B5199" t="str">
            <v>EQUIPAMENTO PARA LAMA ASFALTICA</v>
          </cell>
          <cell r="C5199">
            <v>0</v>
          </cell>
        </row>
        <row r="5200">
          <cell r="A5200">
            <v>5741</v>
          </cell>
          <cell r="B5200" t="str">
            <v>USINA DE LAMA ASFÁLTICA, PROD 30 A 50 T/H, SILO DE AGREGADO 7 M3, RESERVATÓRIOS PARA EMULSÃO E ÁGUA DE 2,3 M3 CADA, MISTURADOR TIPO PUG MILL A SER MONTADO SOBRE CAMINHÃO - MANUTENÇÃO. AF_10/2014</v>
          </cell>
          <cell r="C5200" t="str">
            <v>H</v>
          </cell>
          <cell r="D5200">
            <v>17.2</v>
          </cell>
          <cell r="E5200">
            <v>0</v>
          </cell>
          <cell r="F5200">
            <v>17.2</v>
          </cell>
        </row>
        <row r="5201">
          <cell r="A5201">
            <v>5742</v>
          </cell>
          <cell r="B5201" t="str">
            <v>USINA DE LAMA ASFÁLTICA, PROD 30 A 50 T/H, SILO DE AGREGADO 7 M3, RESERVATÓRIOS PARA EMULSÃO E ÁGUA DE 2,3 M3 CADA, MISTURADOR TIPO PUG MILL A SER MONTADO SOBRE CAMINHÃO - MATERIAIS NA OPERAÇÃO. AF_10/2014</v>
          </cell>
          <cell r="C5201" t="str">
            <v>H</v>
          </cell>
          <cell r="D5201">
            <v>13.17</v>
          </cell>
          <cell r="E5201">
            <v>0</v>
          </cell>
          <cell r="F5201">
            <v>13.17</v>
          </cell>
        </row>
        <row r="5202">
          <cell r="A5202">
            <v>5882</v>
          </cell>
          <cell r="B5202" t="str">
            <v>USINA DE LAMA ASFÁLTICA, PROD 30 A 50 T/H, SILO DE AGREGADO 7 M3, RESERVATÓRIOS PARA EMULSÃO E ÁGUA DE 2,3 M3 CADA, MISTURADOR TIPO PUG MILL A SER MONTADO SOBRE CAMINHÃO - CHP DIURNO. AF_10/2014</v>
          </cell>
          <cell r="C5202" t="str">
            <v>CHP</v>
          </cell>
          <cell r="D5202">
            <v>57.87</v>
          </cell>
          <cell r="E5202">
            <v>9.65</v>
          </cell>
          <cell r="F5202">
            <v>67.52</v>
          </cell>
        </row>
        <row r="5203">
          <cell r="A5203">
            <v>5884</v>
          </cell>
          <cell r="B5203" t="str">
            <v>USINA DE LAMA ASFÁLTICA, PROD 30 A 50 T/H, SILO DE AGREGADO 7 M3, RESERVATÓRIOS PARA EMULSÃO E ÁGUA DE 2,3 M3 CADA, MISTURADOR TIPO PUG MILL A SER MONTADO SOBRE CAMINHÃO - CHI DIURNO. AF_10/2014</v>
          </cell>
          <cell r="C5203" t="str">
            <v>CHI</v>
          </cell>
          <cell r="D5203">
            <v>27.49</v>
          </cell>
          <cell r="E5203">
            <v>9.65</v>
          </cell>
          <cell r="F5203">
            <v>37.14</v>
          </cell>
        </row>
        <row r="5204">
          <cell r="B5204" t="str">
            <v>CORTADORAS DE PISO</v>
          </cell>
          <cell r="C5204">
            <v>0</v>
          </cell>
        </row>
        <row r="5205">
          <cell r="A5205">
            <v>91285</v>
          </cell>
          <cell r="B5205" t="str">
            <v>CORTADORA DE PISO COM MOTOR 4 TEMPOS A GASOLINA, POTÊNCIA DE 13 HP, COM DISCO DE CORTE DIAMANTADO SEGMENTADO PARA CONCRETO, DIÂMETRO DE 350 MM, FURO DE 1  (14 X 1 ) - CHI DIURNO. AF_08/2015</v>
          </cell>
          <cell r="C5205" t="str">
            <v>CHI</v>
          </cell>
          <cell r="D5205">
            <v>0.86</v>
          </cell>
          <cell r="E5205">
            <v>0</v>
          </cell>
          <cell r="F5205">
            <v>0.86</v>
          </cell>
        </row>
        <row r="5206">
          <cell r="A5206">
            <v>91279</v>
          </cell>
          <cell r="B5206" t="str">
            <v>CORTADORA DE PISO COM MOTOR 4 TEMPOS A GASOLINA, POTÊNCIA DE 13 HP, COM DISCO DE CORTE DIAMANTADO SEGMENTADO PARA CONCRETO, DIÂMETRO DE 350 MM, FURO DE 1  (14 X 1 ) - DEPRECIAÇÃO. AF_08/2015</v>
          </cell>
          <cell r="C5206" t="str">
            <v>H</v>
          </cell>
          <cell r="D5206">
            <v>0.66</v>
          </cell>
          <cell r="E5206">
            <v>0</v>
          </cell>
          <cell r="F5206">
            <v>0.66</v>
          </cell>
        </row>
        <row r="5207">
          <cell r="A5207">
            <v>91280</v>
          </cell>
          <cell r="B5207" t="str">
            <v>CORTADORA DE PISO COM MOTOR 4 TEMPOS A GASOLINA, POTÊNCIA DE 13 HP, COM DISCO DE CORTE DIAMANTADO SEGMENTADO PARA CONCRETO, DIÂMETRO DE 350 MM, FURO DE 1  (14 X 1 ) - JUROS. AF_08/2015</v>
          </cell>
          <cell r="C5207" t="str">
            <v>H</v>
          </cell>
          <cell r="D5207">
            <v>0.2</v>
          </cell>
          <cell r="E5207">
            <v>0</v>
          </cell>
          <cell r="F5207">
            <v>0.2</v>
          </cell>
        </row>
        <row r="5208">
          <cell r="A5208">
            <v>91281</v>
          </cell>
          <cell r="B5208" t="str">
            <v>CORTADORA DE PISO COM MOTOR 4 TEMPOS A GASOLINA, POTÊNCIA DE 13 HP, COM DISCO DE CORTE DIAMANTADO SEGMENTADO PARA CONCRETO, DIÂMETRO DE 350 MM, FURO DE 1  (14 X 1 ) - MANUTENÇÃO. AF_08/2015</v>
          </cell>
          <cell r="C5208" t="str">
            <v>H</v>
          </cell>
          <cell r="D5208">
            <v>0.64</v>
          </cell>
          <cell r="E5208">
            <v>0</v>
          </cell>
          <cell r="F5208">
            <v>0.64</v>
          </cell>
        </row>
        <row r="5209">
          <cell r="A5209">
            <v>91282</v>
          </cell>
          <cell r="B5209" t="str">
            <v>CORTADORA DE PISO COM MOTOR 4 TEMPOS A GASOLINA, POTÊNCIA DE 13 HP, COM DISCO DE CORTE DIAMANTADO SEGMENTADO PARA CONCRETO, DIÂMETRO DE 350 MM, FURO DE 1  (14 X 1 ) - MATERIAIS NA OPERAÇÃO. AF_08/2015</v>
          </cell>
          <cell r="C5209" t="str">
            <v>H</v>
          </cell>
          <cell r="D5209">
            <v>9.39</v>
          </cell>
          <cell r="E5209">
            <v>0</v>
          </cell>
          <cell r="F5209">
            <v>9.39</v>
          </cell>
        </row>
        <row r="5210">
          <cell r="A5210">
            <v>91283</v>
          </cell>
          <cell r="B5210" t="str">
            <v>CORTADORA DE PISO COM MOTOR 4 TEMPOS A GASOLINA, POTÊNCIA DE 13 HP, COM DISCO DE CORTE DIAMANTADO SEGMENTADO PARA CONCRETO, DIÂMETRO DE 350 MM, FURO DE 1  (14 X 1 ) - CHP DIURNO. AF_08/2015</v>
          </cell>
          <cell r="C5210" t="str">
            <v>CHP</v>
          </cell>
          <cell r="D5210">
            <v>10.9</v>
          </cell>
          <cell r="E5210">
            <v>0</v>
          </cell>
          <cell r="F5210">
            <v>10.9</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s://www.tinus.com.br/csp/MOSSORO/portal/index.csp?797IFsG9749PtkWl62293ZDIE6532oG=oJxn80WsL025ApE86010xegug941BBGYl8980P3047043SOZC423"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tinus.com.br/csp/MOSSORO/portal/index.csp?797IFsG9749PtkWl62293ZDIE6532oG=oJxn80WsL025ApE86010xegug941BBGYl8980P3047043SOZC423"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6C38-BEFE-4A0A-A1C3-7D3D08BA3F98}">
  <sheetPr>
    <tabColor theme="5"/>
    <pageSetUpPr fitToPage="1"/>
  </sheetPr>
  <dimension ref="B1:G21"/>
  <sheetViews>
    <sheetView showGridLines="0" view="pageBreakPreview" zoomScaleNormal="85" zoomScaleSheetLayoutView="100" workbookViewId="0">
      <pane ySplit="8" topLeftCell="A9" activePane="bottomLeft" state="frozen"/>
      <selection pane="bottomLeft" activeCell="B2" sqref="B2:E2"/>
    </sheetView>
  </sheetViews>
  <sheetFormatPr defaultColWidth="9.140625" defaultRowHeight="14.25"/>
  <cols>
    <col min="1" max="1" width="2.7109375" style="426" customWidth="1"/>
    <col min="2" max="2" width="22" style="426" customWidth="1"/>
    <col min="3" max="3" width="76.42578125" style="426" customWidth="1"/>
    <col min="4" max="5" width="21.5703125" style="426" customWidth="1"/>
    <col min="6" max="16384" width="9.140625" style="426"/>
  </cols>
  <sheetData>
    <row r="1" spans="2:7" ht="23.25">
      <c r="B1" s="575" t="s">
        <v>364</v>
      </c>
      <c r="C1" s="575"/>
      <c r="D1" s="575"/>
      <c r="E1" s="575"/>
    </row>
    <row r="2" spans="2:7" ht="23.25">
      <c r="B2" s="576" t="s">
        <v>351</v>
      </c>
      <c r="C2" s="576"/>
      <c r="D2" s="576"/>
      <c r="E2" s="576"/>
    </row>
    <row r="3" spans="2:7" ht="23.25">
      <c r="B3" s="427"/>
      <c r="C3" s="427"/>
      <c r="D3" s="427"/>
      <c r="E3" s="427"/>
    </row>
    <row r="4" spans="2:7" ht="15" customHeight="1">
      <c r="B4" s="428" t="s">
        <v>352</v>
      </c>
      <c r="C4" s="429" t="s">
        <v>507</v>
      </c>
      <c r="D4" s="430" t="s">
        <v>91</v>
      </c>
      <c r="E4" s="431" t="s">
        <v>92</v>
      </c>
    </row>
    <row r="5" spans="2:7" ht="15" customHeight="1">
      <c r="B5" s="428" t="s">
        <v>353</v>
      </c>
      <c r="C5" s="429" t="s">
        <v>508</v>
      </c>
      <c r="D5" s="430" t="s">
        <v>143</v>
      </c>
      <c r="E5" s="431" t="s">
        <v>93</v>
      </c>
    </row>
    <row r="6" spans="2:7" ht="15" customHeight="1">
      <c r="B6" s="432" t="s">
        <v>363</v>
      </c>
      <c r="C6" s="433" t="s">
        <v>549</v>
      </c>
      <c r="E6" s="434"/>
    </row>
    <row r="7" spans="2:7" ht="15" customHeight="1" thickBot="1">
      <c r="B7" s="577"/>
      <c r="C7" s="577"/>
      <c r="D7" s="577"/>
      <c r="E7" s="577"/>
    </row>
    <row r="8" spans="2:7" ht="62.25" customHeight="1" thickBot="1">
      <c r="B8" s="435" t="s">
        <v>13</v>
      </c>
      <c r="C8" s="435" t="s">
        <v>354</v>
      </c>
      <c r="D8" s="435" t="s">
        <v>355</v>
      </c>
      <c r="E8" s="435" t="s">
        <v>356</v>
      </c>
    </row>
    <row r="9" spans="2:7" ht="22.15" customHeight="1">
      <c r="B9" s="436"/>
      <c r="C9" s="437"/>
      <c r="D9" s="438"/>
      <c r="E9" s="439"/>
    </row>
    <row r="10" spans="2:7" ht="31.9" customHeight="1">
      <c r="B10" s="440" t="s">
        <v>357</v>
      </c>
      <c r="C10" s="441" t="s">
        <v>358</v>
      </c>
      <c r="D10" s="534">
        <f>'Planilha Sintética ND'!H119</f>
        <v>563472.58524629555</v>
      </c>
      <c r="E10" s="534">
        <f>'Planilha Sintética D'!H111</f>
        <v>534277.35242758819</v>
      </c>
    </row>
    <row r="11" spans="2:7" ht="31.9" customHeight="1">
      <c r="B11" s="440" t="s">
        <v>359</v>
      </c>
      <c r="C11" s="441" t="s">
        <v>22</v>
      </c>
      <c r="D11" s="442">
        <f>'BDI ND'!C18</f>
        <v>0.24829999999999999</v>
      </c>
      <c r="E11" s="442">
        <f>'BDI D'!C18</f>
        <v>0.31290000000000001</v>
      </c>
      <c r="G11" s="561"/>
    </row>
    <row r="12" spans="2:7" ht="31.9" customHeight="1">
      <c r="B12" s="440" t="s">
        <v>360</v>
      </c>
      <c r="C12" s="441" t="s">
        <v>361</v>
      </c>
      <c r="D12" s="534">
        <f>D10*D11</f>
        <v>139910.24291665517</v>
      </c>
      <c r="E12" s="534">
        <f>E10*E11</f>
        <v>167175.38357459236</v>
      </c>
    </row>
    <row r="13" spans="2:7" ht="31.9" customHeight="1">
      <c r="B13" s="440" t="s">
        <v>362</v>
      </c>
      <c r="C13" s="441" t="s">
        <v>40</v>
      </c>
      <c r="D13" s="534">
        <f>'Planilha Sintética ND'!I119</f>
        <v>703382.83</v>
      </c>
      <c r="E13" s="534">
        <f>'Planilha Sintética D'!I111</f>
        <v>701452.74</v>
      </c>
    </row>
    <row r="14" spans="2:7" ht="24" customHeight="1">
      <c r="B14" s="443"/>
      <c r="C14" s="444"/>
      <c r="D14" s="563"/>
      <c r="E14" s="443"/>
    </row>
    <row r="17" spans="2:5" s="445" customFormat="1">
      <c r="B17" s="426"/>
      <c r="C17" s="426"/>
      <c r="D17" s="426"/>
      <c r="E17" s="426"/>
    </row>
    <row r="18" spans="2:5" s="445" customFormat="1">
      <c r="B18" s="426"/>
      <c r="C18" s="426"/>
      <c r="D18" s="426"/>
      <c r="E18" s="426"/>
    </row>
    <row r="21" spans="2:5" s="445" customFormat="1">
      <c r="B21" s="426"/>
      <c r="C21" s="426"/>
      <c r="D21" s="426"/>
      <c r="E21" s="426"/>
    </row>
  </sheetData>
  <mergeCells count="3">
    <mergeCell ref="B1:E1"/>
    <mergeCell ref="B2:E2"/>
    <mergeCell ref="B7:E7"/>
  </mergeCells>
  <pageMargins left="0.51181102362204722" right="0.51181102362204722" top="0.78740157480314965" bottom="0.78740157480314965" header="0.31496062992125984" footer="0.31496062992125984"/>
  <pageSetup paperSize="9" scale="96" fitToHeight="0"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673A-EEC3-4D48-96AE-02280A1EFEF5}">
  <sheetPr>
    <tabColor theme="3" tint="0.59999389629810485"/>
    <pageSetUpPr fitToPage="1"/>
  </sheetPr>
  <dimension ref="A1:X18"/>
  <sheetViews>
    <sheetView zoomScale="90" zoomScaleNormal="90" workbookViewId="0">
      <selection activeCell="A19" sqref="A19"/>
    </sheetView>
  </sheetViews>
  <sheetFormatPr defaultColWidth="11.42578125" defaultRowHeight="15.75"/>
  <cols>
    <col min="1" max="1" width="8.28515625" style="132" customWidth="1"/>
    <col min="2" max="2" width="41.28515625" style="133" customWidth="1"/>
    <col min="3" max="3" width="20.7109375" style="134" customWidth="1"/>
    <col min="4" max="4" width="14.42578125" style="135" customWidth="1"/>
    <col min="5" max="5" width="14.42578125" style="134" customWidth="1"/>
    <col min="6" max="6" width="14.42578125" style="135" customWidth="1"/>
    <col min="7" max="7" width="14.42578125" style="134" customWidth="1"/>
    <col min="8" max="19" width="14.42578125" style="128" customWidth="1"/>
    <col min="20" max="20" width="3.85546875" style="128" customWidth="1"/>
    <col min="21" max="21" width="8.85546875" style="128" customWidth="1"/>
    <col min="22" max="22" width="15.7109375" style="128" customWidth="1"/>
    <col min="23" max="23" width="15.85546875" style="520" customWidth="1"/>
    <col min="24" max="24" width="23.5703125" style="520" customWidth="1"/>
    <col min="25" max="16384" width="11.42578125" style="128"/>
  </cols>
  <sheetData>
    <row r="1" spans="1:24" ht="30" customHeight="1">
      <c r="A1" s="610" t="s">
        <v>350</v>
      </c>
      <c r="B1" s="610"/>
      <c r="C1" s="610"/>
      <c r="D1" s="610"/>
      <c r="E1" s="610"/>
      <c r="F1" s="610"/>
      <c r="G1" s="610"/>
      <c r="H1" s="610"/>
      <c r="I1" s="610"/>
      <c r="J1" s="610"/>
      <c r="K1" s="610"/>
      <c r="L1" s="610"/>
      <c r="M1" s="610"/>
      <c r="N1" s="610"/>
      <c r="O1" s="610"/>
      <c r="P1" s="610"/>
      <c r="Q1" s="610"/>
      <c r="R1" s="610"/>
      <c r="S1" s="610"/>
    </row>
    <row r="2" spans="1:24" ht="30" customHeight="1">
      <c r="A2" s="379"/>
      <c r="B2" s="379"/>
      <c r="C2" s="380" t="s">
        <v>9</v>
      </c>
      <c r="D2" s="446" t="s">
        <v>507</v>
      </c>
      <c r="E2" s="446"/>
      <c r="F2" s="381"/>
      <c r="G2" s="381"/>
      <c r="N2" s="382" t="s">
        <v>91</v>
      </c>
      <c r="O2" s="383" t="s">
        <v>92</v>
      </c>
    </row>
    <row r="3" spans="1:24" ht="30" customHeight="1">
      <c r="A3" s="379"/>
      <c r="B3" s="379"/>
      <c r="C3" s="380" t="s">
        <v>10</v>
      </c>
      <c r="D3" s="398" t="s">
        <v>508</v>
      </c>
      <c r="E3" s="381"/>
      <c r="F3" s="381"/>
      <c r="G3" s="381"/>
      <c r="N3" s="382" t="s">
        <v>143</v>
      </c>
      <c r="O3" s="383" t="s">
        <v>93</v>
      </c>
    </row>
    <row r="4" spans="1:24" ht="30" customHeight="1" thickBot="1">
      <c r="A4" s="379"/>
      <c r="B4" s="379"/>
      <c r="C4" s="142" t="s">
        <v>325</v>
      </c>
      <c r="D4" s="398" t="s">
        <v>549</v>
      </c>
      <c r="E4" s="557"/>
      <c r="F4" s="381"/>
      <c r="G4" s="381"/>
      <c r="N4" s="385" t="s">
        <v>144</v>
      </c>
      <c r="O4" s="386" t="s">
        <v>552</v>
      </c>
    </row>
    <row r="5" spans="1:24" s="129" customFormat="1" ht="30" customHeight="1">
      <c r="A5" s="585" t="s">
        <v>13</v>
      </c>
      <c r="B5" s="587" t="s">
        <v>70</v>
      </c>
      <c r="C5" s="589" t="s">
        <v>519</v>
      </c>
      <c r="D5" s="582" t="s">
        <v>71</v>
      </c>
      <c r="E5" s="583"/>
      <c r="F5" s="582" t="s">
        <v>72</v>
      </c>
      <c r="G5" s="583"/>
      <c r="H5" s="582" t="s">
        <v>132</v>
      </c>
      <c r="I5" s="583"/>
      <c r="J5" s="582" t="s">
        <v>133</v>
      </c>
      <c r="K5" s="583"/>
      <c r="L5" s="582" t="s">
        <v>134</v>
      </c>
      <c r="M5" s="583"/>
      <c r="N5" s="582" t="s">
        <v>342</v>
      </c>
      <c r="O5" s="583"/>
      <c r="P5" s="582" t="s">
        <v>343</v>
      </c>
      <c r="Q5" s="583"/>
      <c r="R5" s="582" t="s">
        <v>344</v>
      </c>
      <c r="S5" s="583"/>
      <c r="W5" s="521"/>
      <c r="X5" s="521"/>
    </row>
    <row r="6" spans="1:24" s="130" customFormat="1" ht="30" customHeight="1" thickBot="1">
      <c r="A6" s="586"/>
      <c r="B6" s="588"/>
      <c r="C6" s="590"/>
      <c r="D6" s="136" t="s">
        <v>7</v>
      </c>
      <c r="E6" s="137" t="s">
        <v>73</v>
      </c>
      <c r="F6" s="136" t="s">
        <v>7</v>
      </c>
      <c r="G6" s="137" t="s">
        <v>73</v>
      </c>
      <c r="H6" s="136" t="s">
        <v>7</v>
      </c>
      <c r="I6" s="137" t="s">
        <v>73</v>
      </c>
      <c r="J6" s="136" t="s">
        <v>7</v>
      </c>
      <c r="K6" s="137" t="s">
        <v>73</v>
      </c>
      <c r="L6" s="136" t="s">
        <v>7</v>
      </c>
      <c r="M6" s="137" t="s">
        <v>73</v>
      </c>
      <c r="N6" s="136" t="s">
        <v>7</v>
      </c>
      <c r="O6" s="137" t="s">
        <v>73</v>
      </c>
      <c r="P6" s="423"/>
      <c r="Q6" s="423"/>
      <c r="R6" s="136" t="s">
        <v>7</v>
      </c>
      <c r="S6" s="137" t="s">
        <v>73</v>
      </c>
      <c r="W6" s="522" t="s">
        <v>487</v>
      </c>
      <c r="X6" s="522" t="s">
        <v>488</v>
      </c>
    </row>
    <row r="7" spans="1:24" s="131" customFormat="1" ht="28.5" customHeight="1">
      <c r="A7" s="120">
        <v>1</v>
      </c>
      <c r="B7" s="121" t="str">
        <f>'Planilha Sintética ND'!D7</f>
        <v>ENGENHARIA E ADMINISTRAÇÃO</v>
      </c>
      <c r="C7" s="122">
        <f>'Planilha Sintética D'!I7</f>
        <v>79984.08</v>
      </c>
      <c r="D7" s="138">
        <v>0.125</v>
      </c>
      <c r="E7" s="125">
        <f t="shared" ref="E7:E14" si="0">ROUND(D7*C7,2)</f>
        <v>9998.01</v>
      </c>
      <c r="F7" s="138">
        <v>0.125</v>
      </c>
      <c r="G7" s="125">
        <f>ROUND(F7*C7,2)</f>
        <v>9998.01</v>
      </c>
      <c r="H7" s="138">
        <v>0.125</v>
      </c>
      <c r="I7" s="125">
        <f>ROUND(H7*C7,2)</f>
        <v>9998.01</v>
      </c>
      <c r="J7" s="138">
        <v>0.125</v>
      </c>
      <c r="K7" s="125">
        <f>ROUND(J7*C7,2)</f>
        <v>9998.01</v>
      </c>
      <c r="L7" s="138">
        <v>0.125</v>
      </c>
      <c r="M7" s="125">
        <f>ROUND(L7*C7,2)</f>
        <v>9998.01</v>
      </c>
      <c r="N7" s="138">
        <v>0.125</v>
      </c>
      <c r="O7" s="125">
        <f>ROUND(N7*C7,2)</f>
        <v>9998.01</v>
      </c>
      <c r="P7" s="138">
        <v>0.125</v>
      </c>
      <c r="Q7" s="125">
        <f>ROUND(P7*C7,2)+X7</f>
        <v>9998.01</v>
      </c>
      <c r="R7" s="138">
        <v>0.125</v>
      </c>
      <c r="S7" s="125">
        <f>ROUND(R7*C7,2)</f>
        <v>9998.01</v>
      </c>
      <c r="U7" s="219">
        <f>D7+F7+H7+J7+R7+L7+N7+P7</f>
        <v>1</v>
      </c>
      <c r="V7" s="220">
        <f>E7+G7+I7+K7+S7+M7+O7+Q7</f>
        <v>79984.08</v>
      </c>
      <c r="W7" s="524">
        <f>V7-C7</f>
        <v>0</v>
      </c>
      <c r="X7" s="523"/>
    </row>
    <row r="8" spans="1:24" s="131" customFormat="1" ht="28.5" customHeight="1">
      <c r="A8" s="117">
        <v>2</v>
      </c>
      <c r="B8" s="118" t="str">
        <f>'Planilha Sintética ND'!D32</f>
        <v>SERVIÇOS PRELIMINARES</v>
      </c>
      <c r="C8" s="119">
        <f>'Planilha Sintética D'!I24</f>
        <v>7685.04</v>
      </c>
      <c r="D8" s="139">
        <v>0.65</v>
      </c>
      <c r="E8" s="126">
        <f t="shared" si="0"/>
        <v>4995.28</v>
      </c>
      <c r="F8" s="139">
        <v>0.05</v>
      </c>
      <c r="G8" s="126">
        <f t="shared" ref="G8:G14" si="1">ROUND(F8*C8,2)</f>
        <v>384.25</v>
      </c>
      <c r="H8" s="139">
        <v>0.05</v>
      </c>
      <c r="I8" s="126">
        <f t="shared" ref="I8:I14" si="2">ROUND(H8*C8,2)</f>
        <v>384.25</v>
      </c>
      <c r="J8" s="139">
        <v>0.05</v>
      </c>
      <c r="K8" s="126">
        <f t="shared" ref="K8:K14" si="3">ROUND(J8*C8,2)</f>
        <v>384.25</v>
      </c>
      <c r="L8" s="139">
        <v>0.05</v>
      </c>
      <c r="M8" s="126">
        <f t="shared" ref="M8:M14" si="4">ROUND(L8*C8,2)</f>
        <v>384.25</v>
      </c>
      <c r="N8" s="139">
        <v>0.05</v>
      </c>
      <c r="O8" s="126">
        <f t="shared" ref="O8:O14" si="5">ROUND(N8*C8,2)</f>
        <v>384.25</v>
      </c>
      <c r="P8" s="139">
        <v>0.05</v>
      </c>
      <c r="Q8" s="126">
        <f t="shared" ref="Q8:Q11" si="6">ROUND(P8*C8,2)+X8</f>
        <v>384.26</v>
      </c>
      <c r="R8" s="139">
        <v>0.05</v>
      </c>
      <c r="S8" s="126">
        <f t="shared" ref="S8:S11" si="7">ROUND(R8*C8,2)</f>
        <v>384.25</v>
      </c>
      <c r="U8" s="219">
        <f t="shared" ref="U8:V15" si="8">D8+F8+H8+J8+R8+L8+N8+P8</f>
        <v>1.0000000000000002</v>
      </c>
      <c r="V8" s="220">
        <f t="shared" si="8"/>
        <v>7685.04</v>
      </c>
      <c r="W8" s="524">
        <f t="shared" ref="W8:W15" si="9">V8-C8</f>
        <v>0</v>
      </c>
      <c r="X8" s="523">
        <v>0.01</v>
      </c>
    </row>
    <row r="9" spans="1:24" s="131" customFormat="1" ht="28.5" customHeight="1">
      <c r="A9" s="214">
        <v>3</v>
      </c>
      <c r="B9" s="215" t="str">
        <f>'Planilha Sintética ND'!D44</f>
        <v>MOVIMENTAÇÃO DE TERRA</v>
      </c>
      <c r="C9" s="216">
        <f>'Planilha Sintética D'!I36</f>
        <v>11488</v>
      </c>
      <c r="D9" s="139">
        <v>0.25</v>
      </c>
      <c r="E9" s="217">
        <f t="shared" si="0"/>
        <v>2872</v>
      </c>
      <c r="F9" s="139"/>
      <c r="G9" s="217">
        <f t="shared" si="1"/>
        <v>0</v>
      </c>
      <c r="H9" s="139">
        <v>0.25</v>
      </c>
      <c r="I9" s="217">
        <f t="shared" si="2"/>
        <v>2872</v>
      </c>
      <c r="J9" s="139"/>
      <c r="K9" s="217">
        <f t="shared" si="3"/>
        <v>0</v>
      </c>
      <c r="L9" s="139">
        <v>0.25</v>
      </c>
      <c r="M9" s="217">
        <f t="shared" si="4"/>
        <v>2872</v>
      </c>
      <c r="N9" s="139"/>
      <c r="O9" s="217">
        <f t="shared" si="5"/>
        <v>0</v>
      </c>
      <c r="P9" s="139">
        <v>0.25</v>
      </c>
      <c r="Q9" s="217">
        <f t="shared" si="6"/>
        <v>2872</v>
      </c>
      <c r="R9" s="139"/>
      <c r="S9" s="217">
        <f t="shared" si="7"/>
        <v>0</v>
      </c>
      <c r="U9" s="219">
        <f t="shared" si="8"/>
        <v>1</v>
      </c>
      <c r="V9" s="220">
        <f t="shared" si="8"/>
        <v>11488</v>
      </c>
      <c r="W9" s="524">
        <f t="shared" si="9"/>
        <v>0</v>
      </c>
      <c r="X9" s="523"/>
    </row>
    <row r="10" spans="1:24" s="131" customFormat="1" ht="28.5" customHeight="1">
      <c r="A10" s="214">
        <v>4</v>
      </c>
      <c r="B10" s="215" t="str">
        <f>'Planilha Sintética ND'!D54</f>
        <v>INFRAESTRUTURA (FUNDAÇÕES E VIGAS BALDRAME)</v>
      </c>
      <c r="C10" s="216">
        <f>'Planilha Sintética D'!I46</f>
        <v>147204.07</v>
      </c>
      <c r="D10" s="139">
        <v>0.25</v>
      </c>
      <c r="E10" s="217">
        <f t="shared" si="0"/>
        <v>36801.019999999997</v>
      </c>
      <c r="F10" s="139"/>
      <c r="G10" s="217">
        <f t="shared" si="1"/>
        <v>0</v>
      </c>
      <c r="H10" s="139">
        <v>0.25</v>
      </c>
      <c r="I10" s="217">
        <f t="shared" si="2"/>
        <v>36801.019999999997</v>
      </c>
      <c r="J10" s="139"/>
      <c r="K10" s="217">
        <f t="shared" si="3"/>
        <v>0</v>
      </c>
      <c r="L10" s="139">
        <v>0.25</v>
      </c>
      <c r="M10" s="217">
        <f t="shared" si="4"/>
        <v>36801.019999999997</v>
      </c>
      <c r="N10" s="139"/>
      <c r="O10" s="217">
        <f t="shared" si="5"/>
        <v>0</v>
      </c>
      <c r="P10" s="139">
        <v>0.25</v>
      </c>
      <c r="Q10" s="217">
        <f t="shared" si="6"/>
        <v>36801.009999999995</v>
      </c>
      <c r="R10" s="139"/>
      <c r="S10" s="217">
        <f t="shared" si="7"/>
        <v>0</v>
      </c>
      <c r="U10" s="219">
        <f t="shared" si="8"/>
        <v>1</v>
      </c>
      <c r="V10" s="220">
        <f t="shared" si="8"/>
        <v>147204.07</v>
      </c>
      <c r="W10" s="524">
        <f t="shared" si="9"/>
        <v>0</v>
      </c>
      <c r="X10" s="523">
        <v>-0.01</v>
      </c>
    </row>
    <row r="11" spans="1:24" s="131" customFormat="1" ht="28.5" customHeight="1">
      <c r="A11" s="214">
        <v>5</v>
      </c>
      <c r="B11" s="215" t="str">
        <f>'Planilha Sintética ND'!D74</f>
        <v>SUPERESTRUTURA (VIGAS (INTERMEDIÁRIA e SUPERIOR) e PILARES)</v>
      </c>
      <c r="C11" s="216">
        <f>'Planilha Sintética D'!I66</f>
        <v>221993.38</v>
      </c>
      <c r="D11" s="139">
        <v>0.15</v>
      </c>
      <c r="E11" s="217">
        <f t="shared" si="0"/>
        <v>33299.01</v>
      </c>
      <c r="F11" s="139">
        <v>0.1</v>
      </c>
      <c r="G11" s="217">
        <f t="shared" si="1"/>
        <v>22199.34</v>
      </c>
      <c r="H11" s="139">
        <v>0.15</v>
      </c>
      <c r="I11" s="217">
        <f t="shared" si="2"/>
        <v>33299.01</v>
      </c>
      <c r="J11" s="139">
        <v>0.1</v>
      </c>
      <c r="K11" s="217">
        <f t="shared" si="3"/>
        <v>22199.34</v>
      </c>
      <c r="L11" s="139">
        <v>0.15</v>
      </c>
      <c r="M11" s="217">
        <f t="shared" si="4"/>
        <v>33299.01</v>
      </c>
      <c r="N11" s="139">
        <v>0.1</v>
      </c>
      <c r="O11" s="217">
        <f t="shared" si="5"/>
        <v>22199.34</v>
      </c>
      <c r="P11" s="139">
        <v>0.15</v>
      </c>
      <c r="Q11" s="217">
        <f t="shared" si="6"/>
        <v>33298.990000000005</v>
      </c>
      <c r="R11" s="139">
        <v>0.1</v>
      </c>
      <c r="S11" s="217">
        <f t="shared" si="7"/>
        <v>22199.34</v>
      </c>
      <c r="U11" s="219">
        <f t="shared" si="8"/>
        <v>1</v>
      </c>
      <c r="V11" s="220">
        <f t="shared" si="8"/>
        <v>221993.38</v>
      </c>
      <c r="W11" s="524">
        <f t="shared" si="9"/>
        <v>0</v>
      </c>
      <c r="X11" s="523">
        <v>-0.02</v>
      </c>
    </row>
    <row r="12" spans="1:24" s="131" customFormat="1" ht="28.5" customHeight="1">
      <c r="A12" s="214">
        <v>6</v>
      </c>
      <c r="B12" s="215" t="str">
        <f>'Planilha Sintética ND'!D101</f>
        <v>ALVENARIAS</v>
      </c>
      <c r="C12" s="216">
        <f>'Planilha Sintética D'!I93</f>
        <v>180519.06</v>
      </c>
      <c r="D12" s="139"/>
      <c r="E12" s="217">
        <f t="shared" si="0"/>
        <v>0</v>
      </c>
      <c r="F12" s="139">
        <v>0.25</v>
      </c>
      <c r="G12" s="217">
        <f t="shared" si="1"/>
        <v>45129.77</v>
      </c>
      <c r="H12" s="139"/>
      <c r="I12" s="217">
        <f t="shared" si="2"/>
        <v>0</v>
      </c>
      <c r="J12" s="139">
        <v>0.25</v>
      </c>
      <c r="K12" s="217">
        <f t="shared" si="3"/>
        <v>45129.77</v>
      </c>
      <c r="L12" s="139"/>
      <c r="M12" s="217">
        <f t="shared" si="4"/>
        <v>0</v>
      </c>
      <c r="N12" s="139">
        <v>0.25</v>
      </c>
      <c r="O12" s="217">
        <f t="shared" si="5"/>
        <v>45129.77</v>
      </c>
      <c r="P12" s="139"/>
      <c r="Q12" s="217">
        <f>ROUND(P12*C12,2)</f>
        <v>0</v>
      </c>
      <c r="R12" s="139">
        <v>0.25</v>
      </c>
      <c r="S12" s="217">
        <f>ROUND(R12*C12,2)+X12</f>
        <v>45129.75</v>
      </c>
      <c r="U12" s="219">
        <f t="shared" si="8"/>
        <v>1</v>
      </c>
      <c r="V12" s="220">
        <f t="shared" si="8"/>
        <v>180519.05999999997</v>
      </c>
      <c r="W12" s="524">
        <f t="shared" si="9"/>
        <v>0</v>
      </c>
      <c r="X12" s="523">
        <v>-0.02</v>
      </c>
    </row>
    <row r="13" spans="1:24" s="131" customFormat="1" ht="28.5" customHeight="1">
      <c r="A13" s="214">
        <v>7</v>
      </c>
      <c r="B13" s="215" t="str">
        <f>'Planilha Sintética ND'!D107</f>
        <v>PINTURA</v>
      </c>
      <c r="C13" s="216">
        <f>'Planilha Sintética D'!I99</f>
        <v>20460.48</v>
      </c>
      <c r="D13" s="139"/>
      <c r="E13" s="217">
        <f t="shared" si="0"/>
        <v>0</v>
      </c>
      <c r="F13" s="139">
        <v>0.25</v>
      </c>
      <c r="G13" s="217">
        <f t="shared" si="1"/>
        <v>5115.12</v>
      </c>
      <c r="H13" s="139"/>
      <c r="I13" s="217">
        <f t="shared" si="2"/>
        <v>0</v>
      </c>
      <c r="J13" s="139">
        <v>0.25</v>
      </c>
      <c r="K13" s="217">
        <f t="shared" si="3"/>
        <v>5115.12</v>
      </c>
      <c r="L13" s="139"/>
      <c r="M13" s="217">
        <f t="shared" si="4"/>
        <v>0</v>
      </c>
      <c r="N13" s="139">
        <v>0.25</v>
      </c>
      <c r="O13" s="217">
        <f t="shared" si="5"/>
        <v>5115.12</v>
      </c>
      <c r="P13" s="139"/>
      <c r="Q13" s="217">
        <f>ROUND(P13*C13,2)</f>
        <v>0</v>
      </c>
      <c r="R13" s="139">
        <v>0.25</v>
      </c>
      <c r="S13" s="217">
        <f>ROUND(R13*C13,2)+X13</f>
        <v>5115.12</v>
      </c>
      <c r="U13" s="219">
        <f t="shared" si="8"/>
        <v>1</v>
      </c>
      <c r="V13" s="220">
        <f t="shared" si="8"/>
        <v>20460.48</v>
      </c>
      <c r="W13" s="524">
        <f t="shared" si="9"/>
        <v>0</v>
      </c>
      <c r="X13" s="523"/>
    </row>
    <row r="14" spans="1:24" s="131" customFormat="1" ht="28.5" customHeight="1" thickBot="1">
      <c r="A14" s="123">
        <v>8</v>
      </c>
      <c r="B14" s="218" t="str">
        <f>'Planilha Sintética ND'!D111</f>
        <v>SERVIÇOS FINAIS</v>
      </c>
      <c r="C14" s="124">
        <f>'Planilha Sintética D'!I103</f>
        <v>32118.63</v>
      </c>
      <c r="D14" s="140"/>
      <c r="E14" s="127">
        <f t="shared" si="0"/>
        <v>0</v>
      </c>
      <c r="F14" s="140">
        <v>0.25</v>
      </c>
      <c r="G14" s="127">
        <f t="shared" si="1"/>
        <v>8029.66</v>
      </c>
      <c r="H14" s="140"/>
      <c r="I14" s="127">
        <f t="shared" si="2"/>
        <v>0</v>
      </c>
      <c r="J14" s="140">
        <v>0.25</v>
      </c>
      <c r="K14" s="127">
        <f t="shared" si="3"/>
        <v>8029.66</v>
      </c>
      <c r="L14" s="140"/>
      <c r="M14" s="127">
        <f t="shared" si="4"/>
        <v>0</v>
      </c>
      <c r="N14" s="140">
        <v>0.25</v>
      </c>
      <c r="O14" s="127">
        <f t="shared" si="5"/>
        <v>8029.66</v>
      </c>
      <c r="P14" s="140"/>
      <c r="Q14" s="127">
        <f>ROUND(P14*C14,2)</f>
        <v>0</v>
      </c>
      <c r="R14" s="140">
        <v>0.25</v>
      </c>
      <c r="S14" s="127">
        <f>ROUND(R14*C14,2)+X14</f>
        <v>8029.65</v>
      </c>
      <c r="U14" s="219">
        <f t="shared" si="8"/>
        <v>1</v>
      </c>
      <c r="V14" s="220">
        <f t="shared" si="8"/>
        <v>32118.63</v>
      </c>
      <c r="W14" s="524">
        <f t="shared" si="9"/>
        <v>0</v>
      </c>
      <c r="X14" s="523">
        <v>-0.01</v>
      </c>
    </row>
    <row r="15" spans="1:24" ht="30" customHeight="1" thickBot="1">
      <c r="A15" s="591" t="s">
        <v>520</v>
      </c>
      <c r="B15" s="592"/>
      <c r="C15" s="124">
        <f>'Planilha Sintética D'!I111</f>
        <v>701452.74</v>
      </c>
      <c r="D15" s="222">
        <f>E15/$C$15</f>
        <v>0.12540448555379513</v>
      </c>
      <c r="E15" s="221">
        <f>SUM(E7:E14)</f>
        <v>87965.32</v>
      </c>
      <c r="F15" s="222">
        <f>G15/$C$15</f>
        <v>0.12952568978488843</v>
      </c>
      <c r="G15" s="221">
        <f>SUM(G7:G14)</f>
        <v>90856.15</v>
      </c>
      <c r="H15" s="222">
        <f>I15/$C$15</f>
        <v>0.11883094219576362</v>
      </c>
      <c r="I15" s="221">
        <f>SUM(I7:I14)</f>
        <v>83354.290000000008</v>
      </c>
      <c r="J15" s="222">
        <f>K15/$C$15</f>
        <v>0.12952568978488843</v>
      </c>
      <c r="K15" s="221">
        <f>SUM(K7:K14)</f>
        <v>90856.15</v>
      </c>
      <c r="L15" s="222">
        <f>M15/$C$15</f>
        <v>0.11883094219576362</v>
      </c>
      <c r="M15" s="221">
        <f>SUM(M7:M14)</f>
        <v>83354.290000000008</v>
      </c>
      <c r="N15" s="222">
        <f>O15/$C$15</f>
        <v>0.12952568978488843</v>
      </c>
      <c r="O15" s="221">
        <f>SUM(O7:O14)</f>
        <v>90856.15</v>
      </c>
      <c r="P15" s="222">
        <f>Q15/$C$15</f>
        <v>0.11883091368350775</v>
      </c>
      <c r="Q15" s="221">
        <f>SUM(Q7:Q14)+X15</f>
        <v>83354.27</v>
      </c>
      <c r="R15" s="222">
        <f>S15/$C$15</f>
        <v>0.12952564701650462</v>
      </c>
      <c r="S15" s="221">
        <f>SUM(S7:S14)</f>
        <v>90856.12</v>
      </c>
      <c r="V15" s="220">
        <f t="shared" si="8"/>
        <v>701452.74000000011</v>
      </c>
      <c r="W15" s="524">
        <f t="shared" si="9"/>
        <v>0</v>
      </c>
    </row>
    <row r="16" spans="1:24" ht="30" customHeight="1" thickBot="1">
      <c r="A16" s="591" t="s">
        <v>521</v>
      </c>
      <c r="B16" s="592"/>
      <c r="C16" s="124"/>
      <c r="D16" s="222">
        <f>E16/$C$15</f>
        <v>0.12540448555379513</v>
      </c>
      <c r="E16" s="221">
        <f>E15</f>
        <v>87965.32</v>
      </c>
      <c r="F16" s="222">
        <f>G16/$C$15</f>
        <v>0.25493017533868356</v>
      </c>
      <c r="G16" s="221">
        <f>G15+E16</f>
        <v>178821.47</v>
      </c>
      <c r="H16" s="222">
        <f>I16/$C$15</f>
        <v>0.37376111753444718</v>
      </c>
      <c r="I16" s="221">
        <f>I15+G16</f>
        <v>262175.76</v>
      </c>
      <c r="J16" s="222">
        <f>K16/$C$15</f>
        <v>0.50328680731933562</v>
      </c>
      <c r="K16" s="221">
        <f>K15+I16</f>
        <v>353031.91000000003</v>
      </c>
      <c r="L16" s="222">
        <f>M16/$C$15</f>
        <v>0.62211774951509935</v>
      </c>
      <c r="M16" s="221">
        <f>M15+K16</f>
        <v>436386.20000000007</v>
      </c>
      <c r="N16" s="222">
        <f>O16/$C$15</f>
        <v>0.75164343929998778</v>
      </c>
      <c r="O16" s="221">
        <f>O15+M16</f>
        <v>527242.35000000009</v>
      </c>
      <c r="P16" s="222">
        <f>Q16/$C$15</f>
        <v>0.87047435298349551</v>
      </c>
      <c r="Q16" s="221">
        <f>Q15+O16</f>
        <v>610596.62000000011</v>
      </c>
      <c r="R16" s="222">
        <f>S16/$C$15</f>
        <v>1.0000000000000002</v>
      </c>
      <c r="S16" s="221">
        <f>S15+Q16</f>
        <v>701452.74000000011</v>
      </c>
      <c r="V16" s="564">
        <f>S16</f>
        <v>701452.74000000011</v>
      </c>
      <c r="W16" s="565">
        <f>V16-C15</f>
        <v>0</v>
      </c>
    </row>
    <row r="17" spans="3:3">
      <c r="C17" s="141"/>
    </row>
    <row r="18" spans="3:3">
      <c r="C18" s="141"/>
    </row>
  </sheetData>
  <mergeCells count="14">
    <mergeCell ref="R5:S5"/>
    <mergeCell ref="A15:B15"/>
    <mergeCell ref="A16:B16"/>
    <mergeCell ref="A1:S1"/>
    <mergeCell ref="A5:A6"/>
    <mergeCell ref="B5:B6"/>
    <mergeCell ref="C5:C6"/>
    <mergeCell ref="D5:E5"/>
    <mergeCell ref="F5:G5"/>
    <mergeCell ref="H5:I5"/>
    <mergeCell ref="J5:K5"/>
    <mergeCell ref="L5:M5"/>
    <mergeCell ref="N5:O5"/>
    <mergeCell ref="P5:Q5"/>
  </mergeCells>
  <printOptions horizontalCentered="1"/>
  <pageMargins left="0.51181102362204722" right="0.51181102362204722" top="0.78740157480314965" bottom="0.78740157480314965"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2902-CC73-4D4E-A746-B457C3862051}">
  <sheetPr>
    <tabColor theme="3" tint="0.59999389629810485"/>
    <pageSetUpPr fitToPage="1"/>
  </sheetPr>
  <dimension ref="A4:K34"/>
  <sheetViews>
    <sheetView zoomScale="85" zoomScaleNormal="85" workbookViewId="0">
      <selection activeCell="I11" sqref="I11:I12"/>
    </sheetView>
  </sheetViews>
  <sheetFormatPr defaultColWidth="9.140625" defaultRowHeight="15" outlineLevelRow="1"/>
  <cols>
    <col min="1" max="1" width="49.140625" style="250" customWidth="1"/>
    <col min="2" max="2" width="19.28515625" style="250" bestFit="1" customWidth="1"/>
    <col min="3" max="3" width="15" style="250" customWidth="1"/>
    <col min="4" max="4" width="13.140625" style="250" customWidth="1"/>
    <col min="5" max="7" width="11.85546875" style="250" customWidth="1"/>
    <col min="8" max="8" width="5.140625" style="250" customWidth="1"/>
    <col min="9" max="9" width="114.28515625" style="251" customWidth="1"/>
    <col min="10" max="11" width="11.85546875" style="250" customWidth="1"/>
    <col min="12" max="16384" width="9.140625" style="250"/>
  </cols>
  <sheetData>
    <row r="4" spans="1:11" ht="15.75" thickBot="1"/>
    <row r="5" spans="1:11" ht="29.25">
      <c r="A5" s="597" t="s">
        <v>347</v>
      </c>
      <c r="B5" s="598"/>
      <c r="C5" s="598"/>
      <c r="D5" s="598"/>
      <c r="E5" s="598"/>
      <c r="F5" s="598"/>
      <c r="G5" s="599"/>
      <c r="H5" s="252"/>
      <c r="I5" s="559" t="s">
        <v>509</v>
      </c>
      <c r="J5" s="252"/>
      <c r="K5" s="252"/>
    </row>
    <row r="6" spans="1:11">
      <c r="A6" s="253"/>
      <c r="B6" s="254"/>
      <c r="C6" s="255"/>
      <c r="D6" s="255"/>
      <c r="E6" s="611" t="s">
        <v>41</v>
      </c>
      <c r="F6" s="611"/>
      <c r="G6" s="612"/>
      <c r="H6" s="256"/>
      <c r="I6" s="560" t="s">
        <v>510</v>
      </c>
      <c r="J6" s="256"/>
      <c r="K6" s="256"/>
    </row>
    <row r="7" spans="1:11" ht="120.75" customHeight="1">
      <c r="A7" s="257" t="s">
        <v>42</v>
      </c>
      <c r="B7" s="258" t="s">
        <v>43</v>
      </c>
      <c r="C7" s="259" t="s">
        <v>44</v>
      </c>
      <c r="D7" s="260" t="s">
        <v>45</v>
      </c>
      <c r="E7" s="261" t="s">
        <v>46</v>
      </c>
      <c r="F7" s="261" t="s">
        <v>47</v>
      </c>
      <c r="G7" s="262" t="s">
        <v>48</v>
      </c>
      <c r="H7" s="256"/>
      <c r="I7" s="263" t="s">
        <v>513</v>
      </c>
      <c r="J7" s="256"/>
      <c r="K7" s="256"/>
    </row>
    <row r="8" spans="1:11" ht="51" customHeight="1">
      <c r="A8" s="264" t="s">
        <v>49</v>
      </c>
      <c r="B8" s="258" t="s">
        <v>0</v>
      </c>
      <c r="C8" s="265">
        <v>0.04</v>
      </c>
      <c r="D8" s="266" t="str">
        <f t="shared" ref="D8:D17" si="0">IF(AND(C8&gt;=E8, C8&lt;=G8), "OK", "Não OK")</f>
        <v>OK</v>
      </c>
      <c r="E8" s="267">
        <v>0.03</v>
      </c>
      <c r="F8" s="267">
        <v>0.04</v>
      </c>
      <c r="G8" s="268">
        <v>5.5E-2</v>
      </c>
      <c r="H8" s="269"/>
      <c r="I8" s="263" t="s">
        <v>514</v>
      </c>
      <c r="J8" s="269"/>
      <c r="K8" s="269"/>
    </row>
    <row r="9" spans="1:11" ht="51" customHeight="1">
      <c r="A9" s="264" t="s">
        <v>50</v>
      </c>
      <c r="B9" s="258" t="s">
        <v>2</v>
      </c>
      <c r="C9" s="265">
        <v>1.2699999999999999E-2</v>
      </c>
      <c r="D9" s="266" t="str">
        <f t="shared" si="0"/>
        <v>OK</v>
      </c>
      <c r="E9" s="267">
        <v>5.8999999999999999E-3</v>
      </c>
      <c r="F9" s="267">
        <v>1.2699999999999999E-2</v>
      </c>
      <c r="G9" s="268">
        <v>1.2699999999999999E-2</v>
      </c>
      <c r="H9" s="269"/>
      <c r="I9" s="263" t="s">
        <v>515</v>
      </c>
      <c r="J9" s="269"/>
      <c r="K9" s="269"/>
    </row>
    <row r="10" spans="1:11" ht="51" customHeight="1">
      <c r="A10" s="270" t="s">
        <v>51</v>
      </c>
      <c r="B10" s="258" t="s">
        <v>52</v>
      </c>
      <c r="C10" s="265">
        <v>8.0000000000000002E-3</v>
      </c>
      <c r="D10" s="266" t="str">
        <f t="shared" si="0"/>
        <v>OK</v>
      </c>
      <c r="E10" s="267">
        <v>8.0000000000000002E-3</v>
      </c>
      <c r="F10" s="267">
        <v>8.0000000000000002E-3</v>
      </c>
      <c r="G10" s="268">
        <v>0.01</v>
      </c>
      <c r="H10" s="269"/>
      <c r="I10" s="558" t="s">
        <v>511</v>
      </c>
      <c r="J10" s="269"/>
      <c r="K10" s="269"/>
    </row>
    <row r="11" spans="1:11" ht="51" customHeight="1">
      <c r="A11" s="271" t="s">
        <v>53</v>
      </c>
      <c r="B11" s="272" t="s">
        <v>1</v>
      </c>
      <c r="C11" s="273">
        <v>1.2699999999999999E-2</v>
      </c>
      <c r="D11" s="266" t="str">
        <f t="shared" si="0"/>
        <v>OK</v>
      </c>
      <c r="E11" s="274">
        <v>9.7000000000000003E-3</v>
      </c>
      <c r="F11" s="274">
        <v>1.2699999999999999E-2</v>
      </c>
      <c r="G11" s="275">
        <v>1.2699999999999999E-2</v>
      </c>
      <c r="H11" s="269"/>
      <c r="I11" s="593" t="s">
        <v>512</v>
      </c>
      <c r="J11" s="269"/>
      <c r="K11" s="269"/>
    </row>
    <row r="12" spans="1:11" ht="51" customHeight="1" collapsed="1">
      <c r="A12" s="264" t="s">
        <v>54</v>
      </c>
      <c r="B12" s="258" t="s">
        <v>3</v>
      </c>
      <c r="C12" s="273">
        <f>SUM(C13:C16)</f>
        <v>0.13150000000000001</v>
      </c>
      <c r="D12" s="276" t="str">
        <f t="shared" si="0"/>
        <v>Não OK</v>
      </c>
      <c r="E12" s="274">
        <v>4.8500000000000001E-2</v>
      </c>
      <c r="F12" s="274">
        <v>7.6499999999999999E-2</v>
      </c>
      <c r="G12" s="275">
        <v>9.0300000000000005E-2</v>
      </c>
      <c r="H12" s="269"/>
      <c r="I12" s="593"/>
      <c r="J12" s="269"/>
      <c r="K12" s="269"/>
    </row>
    <row r="13" spans="1:11" outlineLevel="1">
      <c r="A13" s="278" t="s">
        <v>55</v>
      </c>
      <c r="B13" s="279" t="s">
        <v>56</v>
      </c>
      <c r="C13" s="280">
        <v>0.05</v>
      </c>
      <c r="E13" s="594" t="s">
        <v>57</v>
      </c>
      <c r="F13" s="595"/>
      <c r="G13" s="596"/>
      <c r="H13" s="281"/>
      <c r="I13" s="282"/>
      <c r="J13" s="281"/>
      <c r="K13" s="281"/>
    </row>
    <row r="14" spans="1:11" ht="30" outlineLevel="1">
      <c r="A14" s="283" t="s">
        <v>58</v>
      </c>
      <c r="B14" s="284" t="s">
        <v>4</v>
      </c>
      <c r="C14" s="285">
        <v>6.4999999999999997E-3</v>
      </c>
      <c r="E14" s="594" t="s">
        <v>59</v>
      </c>
      <c r="F14" s="595"/>
      <c r="G14" s="596"/>
      <c r="H14" s="281"/>
      <c r="I14" s="282"/>
      <c r="J14" s="281"/>
      <c r="K14" s="281"/>
    </row>
    <row r="15" spans="1:11" ht="30" outlineLevel="1">
      <c r="A15" s="283" t="s">
        <v>60</v>
      </c>
      <c r="B15" s="284" t="s">
        <v>5</v>
      </c>
      <c r="C15" s="285">
        <v>0.03</v>
      </c>
      <c r="E15" s="594" t="s">
        <v>61</v>
      </c>
      <c r="F15" s="595"/>
      <c r="G15" s="596"/>
      <c r="H15" s="281"/>
      <c r="I15" s="282"/>
      <c r="J15" s="281"/>
      <c r="K15" s="281"/>
    </row>
    <row r="16" spans="1:11" outlineLevel="1">
      <c r="A16" s="286" t="s">
        <v>62</v>
      </c>
      <c r="B16" s="287" t="s">
        <v>63</v>
      </c>
      <c r="C16" s="288">
        <v>4.4999999999999998E-2</v>
      </c>
      <c r="D16" s="289"/>
      <c r="E16" s="594" t="s">
        <v>64</v>
      </c>
      <c r="F16" s="595"/>
      <c r="G16" s="596"/>
      <c r="H16" s="281"/>
      <c r="I16" s="282"/>
      <c r="J16" s="281"/>
      <c r="K16" s="281"/>
    </row>
    <row r="17" spans="1:11" ht="15.75" thickBot="1">
      <c r="A17" s="290" t="s">
        <v>65</v>
      </c>
      <c r="B17" s="291" t="s">
        <v>27</v>
      </c>
      <c r="C17" s="292">
        <v>6.1600000000000002E-2</v>
      </c>
      <c r="D17" s="293" t="str">
        <f t="shared" si="0"/>
        <v>OK</v>
      </c>
      <c r="E17" s="294">
        <v>6.1600000000000002E-2</v>
      </c>
      <c r="F17" s="294">
        <v>7.3999999999999996E-2</v>
      </c>
      <c r="G17" s="295">
        <v>8.9599999999999999E-2</v>
      </c>
      <c r="H17" s="269"/>
      <c r="I17" s="277"/>
      <c r="J17" s="269"/>
      <c r="K17" s="269"/>
    </row>
    <row r="18" spans="1:11" s="304" customFormat="1" ht="31.5" thickTop="1" thickBot="1">
      <c r="A18" s="296" t="s">
        <v>66</v>
      </c>
      <c r="B18" s="297" t="s">
        <v>67</v>
      </c>
      <c r="C18" s="298">
        <f>TRUNC(((((1+C8+C10+C11)*(1+C9)*(1+C17))/(1-C12))-1),4)</f>
        <v>0.31290000000000001</v>
      </c>
      <c r="D18" s="299" t="str">
        <f>IF(AND(C18&gt;=E18, C18&lt;=G18), "OK", "Não OK")</f>
        <v>Não OK</v>
      </c>
      <c r="E18" s="300">
        <v>0.2034</v>
      </c>
      <c r="F18" s="300">
        <v>0.22120000000000001</v>
      </c>
      <c r="G18" s="301">
        <v>0.25</v>
      </c>
      <c r="H18" s="302"/>
      <c r="I18" s="303"/>
      <c r="J18" s="302"/>
      <c r="K18" s="302"/>
    </row>
    <row r="20" spans="1:11" ht="15.75" thickBot="1"/>
    <row r="21" spans="1:11">
      <c r="A21" s="597" t="s">
        <v>68</v>
      </c>
      <c r="B21" s="598"/>
      <c r="C21" s="598"/>
      <c r="D21" s="598"/>
      <c r="E21" s="598"/>
      <c r="F21" s="598"/>
      <c r="G21" s="599"/>
      <c r="H21" s="252"/>
      <c r="I21" s="305"/>
      <c r="J21" s="252"/>
      <c r="K21" s="252"/>
    </row>
    <row r="22" spans="1:11">
      <c r="A22" s="253"/>
      <c r="B22" s="254"/>
      <c r="C22" s="255"/>
      <c r="D22" s="255"/>
      <c r="E22" s="602" t="s">
        <v>41</v>
      </c>
      <c r="F22" s="603"/>
      <c r="G22" s="604"/>
      <c r="H22" s="256"/>
      <c r="I22" s="306"/>
      <c r="J22" s="256"/>
      <c r="K22" s="256"/>
    </row>
    <row r="23" spans="1:11" ht="51.75">
      <c r="A23" s="307" t="s">
        <v>42</v>
      </c>
      <c r="B23" s="308" t="s">
        <v>43</v>
      </c>
      <c r="C23" s="309" t="s">
        <v>44</v>
      </c>
      <c r="D23" s="310" t="s">
        <v>45</v>
      </c>
      <c r="E23" s="424" t="s">
        <v>46</v>
      </c>
      <c r="F23" s="424" t="s">
        <v>47</v>
      </c>
      <c r="G23" s="425" t="s">
        <v>48</v>
      </c>
      <c r="H23" s="256"/>
      <c r="I23" s="306"/>
      <c r="J23" s="256"/>
      <c r="K23" s="256"/>
    </row>
    <row r="24" spans="1:11">
      <c r="A24" s="313" t="s">
        <v>49</v>
      </c>
      <c r="B24" s="308" t="s">
        <v>0</v>
      </c>
      <c r="C24" s="314">
        <v>3.4500000000000003E-2</v>
      </c>
      <c r="D24" s="315" t="str">
        <f>IF(AND(C24&gt;=E24, C24&lt;=G24), "OK", "Não OK")</f>
        <v>OK</v>
      </c>
      <c r="E24" s="316">
        <v>1.4999999999999999E-2</v>
      </c>
      <c r="F24" s="316">
        <v>3.4500000000000003E-2</v>
      </c>
      <c r="G24" s="317">
        <v>4.4900000000000002E-2</v>
      </c>
      <c r="H24" s="269"/>
      <c r="I24" s="277"/>
      <c r="J24" s="269"/>
      <c r="K24" s="269"/>
    </row>
    <row r="25" spans="1:11">
      <c r="A25" s="313" t="s">
        <v>50</v>
      </c>
      <c r="B25" s="308" t="s">
        <v>2</v>
      </c>
      <c r="C25" s="314">
        <v>8.5000000000000006E-3</v>
      </c>
      <c r="D25" s="315" t="str">
        <f>IF(AND(C25&gt;=E25, C25&lt;=G25), "OK", "Não OK")</f>
        <v>OK</v>
      </c>
      <c r="E25" s="316">
        <v>8.5000000000000006E-3</v>
      </c>
      <c r="F25" s="316">
        <v>8.5000000000000006E-3</v>
      </c>
      <c r="G25" s="317">
        <v>1.11E-2</v>
      </c>
      <c r="H25" s="269"/>
      <c r="I25" s="277"/>
      <c r="J25" s="269"/>
      <c r="K25" s="269"/>
    </row>
    <row r="26" spans="1:11">
      <c r="A26" s="318" t="s">
        <v>51</v>
      </c>
      <c r="B26" s="308" t="s">
        <v>52</v>
      </c>
      <c r="C26" s="314">
        <v>4.7999999999999996E-3</v>
      </c>
      <c r="D26" s="315" t="str">
        <f>IF(AND(C26&gt;=E26, C26&lt;=G26), "OK", "Não OK")</f>
        <v>OK</v>
      </c>
      <c r="E26" s="316">
        <v>3.0000000000000001E-3</v>
      </c>
      <c r="F26" s="316">
        <v>4.7999999999999996E-3</v>
      </c>
      <c r="G26" s="317">
        <v>8.2000000000000007E-3</v>
      </c>
      <c r="H26" s="269"/>
      <c r="I26" s="277"/>
      <c r="J26" s="269"/>
      <c r="K26" s="269"/>
    </row>
    <row r="27" spans="1:11">
      <c r="A27" s="319" t="s">
        <v>53</v>
      </c>
      <c r="B27" s="320" t="s">
        <v>1</v>
      </c>
      <c r="C27" s="321">
        <v>8.5000000000000006E-3</v>
      </c>
      <c r="D27" s="315" t="str">
        <f>IF(AND(C27&gt;=E27, C27&lt;=G27), "OK", "Não OK")</f>
        <v>OK</v>
      </c>
      <c r="E27" s="322">
        <v>5.5999999999999999E-3</v>
      </c>
      <c r="F27" s="322">
        <v>8.5000000000000006E-3</v>
      </c>
      <c r="G27" s="323">
        <v>8.8999999999999999E-3</v>
      </c>
      <c r="H27" s="269"/>
      <c r="I27" s="277"/>
      <c r="J27" s="269"/>
      <c r="K27" s="269"/>
    </row>
    <row r="28" spans="1:11">
      <c r="A28" s="313" t="s">
        <v>54</v>
      </c>
      <c r="B28" s="308" t="s">
        <v>3</v>
      </c>
      <c r="C28" s="321">
        <f>SUM(C29:C32)</f>
        <v>3.6499999999999998E-2</v>
      </c>
      <c r="D28" s="324" t="str">
        <f>IF(AND(C28&gt;=E28, C28&lt;=G28), "OK", "Não OK")</f>
        <v>OK</v>
      </c>
      <c r="E28" s="316">
        <v>3.6499999999999998E-2</v>
      </c>
      <c r="F28" s="316">
        <v>3.6499999999999998E-2</v>
      </c>
      <c r="G28" s="317">
        <v>3.6499999999999998E-2</v>
      </c>
      <c r="H28" s="269"/>
      <c r="I28" s="277"/>
      <c r="J28" s="269"/>
      <c r="K28" s="269"/>
    </row>
    <row r="29" spans="1:11" outlineLevel="1">
      <c r="A29" s="278" t="s">
        <v>55</v>
      </c>
      <c r="B29" s="279" t="s">
        <v>56</v>
      </c>
      <c r="C29" s="325">
        <v>0</v>
      </c>
      <c r="D29" s="326"/>
      <c r="E29" s="594" t="s">
        <v>69</v>
      </c>
      <c r="F29" s="595"/>
      <c r="G29" s="596"/>
      <c r="H29" s="281"/>
      <c r="I29" s="282"/>
      <c r="J29" s="281"/>
      <c r="K29" s="281"/>
    </row>
    <row r="30" spans="1:11" ht="30" outlineLevel="1">
      <c r="A30" s="283" t="s">
        <v>58</v>
      </c>
      <c r="B30" s="284" t="s">
        <v>4</v>
      </c>
      <c r="C30" s="285">
        <v>6.4999999999999997E-3</v>
      </c>
      <c r="D30" s="327"/>
      <c r="E30" s="594" t="s">
        <v>59</v>
      </c>
      <c r="F30" s="595"/>
      <c r="G30" s="596"/>
      <c r="H30" s="281"/>
      <c r="I30" s="282"/>
      <c r="J30" s="281"/>
      <c r="K30" s="281"/>
    </row>
    <row r="31" spans="1:11" outlineLevel="1">
      <c r="A31" s="286" t="s">
        <v>62</v>
      </c>
      <c r="B31" s="287" t="s">
        <v>63</v>
      </c>
      <c r="C31" s="288">
        <v>0</v>
      </c>
      <c r="D31" s="289"/>
      <c r="E31" s="594" t="s">
        <v>64</v>
      </c>
      <c r="F31" s="595"/>
      <c r="G31" s="596"/>
      <c r="H31" s="281"/>
      <c r="I31" s="282"/>
      <c r="J31" s="281"/>
      <c r="K31" s="281"/>
    </row>
    <row r="32" spans="1:11" ht="30" outlineLevel="1">
      <c r="A32" s="286" t="s">
        <v>60</v>
      </c>
      <c r="B32" s="287" t="s">
        <v>5</v>
      </c>
      <c r="C32" s="288">
        <v>0.03</v>
      </c>
      <c r="D32" s="328"/>
      <c r="E32" s="594" t="s">
        <v>61</v>
      </c>
      <c r="F32" s="595"/>
      <c r="G32" s="596"/>
      <c r="H32" s="281"/>
      <c r="I32" s="282"/>
      <c r="J32" s="281"/>
      <c r="K32" s="281"/>
    </row>
    <row r="33" spans="1:11" ht="15.75" thickBot="1">
      <c r="A33" s="290" t="s">
        <v>65</v>
      </c>
      <c r="B33" s="291" t="s">
        <v>27</v>
      </c>
      <c r="C33" s="292">
        <v>5.11E-2</v>
      </c>
      <c r="D33" s="293" t="str">
        <f>IF(AND(C33&gt;=E33, C33&lt;=G33), "OK", "Não OK")</f>
        <v>OK</v>
      </c>
      <c r="E33" s="294">
        <v>3.5000000000000003E-2</v>
      </c>
      <c r="F33" s="294">
        <v>5.11E-2</v>
      </c>
      <c r="G33" s="295">
        <v>6.2199999999999998E-2</v>
      </c>
      <c r="H33" s="269"/>
      <c r="I33" s="277"/>
      <c r="J33" s="269"/>
      <c r="K33" s="269"/>
    </row>
    <row r="34" spans="1:11" ht="31.5" thickTop="1" thickBot="1">
      <c r="A34" s="296" t="s">
        <v>66</v>
      </c>
      <c r="B34" s="297" t="s">
        <v>67</v>
      </c>
      <c r="C34" s="298">
        <f>(((1+C24+C26+C27)*(1+C25)*(1+C33))/(1-C28))-1</f>
        <v>0.15278047942916406</v>
      </c>
      <c r="D34" s="299" t="str">
        <f>IF(AND(C34&gt;=E34, C34&lt;=G34), "OK", "Não OK")</f>
        <v>OK</v>
      </c>
      <c r="E34" s="300">
        <v>0.111</v>
      </c>
      <c r="F34" s="300">
        <v>0.14019999999999999</v>
      </c>
      <c r="G34" s="301">
        <v>0.16800000000000001</v>
      </c>
      <c r="H34" s="302"/>
      <c r="I34" s="303"/>
      <c r="J34" s="302"/>
      <c r="K34" s="302"/>
    </row>
  </sheetData>
  <mergeCells count="13">
    <mergeCell ref="I11:I12"/>
    <mergeCell ref="E32:G32"/>
    <mergeCell ref="A5:G5"/>
    <mergeCell ref="E6:G6"/>
    <mergeCell ref="E13:G13"/>
    <mergeCell ref="E14:G14"/>
    <mergeCell ref="E15:G15"/>
    <mergeCell ref="E16:G16"/>
    <mergeCell ref="A21:G21"/>
    <mergeCell ref="E22:G22"/>
    <mergeCell ref="E29:G29"/>
    <mergeCell ref="E30:G30"/>
    <mergeCell ref="E31:G31"/>
  </mergeCells>
  <conditionalFormatting sqref="D8:D12 D17:D18">
    <cfRule type="cellIs" dxfId="3" priority="3" stopIfTrue="1" operator="equal">
      <formula>"NÃO OK"</formula>
    </cfRule>
    <cfRule type="cellIs" dxfId="2" priority="4" stopIfTrue="1" operator="equal">
      <formula>"OK"</formula>
    </cfRule>
  </conditionalFormatting>
  <conditionalFormatting sqref="D24:D30 D32:D34">
    <cfRule type="cellIs" dxfId="1" priority="1" stopIfTrue="1" operator="equal">
      <formula>"NÃO OK"</formula>
    </cfRule>
    <cfRule type="cellIs" dxfId="0" priority="2" stopIfTrue="1" operator="equal">
      <formula>"OK"</formula>
    </cfRule>
  </conditionalFormatting>
  <hyperlinks>
    <hyperlink ref="I5" r:id="rId1" xr:uid="{B0574739-1125-439C-B0AC-8F0ACF7A5739}"/>
  </hyperlinks>
  <pageMargins left="0.51181102362204722" right="0.51181102362204722" top="0.78740157480314965" bottom="0.78740157480314965" header="0.31496062992125984" footer="0.31496062992125984"/>
  <pageSetup paperSize="9" scale="54" orientation="landscape"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5"/>
  <sheetViews>
    <sheetView view="pageBreakPreview" zoomScale="70" zoomScaleNormal="100" zoomScaleSheetLayoutView="70" workbookViewId="0">
      <pane ySplit="8" topLeftCell="A9" activePane="bottomLeft" state="frozen"/>
      <selection activeCell="C23" sqref="C23"/>
      <selection pane="bottomLeft" activeCell="C5" sqref="C5"/>
    </sheetView>
  </sheetViews>
  <sheetFormatPr defaultColWidth="10.42578125" defaultRowHeight="15"/>
  <cols>
    <col min="1" max="1" width="6.85546875" style="8" customWidth="1"/>
    <col min="2" max="2" width="15.28515625" style="8" customWidth="1"/>
    <col min="3" max="3" width="77.7109375" style="6" customWidth="1"/>
    <col min="4" max="4" width="9.5703125" style="3" customWidth="1"/>
    <col min="5" max="5" width="10.7109375" style="4" customWidth="1"/>
    <col min="6" max="6" width="16.28515625" style="9" customWidth="1"/>
    <col min="7" max="7" width="20.5703125" style="9" customWidth="1"/>
    <col min="8" max="8" width="11.140625" style="9" customWidth="1"/>
    <col min="9" max="9" width="16.28515625" style="9" customWidth="1"/>
    <col min="10" max="27" width="10.42578125" style="1" customWidth="1"/>
    <col min="28" max="16384" width="10.42578125" style="2"/>
  </cols>
  <sheetData>
    <row r="1" spans="1:29" s="15" customFormat="1" ht="12.75">
      <c r="A1" s="30"/>
      <c r="B1" s="11"/>
      <c r="C1" s="12"/>
      <c r="D1" s="10" t="s">
        <v>30</v>
      </c>
      <c r="E1" s="13"/>
      <c r="F1" s="13"/>
      <c r="G1" s="13"/>
      <c r="H1" s="13"/>
      <c r="I1" s="13"/>
      <c r="J1" s="14"/>
      <c r="K1" s="14"/>
      <c r="L1" s="14"/>
      <c r="M1" s="14"/>
      <c r="N1" s="14"/>
      <c r="O1" s="14"/>
      <c r="P1" s="14"/>
      <c r="Q1" s="14"/>
      <c r="R1" s="14"/>
      <c r="S1" s="14"/>
      <c r="T1" s="14"/>
      <c r="U1" s="14"/>
      <c r="V1" s="14"/>
      <c r="W1" s="14"/>
      <c r="X1" s="14"/>
      <c r="Y1" s="14"/>
      <c r="Z1" s="14"/>
      <c r="AA1" s="14"/>
    </row>
    <row r="2" spans="1:29" s="15" customFormat="1" ht="12.75">
      <c r="A2" s="16"/>
      <c r="B2" s="16"/>
      <c r="C2" s="17"/>
      <c r="D2" s="18"/>
      <c r="E2" s="19"/>
      <c r="F2" s="7"/>
      <c r="G2" s="39"/>
      <c r="H2" s="39"/>
      <c r="I2" s="39"/>
      <c r="J2" s="14"/>
      <c r="K2" s="14"/>
      <c r="L2" s="14"/>
      <c r="M2" s="14"/>
      <c r="N2" s="14"/>
      <c r="O2" s="14"/>
      <c r="P2" s="14"/>
      <c r="Q2" s="14"/>
      <c r="R2" s="14"/>
      <c r="S2" s="14"/>
      <c r="T2" s="14"/>
      <c r="U2" s="14"/>
      <c r="V2" s="14"/>
      <c r="W2" s="14"/>
      <c r="X2" s="14"/>
      <c r="Y2" s="14"/>
      <c r="Z2" s="14"/>
      <c r="AA2" s="14"/>
    </row>
    <row r="3" spans="1:29" s="22" customFormat="1" ht="12.75" customHeight="1">
      <c r="A3" s="31"/>
      <c r="B3" s="16"/>
      <c r="C3" s="17"/>
      <c r="D3" s="20" t="s">
        <v>9</v>
      </c>
      <c r="E3" s="614" t="e">
        <f>IF(#REF!&lt;&gt;"",#REF!," ")</f>
        <v>#REF!</v>
      </c>
      <c r="F3" s="614"/>
      <c r="G3" s="40"/>
      <c r="H3" s="40"/>
      <c r="I3" s="40"/>
      <c r="J3" s="21"/>
      <c r="K3" s="21"/>
      <c r="L3" s="21"/>
      <c r="M3" s="21"/>
      <c r="N3" s="21"/>
      <c r="O3" s="21"/>
      <c r="P3" s="21"/>
      <c r="Q3" s="21"/>
      <c r="R3" s="21"/>
      <c r="S3" s="21"/>
      <c r="T3" s="21"/>
      <c r="U3" s="21"/>
      <c r="V3" s="21"/>
      <c r="W3" s="21"/>
      <c r="X3" s="21"/>
      <c r="Y3" s="21"/>
      <c r="Z3" s="21"/>
      <c r="AA3" s="21"/>
    </row>
    <row r="4" spans="1:29" s="15" customFormat="1" ht="12.75" customHeight="1">
      <c r="A4" s="16"/>
      <c r="B4" s="16"/>
      <c r="C4" s="34" t="e">
        <f>#REF!</f>
        <v>#REF!</v>
      </c>
      <c r="D4" s="20" t="s">
        <v>10</v>
      </c>
      <c r="E4" s="48" t="e">
        <f>IF(#REF!&lt;&gt;"",#REF!," ")</f>
        <v>#REF!</v>
      </c>
      <c r="F4" s="29"/>
      <c r="G4" s="45"/>
      <c r="H4" s="45"/>
      <c r="I4" s="45"/>
      <c r="J4" s="14"/>
      <c r="K4" s="14"/>
      <c r="L4" s="14"/>
      <c r="M4" s="14"/>
      <c r="N4" s="14"/>
      <c r="O4" s="14"/>
      <c r="P4" s="14"/>
      <c r="Q4" s="14"/>
      <c r="R4" s="14"/>
      <c r="S4" s="14"/>
      <c r="T4" s="14"/>
      <c r="U4" s="14"/>
      <c r="V4" s="14"/>
      <c r="W4" s="14"/>
      <c r="X4" s="14"/>
      <c r="Y4" s="14"/>
      <c r="Z4" s="14"/>
      <c r="AA4" s="14"/>
    </row>
    <row r="5" spans="1:29" s="15" customFormat="1" ht="12" customHeight="1">
      <c r="A5" s="16"/>
      <c r="B5" s="16"/>
      <c r="C5" s="23" t="s">
        <v>6</v>
      </c>
      <c r="D5" s="615" t="s">
        <v>11</v>
      </c>
      <c r="E5" s="615"/>
      <c r="F5" s="49"/>
      <c r="G5" s="46"/>
      <c r="H5" s="46"/>
      <c r="I5" s="46"/>
      <c r="J5" s="14"/>
      <c r="K5" s="14"/>
      <c r="L5" s="14"/>
      <c r="M5" s="14"/>
      <c r="N5" s="14"/>
      <c r="O5" s="14"/>
      <c r="P5" s="14"/>
      <c r="Q5" s="14"/>
      <c r="R5" s="14"/>
      <c r="S5" s="14"/>
      <c r="T5" s="14"/>
      <c r="U5" s="14"/>
      <c r="V5" s="14"/>
      <c r="W5" s="14"/>
      <c r="X5" s="14"/>
      <c r="Y5" s="14"/>
      <c r="Z5" s="14"/>
      <c r="AA5" s="14"/>
    </row>
    <row r="6" spans="1:29" s="15" customFormat="1" ht="12.75">
      <c r="A6" s="16"/>
      <c r="B6" s="16"/>
      <c r="C6" s="35" t="e">
        <f>IF(#REF!&lt;&gt;"",#REF!," ")</f>
        <v>#REF!</v>
      </c>
      <c r="D6" s="613" t="s">
        <v>12</v>
      </c>
      <c r="E6" s="613"/>
      <c r="F6" s="47"/>
      <c r="G6" s="47"/>
      <c r="H6" s="47"/>
      <c r="I6" s="47"/>
      <c r="J6" s="14"/>
      <c r="K6" s="14"/>
      <c r="L6" s="14"/>
      <c r="M6" s="14"/>
      <c r="N6" s="14"/>
      <c r="O6" s="14"/>
      <c r="P6" s="14"/>
      <c r="Q6" s="14"/>
      <c r="R6" s="14"/>
      <c r="S6" s="14"/>
      <c r="T6" s="14"/>
      <c r="U6" s="14"/>
      <c r="V6" s="14"/>
      <c r="W6" s="14"/>
      <c r="X6" s="14"/>
      <c r="Y6" s="14"/>
      <c r="Z6" s="14"/>
      <c r="AA6" s="14"/>
    </row>
    <row r="7" spans="1:29" s="15" customFormat="1" ht="12.75">
      <c r="A7" s="16"/>
      <c r="B7" s="16"/>
      <c r="C7" s="24"/>
      <c r="D7" s="18"/>
      <c r="E7" s="25"/>
      <c r="F7" s="7"/>
      <c r="G7" s="7"/>
      <c r="H7" s="7"/>
      <c r="I7" s="7"/>
      <c r="J7" s="14"/>
      <c r="K7" s="14"/>
      <c r="L7" s="14"/>
      <c r="M7" s="14"/>
      <c r="N7" s="14"/>
      <c r="O7" s="14"/>
      <c r="P7" s="14"/>
      <c r="Q7" s="14"/>
      <c r="R7" s="14"/>
      <c r="S7" s="14"/>
      <c r="T7" s="14"/>
      <c r="U7" s="14"/>
      <c r="V7" s="14"/>
      <c r="W7" s="14"/>
      <c r="X7" s="14"/>
      <c r="Y7" s="14"/>
      <c r="Z7" s="14"/>
      <c r="AA7" s="14"/>
    </row>
    <row r="8" spans="1:29" s="15" customFormat="1" ht="35.25" customHeight="1">
      <c r="A8" s="32" t="s">
        <v>13</v>
      </c>
      <c r="B8" s="26" t="s">
        <v>14</v>
      </c>
      <c r="C8" s="27" t="s">
        <v>15</v>
      </c>
      <c r="D8" s="27" t="s">
        <v>16</v>
      </c>
      <c r="E8" s="28" t="s">
        <v>17</v>
      </c>
      <c r="F8" s="28" t="s">
        <v>20</v>
      </c>
      <c r="G8" s="28" t="s">
        <v>21</v>
      </c>
      <c r="H8" s="28"/>
      <c r="I8" s="28"/>
      <c r="J8" s="14"/>
      <c r="K8" s="14"/>
      <c r="L8" s="14"/>
      <c r="M8" s="14"/>
      <c r="N8" s="14"/>
      <c r="O8" s="14"/>
      <c r="P8" s="14"/>
      <c r="Q8" s="14"/>
      <c r="R8" s="14"/>
      <c r="S8" s="14"/>
      <c r="T8" s="14"/>
      <c r="U8" s="14"/>
      <c r="V8" s="14"/>
      <c r="W8" s="14"/>
      <c r="X8" s="14"/>
      <c r="Y8" s="14"/>
      <c r="Z8" s="14"/>
      <c r="AA8" s="14"/>
    </row>
    <row r="9" spans="1:29" s="15" customFormat="1" ht="12.75">
      <c r="A9" s="52"/>
      <c r="B9" s="53"/>
      <c r="C9" s="54"/>
      <c r="D9" s="54"/>
      <c r="E9" s="55"/>
      <c r="F9" s="55"/>
      <c r="G9" s="55"/>
      <c r="H9" s="55" t="s">
        <v>7</v>
      </c>
      <c r="I9" s="55" t="s">
        <v>33</v>
      </c>
      <c r="J9" s="14"/>
      <c r="K9" s="14"/>
      <c r="L9" s="14"/>
      <c r="M9" s="14"/>
      <c r="N9" s="14"/>
      <c r="O9" s="14"/>
      <c r="P9" s="14"/>
      <c r="Q9" s="14"/>
      <c r="R9" s="14"/>
      <c r="S9" s="14"/>
      <c r="T9" s="14"/>
      <c r="U9" s="14"/>
      <c r="V9" s="14"/>
      <c r="W9" s="14"/>
      <c r="X9" s="14"/>
      <c r="Y9" s="14"/>
      <c r="Z9" s="14"/>
      <c r="AA9" s="14"/>
    </row>
    <row r="10" spans="1:29" s="38" customFormat="1">
      <c r="A10" s="33"/>
      <c r="B10" s="41" t="e">
        <f>#REF!</f>
        <v>#REF!</v>
      </c>
      <c r="C10" s="41" t="e">
        <f>#REF!</f>
        <v>#REF!</v>
      </c>
      <c r="D10" s="41" t="e">
        <f>#REF!</f>
        <v>#REF!</v>
      </c>
      <c r="E10" s="41" t="e">
        <f>#REF!</f>
        <v>#REF!</v>
      </c>
      <c r="F10" s="50" t="e">
        <f>#REF!</f>
        <v>#REF!</v>
      </c>
      <c r="G10" s="50" t="e">
        <f>#REF!</f>
        <v>#REF!</v>
      </c>
      <c r="H10" s="56" t="e">
        <f>G10/#REF!</f>
        <v>#REF!</v>
      </c>
      <c r="I10" s="57" t="e">
        <f>H10</f>
        <v>#REF!</v>
      </c>
      <c r="J10" s="61" t="s">
        <v>23</v>
      </c>
      <c r="K10" s="36"/>
      <c r="L10" s="36"/>
      <c r="M10" s="36"/>
      <c r="N10" s="36"/>
      <c r="O10" s="36"/>
      <c r="P10" s="36"/>
      <c r="Q10" s="36"/>
      <c r="R10" s="36"/>
      <c r="S10" s="36"/>
      <c r="T10" s="36"/>
      <c r="U10" s="36"/>
      <c r="V10" s="36"/>
      <c r="W10" s="36"/>
      <c r="X10" s="36"/>
      <c r="Y10" s="36"/>
      <c r="Z10" s="36"/>
      <c r="AA10" s="36"/>
      <c r="AB10" s="37" t="e">
        <f t="shared" ref="AB10:AB17" si="0">B10-AC10</f>
        <v>#REF!</v>
      </c>
      <c r="AC10" s="37" t="e">
        <v>#REF!</v>
      </c>
    </row>
    <row r="11" spans="1:29" s="38" customFormat="1" ht="43.15" customHeight="1">
      <c r="A11" s="51"/>
      <c r="B11" s="41" t="e">
        <f>#REF!</f>
        <v>#REF!</v>
      </c>
      <c r="C11" s="41" t="e">
        <f>#REF!</f>
        <v>#REF!</v>
      </c>
      <c r="D11" s="41" t="e">
        <f>#REF!</f>
        <v>#REF!</v>
      </c>
      <c r="E11" s="41" t="e">
        <f>#REF!</f>
        <v>#REF!</v>
      </c>
      <c r="F11" s="50" t="e">
        <f>#REF!</f>
        <v>#REF!</v>
      </c>
      <c r="G11" s="50" t="e">
        <f>#REF!</f>
        <v>#REF!</v>
      </c>
      <c r="H11" s="56" t="e">
        <f>G11/#REF!</f>
        <v>#REF!</v>
      </c>
      <c r="I11" s="60" t="e">
        <f>H11+I10</f>
        <v>#REF!</v>
      </c>
      <c r="J11" s="616" t="s">
        <v>24</v>
      </c>
      <c r="K11" s="36"/>
      <c r="L11" s="36"/>
      <c r="M11" s="36"/>
      <c r="N11" s="36"/>
      <c r="O11" s="36"/>
      <c r="P11" s="36"/>
      <c r="Q11" s="36"/>
      <c r="R11" s="36"/>
      <c r="S11" s="36"/>
      <c r="T11" s="36"/>
      <c r="U11" s="36"/>
      <c r="V11" s="36"/>
      <c r="W11" s="36"/>
      <c r="X11" s="36"/>
      <c r="Y11" s="36"/>
      <c r="Z11" s="36"/>
      <c r="AA11" s="36"/>
      <c r="AB11" s="37" t="e">
        <f t="shared" si="0"/>
        <v>#REF!</v>
      </c>
      <c r="AC11" s="37" t="e">
        <v>#VALUE!</v>
      </c>
    </row>
    <row r="12" spans="1:29" s="38" customFormat="1">
      <c r="A12" s="33"/>
      <c r="B12" s="41" t="e">
        <f>#REF!</f>
        <v>#REF!</v>
      </c>
      <c r="C12" s="41" t="e">
        <f>#REF!</f>
        <v>#REF!</v>
      </c>
      <c r="D12" s="41" t="e">
        <f>#REF!</f>
        <v>#REF!</v>
      </c>
      <c r="E12" s="41" t="e">
        <f>#REF!</f>
        <v>#REF!</v>
      </c>
      <c r="F12" s="50" t="e">
        <f>#REF!</f>
        <v>#REF!</v>
      </c>
      <c r="G12" s="50" t="e">
        <f>#REF!</f>
        <v>#REF!</v>
      </c>
      <c r="H12" s="56" t="e">
        <f>G12/#REF!</f>
        <v>#REF!</v>
      </c>
      <c r="I12" s="60" t="e">
        <f t="shared" ref="I12:I24" si="1">H12+I11</f>
        <v>#REF!</v>
      </c>
      <c r="J12" s="616"/>
      <c r="K12" s="36"/>
      <c r="L12" s="36"/>
      <c r="M12" s="36"/>
      <c r="N12" s="36"/>
      <c r="O12" s="36"/>
      <c r="P12" s="36"/>
      <c r="Q12" s="36"/>
      <c r="R12" s="36"/>
      <c r="S12" s="36"/>
      <c r="T12" s="36"/>
      <c r="U12" s="36"/>
      <c r="V12" s="36"/>
      <c r="W12" s="36"/>
      <c r="X12" s="36"/>
      <c r="Y12" s="36"/>
      <c r="Z12" s="36"/>
      <c r="AA12" s="36"/>
      <c r="AB12" s="37" t="e">
        <f t="shared" si="0"/>
        <v>#REF!</v>
      </c>
      <c r="AC12" s="37" t="e">
        <v>#VALUE!</v>
      </c>
    </row>
    <row r="13" spans="1:29" s="38" customFormat="1">
      <c r="A13" s="51"/>
      <c r="B13" s="41" t="e">
        <f>#REF!</f>
        <v>#REF!</v>
      </c>
      <c r="C13" s="41" t="e">
        <f>#REF!</f>
        <v>#REF!</v>
      </c>
      <c r="D13" s="41" t="e">
        <f>#REF!</f>
        <v>#REF!</v>
      </c>
      <c r="E13" s="41" t="e">
        <f>#REF!</f>
        <v>#REF!</v>
      </c>
      <c r="F13" s="50" t="e">
        <f>#REF!</f>
        <v>#REF!</v>
      </c>
      <c r="G13" s="50" t="e">
        <f>#REF!</f>
        <v>#REF!</v>
      </c>
      <c r="H13" s="56" t="e">
        <f>G13/#REF!</f>
        <v>#REF!</v>
      </c>
      <c r="I13" s="60" t="e">
        <f t="shared" si="1"/>
        <v>#REF!</v>
      </c>
      <c r="J13" s="616"/>
      <c r="K13" s="36"/>
      <c r="L13" s="36"/>
      <c r="M13" s="36"/>
      <c r="N13" s="36"/>
      <c r="O13" s="36"/>
      <c r="P13" s="36"/>
      <c r="Q13" s="36"/>
      <c r="R13" s="36"/>
      <c r="S13" s="36"/>
      <c r="T13" s="36"/>
      <c r="U13" s="36"/>
      <c r="V13" s="36"/>
      <c r="W13" s="36"/>
      <c r="X13" s="36"/>
      <c r="Y13" s="36"/>
      <c r="Z13" s="36"/>
      <c r="AA13" s="36"/>
      <c r="AB13" s="37" t="e">
        <f t="shared" si="0"/>
        <v>#REF!</v>
      </c>
      <c r="AC13" s="37" t="e">
        <v>#VALUE!</v>
      </c>
    </row>
    <row r="14" spans="1:29" s="38" customFormat="1">
      <c r="A14" s="51"/>
      <c r="B14" s="41" t="e">
        <f>#REF!</f>
        <v>#REF!</v>
      </c>
      <c r="C14" s="41" t="e">
        <f>#REF!</f>
        <v>#REF!</v>
      </c>
      <c r="D14" s="41" t="e">
        <f>#REF!</f>
        <v>#REF!</v>
      </c>
      <c r="E14" s="41" t="e">
        <f>#REF!</f>
        <v>#REF!</v>
      </c>
      <c r="F14" s="50" t="e">
        <f>#REF!</f>
        <v>#REF!</v>
      </c>
      <c r="G14" s="50" t="e">
        <f>#REF!</f>
        <v>#REF!</v>
      </c>
      <c r="H14" s="56" t="e">
        <f>G14/#REF!</f>
        <v>#REF!</v>
      </c>
      <c r="I14" s="59" t="e">
        <f t="shared" si="1"/>
        <v>#REF!</v>
      </c>
      <c r="J14" s="617" t="s">
        <v>25</v>
      </c>
      <c r="K14" s="36"/>
      <c r="L14" s="36"/>
      <c r="M14" s="36"/>
      <c r="N14" s="36"/>
      <c r="O14" s="36"/>
      <c r="P14" s="36"/>
      <c r="Q14" s="36"/>
      <c r="R14" s="36"/>
      <c r="S14" s="36"/>
      <c r="T14" s="36"/>
      <c r="U14" s="36"/>
      <c r="V14" s="36"/>
      <c r="W14" s="36"/>
      <c r="X14" s="36"/>
      <c r="Y14" s="36"/>
      <c r="Z14" s="36"/>
      <c r="AA14" s="36"/>
      <c r="AB14" s="37" t="e">
        <f t="shared" si="0"/>
        <v>#REF!</v>
      </c>
      <c r="AC14" s="37" t="e">
        <v>#VALUE!</v>
      </c>
    </row>
    <row r="15" spans="1:29" s="38" customFormat="1">
      <c r="A15" s="33"/>
      <c r="B15" s="41" t="e">
        <f>#REF!</f>
        <v>#REF!</v>
      </c>
      <c r="C15" s="41" t="e">
        <f>#REF!</f>
        <v>#REF!</v>
      </c>
      <c r="D15" s="41" t="e">
        <f>#REF!</f>
        <v>#REF!</v>
      </c>
      <c r="E15" s="41" t="e">
        <f>#REF!</f>
        <v>#REF!</v>
      </c>
      <c r="F15" s="50" t="e">
        <f>#REF!</f>
        <v>#REF!</v>
      </c>
      <c r="G15" s="50" t="e">
        <f>#REF!</f>
        <v>#REF!</v>
      </c>
      <c r="H15" s="56" t="e">
        <f>G15/#REF!</f>
        <v>#REF!</v>
      </c>
      <c r="I15" s="59" t="e">
        <f t="shared" si="1"/>
        <v>#REF!</v>
      </c>
      <c r="J15" s="617"/>
      <c r="K15" s="36"/>
      <c r="L15" s="36"/>
      <c r="M15" s="36"/>
      <c r="N15" s="36"/>
      <c r="O15" s="36"/>
      <c r="P15" s="36"/>
      <c r="Q15" s="36"/>
      <c r="R15" s="36"/>
      <c r="S15" s="36"/>
      <c r="T15" s="36"/>
      <c r="U15" s="36"/>
      <c r="V15" s="36"/>
      <c r="W15" s="36"/>
      <c r="X15" s="36"/>
      <c r="Y15" s="36"/>
      <c r="Z15" s="36"/>
      <c r="AA15" s="36"/>
      <c r="AB15" s="37" t="e">
        <f t="shared" si="0"/>
        <v>#REF!</v>
      </c>
      <c r="AC15" s="37" t="e">
        <v>#VALUE!</v>
      </c>
    </row>
    <row r="16" spans="1:29" s="38" customFormat="1">
      <c r="A16" s="51"/>
      <c r="B16" s="41" t="e">
        <f>#REF!</f>
        <v>#REF!</v>
      </c>
      <c r="C16" s="41" t="e">
        <f>#REF!</f>
        <v>#REF!</v>
      </c>
      <c r="D16" s="41" t="e">
        <f>#REF!</f>
        <v>#REF!</v>
      </c>
      <c r="E16" s="41" t="e">
        <f>#REF!</f>
        <v>#REF!</v>
      </c>
      <c r="F16" s="50" t="e">
        <f>#REF!</f>
        <v>#REF!</v>
      </c>
      <c r="G16" s="50" t="e">
        <f>#REF!</f>
        <v>#REF!</v>
      </c>
      <c r="H16" s="56" t="e">
        <f>G16/#REF!</f>
        <v>#REF!</v>
      </c>
      <c r="I16" s="59" t="e">
        <f t="shared" si="1"/>
        <v>#REF!</v>
      </c>
      <c r="J16" s="617"/>
      <c r="K16" s="36"/>
      <c r="L16" s="36"/>
      <c r="M16" s="36"/>
      <c r="N16" s="36"/>
      <c r="O16" s="36"/>
      <c r="P16" s="36"/>
      <c r="Q16" s="36"/>
      <c r="R16" s="36"/>
      <c r="S16" s="36"/>
      <c r="T16" s="36"/>
      <c r="U16" s="36"/>
      <c r="V16" s="36"/>
      <c r="W16" s="36"/>
      <c r="X16" s="36"/>
      <c r="Y16" s="36"/>
      <c r="Z16" s="36"/>
      <c r="AA16" s="36"/>
      <c r="AB16" s="37" t="e">
        <f t="shared" si="0"/>
        <v>#REF!</v>
      </c>
      <c r="AC16" s="37" t="e">
        <v>#REF!</v>
      </c>
    </row>
    <row r="17" spans="1:29" s="38" customFormat="1">
      <c r="A17" s="51"/>
      <c r="B17" s="41" t="e">
        <f>#REF!</f>
        <v>#REF!</v>
      </c>
      <c r="C17" s="41" t="e">
        <f>#REF!</f>
        <v>#REF!</v>
      </c>
      <c r="D17" s="41" t="e">
        <f>#REF!</f>
        <v>#REF!</v>
      </c>
      <c r="E17" s="41" t="e">
        <f>#REF!</f>
        <v>#REF!</v>
      </c>
      <c r="F17" s="50" t="e">
        <f>#REF!</f>
        <v>#REF!</v>
      </c>
      <c r="G17" s="50" t="e">
        <f>#REF!</f>
        <v>#REF!</v>
      </c>
      <c r="H17" s="56" t="e">
        <f>G17/#REF!</f>
        <v>#REF!</v>
      </c>
      <c r="I17" s="59" t="e">
        <f t="shared" si="1"/>
        <v>#REF!</v>
      </c>
      <c r="J17" s="617"/>
      <c r="K17" s="36"/>
      <c r="L17" s="36"/>
      <c r="M17" s="36"/>
      <c r="N17" s="36"/>
      <c r="O17" s="36"/>
      <c r="P17" s="36"/>
      <c r="Q17" s="36"/>
      <c r="R17" s="36"/>
      <c r="S17" s="36"/>
      <c r="T17" s="36"/>
      <c r="U17" s="36"/>
      <c r="V17" s="36"/>
      <c r="W17" s="36"/>
      <c r="X17" s="36"/>
      <c r="Y17" s="36"/>
      <c r="Z17" s="36"/>
      <c r="AA17" s="36"/>
      <c r="AB17" s="37" t="e">
        <f t="shared" si="0"/>
        <v>#REF!</v>
      </c>
      <c r="AC17" s="37" t="e">
        <v>#VALUE!</v>
      </c>
    </row>
    <row r="18" spans="1:29">
      <c r="B18" s="41" t="e">
        <f>#REF!</f>
        <v>#REF!</v>
      </c>
      <c r="C18" s="41" t="e">
        <f>#REF!</f>
        <v>#REF!</v>
      </c>
      <c r="D18" s="41" t="e">
        <f>#REF!</f>
        <v>#REF!</v>
      </c>
      <c r="E18" s="41" t="e">
        <f>#REF!</f>
        <v>#REF!</v>
      </c>
      <c r="F18" s="50" t="e">
        <f>#REF!</f>
        <v>#REF!</v>
      </c>
      <c r="G18" s="50" t="e">
        <f>#REF!</f>
        <v>#REF!</v>
      </c>
      <c r="H18" s="56" t="e">
        <f>G18/#REF!</f>
        <v>#REF!</v>
      </c>
      <c r="I18" s="59" t="e">
        <f t="shared" si="1"/>
        <v>#REF!</v>
      </c>
      <c r="J18" s="617"/>
    </row>
    <row r="19" spans="1:29">
      <c r="A19" s="63"/>
      <c r="B19" s="41" t="e">
        <f>#REF!</f>
        <v>#REF!</v>
      </c>
      <c r="C19" s="41" t="e">
        <f>#REF!</f>
        <v>#REF!</v>
      </c>
      <c r="D19" s="41" t="e">
        <f>#REF!</f>
        <v>#REF!</v>
      </c>
      <c r="E19" s="41" t="e">
        <f>#REF!</f>
        <v>#REF!</v>
      </c>
      <c r="F19" s="50" t="e">
        <f>#REF!</f>
        <v>#REF!</v>
      </c>
      <c r="G19" s="50" t="e">
        <f>#REF!</f>
        <v>#REF!</v>
      </c>
      <c r="H19" s="56" t="e">
        <f>G19/#REF!</f>
        <v>#REF!</v>
      </c>
      <c r="I19" s="59" t="e">
        <f t="shared" si="1"/>
        <v>#REF!</v>
      </c>
      <c r="J19" s="617"/>
    </row>
    <row r="20" spans="1:29">
      <c r="B20" s="41" t="e">
        <f>#REF!</f>
        <v>#REF!</v>
      </c>
      <c r="C20" s="41" t="e">
        <f>#REF!</f>
        <v>#REF!</v>
      </c>
      <c r="D20" s="41" t="e">
        <f>#REF!</f>
        <v>#REF!</v>
      </c>
      <c r="E20" s="41" t="e">
        <f>#REF!</f>
        <v>#REF!</v>
      </c>
      <c r="F20" s="50" t="e">
        <f>#REF!</f>
        <v>#REF!</v>
      </c>
      <c r="G20" s="50" t="e">
        <f>#REF!</f>
        <v>#REF!</v>
      </c>
      <c r="H20" s="56" t="e">
        <f>G20/#REF!</f>
        <v>#REF!</v>
      </c>
      <c r="I20" s="59" t="e">
        <f t="shared" si="1"/>
        <v>#REF!</v>
      </c>
      <c r="J20" s="617"/>
    </row>
    <row r="21" spans="1:29">
      <c r="A21" s="62"/>
      <c r="B21" s="41" t="e">
        <f>#REF!</f>
        <v>#REF!</v>
      </c>
      <c r="C21" s="41" t="e">
        <f>#REF!</f>
        <v>#REF!</v>
      </c>
      <c r="D21" s="41" t="e">
        <f>#REF!</f>
        <v>#REF!</v>
      </c>
      <c r="E21" s="41" t="e">
        <f>#REF!</f>
        <v>#REF!</v>
      </c>
      <c r="F21" s="50" t="e">
        <f>#REF!</f>
        <v>#REF!</v>
      </c>
      <c r="G21" s="50" t="e">
        <f>#REF!</f>
        <v>#REF!</v>
      </c>
      <c r="H21" s="56" t="e">
        <f>G21/#REF!</f>
        <v>#REF!</v>
      </c>
      <c r="I21" s="59" t="e">
        <f t="shared" si="1"/>
        <v>#REF!</v>
      </c>
      <c r="J21" s="617"/>
    </row>
    <row r="22" spans="1:29">
      <c r="A22" s="63"/>
      <c r="B22" s="41" t="e">
        <f>#REF!</f>
        <v>#REF!</v>
      </c>
      <c r="C22" s="41" t="e">
        <f>#REF!</f>
        <v>#REF!</v>
      </c>
      <c r="D22" s="41" t="e">
        <f>#REF!</f>
        <v>#REF!</v>
      </c>
      <c r="E22" s="41" t="e">
        <f>#REF!</f>
        <v>#REF!</v>
      </c>
      <c r="F22" s="50" t="e">
        <f>#REF!</f>
        <v>#REF!</v>
      </c>
      <c r="G22" s="50" t="e">
        <f>#REF!</f>
        <v>#REF!</v>
      </c>
      <c r="H22" s="56" t="e">
        <f>G22/#REF!</f>
        <v>#REF!</v>
      </c>
      <c r="I22" s="59" t="e">
        <f t="shared" si="1"/>
        <v>#REF!</v>
      </c>
      <c r="J22" s="617"/>
    </row>
    <row r="23" spans="1:29">
      <c r="A23" s="62"/>
      <c r="B23" s="41" t="e">
        <f>#REF!</f>
        <v>#REF!</v>
      </c>
      <c r="C23" s="41" t="e">
        <f>#REF!</f>
        <v>#REF!</v>
      </c>
      <c r="D23" s="41" t="e">
        <f>#REF!</f>
        <v>#REF!</v>
      </c>
      <c r="E23" s="41" t="e">
        <f>#REF!</f>
        <v>#REF!</v>
      </c>
      <c r="F23" s="50" t="e">
        <f>#REF!</f>
        <v>#REF!</v>
      </c>
      <c r="G23" s="50" t="e">
        <f>#REF!</f>
        <v>#REF!</v>
      </c>
      <c r="H23" s="56" t="e">
        <f>G23/#REF!</f>
        <v>#REF!</v>
      </c>
      <c r="I23" s="59" t="e">
        <f t="shared" si="1"/>
        <v>#REF!</v>
      </c>
      <c r="J23" s="617"/>
    </row>
    <row r="24" spans="1:29">
      <c r="A24" s="63"/>
      <c r="B24" s="41" t="e">
        <f>#REF!</f>
        <v>#REF!</v>
      </c>
      <c r="C24" s="41" t="e">
        <f>#REF!</f>
        <v>#REF!</v>
      </c>
      <c r="D24" s="41" t="e">
        <f>#REF!</f>
        <v>#REF!</v>
      </c>
      <c r="E24" s="41" t="e">
        <f>#REF!</f>
        <v>#REF!</v>
      </c>
      <c r="F24" s="50" t="e">
        <f>#REF!</f>
        <v>#REF!</v>
      </c>
      <c r="G24" s="50" t="e">
        <f>#REF!</f>
        <v>#REF!</v>
      </c>
      <c r="H24" s="56" t="e">
        <f>G24/#REF!</f>
        <v>#REF!</v>
      </c>
      <c r="I24" s="59" t="e">
        <f t="shared" si="1"/>
        <v>#REF!</v>
      </c>
      <c r="J24" s="617"/>
    </row>
    <row r="25" spans="1:29">
      <c r="H25" s="56"/>
    </row>
  </sheetData>
  <autoFilter ref="A9:G17" xr:uid="{00000000-0009-0000-0000-000008000000}">
    <sortState xmlns:xlrd2="http://schemas.microsoft.com/office/spreadsheetml/2017/richdata2" ref="A10:G24">
      <sortCondition descending="1" ref="G9:G17"/>
    </sortState>
  </autoFilter>
  <mergeCells count="5">
    <mergeCell ref="D6:E6"/>
    <mergeCell ref="E3:F3"/>
    <mergeCell ref="D5:E5"/>
    <mergeCell ref="J11:J13"/>
    <mergeCell ref="J14:J24"/>
  </mergeCells>
  <printOptions horizontalCentered="1" gridLines="1"/>
  <pageMargins left="0.19685039370078741" right="0.19685039370078741" top="0.98425196850393704" bottom="0.98425196850393704" header="0.78740157480314965" footer="0"/>
  <pageSetup paperSize="9" scale="51" firstPageNumber="0" fitToHeight="0" orientation="portrait" horizontalDpi="300" verticalDpi="300" r:id="rId1"/>
  <headerFooter alignWithMargins="0">
    <oddHeader xml:space="preserve">&amp;C&amp;F&amp;RPÁGINA: &amp;P DE &amp;N  </oddHeader>
    <oddFooter>&amp;L&amp;"Arial,Normal"&amp;10Carimbo e Assinatura
Responsável Técnico:&amp;CCarimbos e Assinaturas
Responsáveis pela Verificação e Aprovação:&amp;R&amp;"Arial,Normal"&amp;10&amp;G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IO123"/>
  <sheetViews>
    <sheetView zoomScale="90" zoomScaleNormal="90" zoomScaleSheetLayoutView="90" workbookViewId="0">
      <pane ySplit="5" topLeftCell="A111" activePane="bottomLeft" state="frozen"/>
      <selection activeCell="D21" sqref="D21"/>
      <selection pane="bottomLeft" activeCell="D16" sqref="D16"/>
    </sheetView>
  </sheetViews>
  <sheetFormatPr defaultColWidth="10.42578125" defaultRowHeight="15"/>
  <cols>
    <col min="1" max="1" width="9.28515625" style="8" customWidth="1"/>
    <col min="2" max="2" width="12.7109375" style="58" customWidth="1"/>
    <col min="3" max="3" width="17.85546875" style="64" customWidth="1"/>
    <col min="4" max="4" width="77.7109375" style="6" customWidth="1"/>
    <col min="5" max="5" width="11.140625" style="3" customWidth="1"/>
    <col min="6" max="6" width="10.7109375" style="4" customWidth="1"/>
    <col min="7" max="7" width="11.85546875" style="9" customWidth="1"/>
    <col min="8" max="9" width="13.7109375" style="73" customWidth="1"/>
    <col min="10" max="10" width="66.42578125" style="5" customWidth="1"/>
    <col min="11" max="28" width="10.42578125" style="1" customWidth="1"/>
    <col min="29" max="16384" width="10.42578125" style="2"/>
  </cols>
  <sheetData>
    <row r="1" spans="1:30" s="85" customFormat="1" ht="30" customHeight="1" thickBot="1">
      <c r="A1" s="578" t="s">
        <v>191</v>
      </c>
      <c r="B1" s="578"/>
      <c r="C1" s="578"/>
      <c r="D1" s="578"/>
      <c r="E1" s="578"/>
      <c r="F1" s="578"/>
      <c r="G1" s="578"/>
      <c r="H1" s="578"/>
      <c r="I1" s="578"/>
      <c r="J1" s="578"/>
      <c r="K1" s="84"/>
      <c r="L1" s="84"/>
      <c r="M1" s="84"/>
      <c r="N1" s="84"/>
      <c r="O1" s="84"/>
      <c r="P1" s="84"/>
      <c r="Q1" s="84"/>
      <c r="R1" s="84"/>
      <c r="S1" s="84"/>
      <c r="T1" s="84"/>
      <c r="U1" s="84"/>
      <c r="V1" s="84"/>
      <c r="W1" s="84"/>
      <c r="X1" s="84"/>
      <c r="Y1" s="84"/>
      <c r="Z1" s="84"/>
      <c r="AA1" s="84"/>
      <c r="AB1" s="84"/>
    </row>
    <row r="2" spans="1:30" s="83" customFormat="1" ht="30" customHeight="1">
      <c r="A2" s="379"/>
      <c r="B2" s="379"/>
      <c r="C2" s="380" t="s">
        <v>9</v>
      </c>
      <c r="D2" s="446" t="s">
        <v>507</v>
      </c>
      <c r="E2" s="446"/>
      <c r="F2" s="381"/>
      <c r="G2" s="381"/>
      <c r="H2" s="382" t="s">
        <v>91</v>
      </c>
      <c r="I2" s="382"/>
      <c r="J2" s="383" t="s">
        <v>92</v>
      </c>
      <c r="K2" s="223"/>
      <c r="L2" s="82"/>
      <c r="M2" s="82"/>
      <c r="N2" s="82"/>
      <c r="O2" s="82"/>
      <c r="P2" s="82"/>
      <c r="Q2" s="82"/>
      <c r="R2" s="82"/>
      <c r="S2" s="82"/>
      <c r="T2" s="82"/>
      <c r="U2" s="82"/>
      <c r="V2" s="82"/>
      <c r="W2" s="82"/>
      <c r="X2" s="82"/>
      <c r="Y2" s="82"/>
      <c r="Z2" s="82"/>
      <c r="AA2" s="82"/>
      <c r="AB2" s="82"/>
    </row>
    <row r="3" spans="1:30" s="81" customFormat="1" ht="30" customHeight="1">
      <c r="A3" s="379"/>
      <c r="B3" s="379"/>
      <c r="C3" s="380" t="s">
        <v>10</v>
      </c>
      <c r="D3" s="356" t="s">
        <v>508</v>
      </c>
      <c r="E3" s="381"/>
      <c r="F3" s="381"/>
      <c r="G3" s="381"/>
      <c r="H3" s="382" t="s">
        <v>143</v>
      </c>
      <c r="I3" s="382"/>
      <c r="J3" s="383" t="s">
        <v>93</v>
      </c>
      <c r="K3" s="224"/>
      <c r="L3" s="80"/>
      <c r="M3" s="80"/>
      <c r="N3" s="80"/>
      <c r="O3" s="80"/>
      <c r="P3" s="80"/>
      <c r="Q3" s="80"/>
      <c r="R3" s="80"/>
      <c r="S3" s="80"/>
      <c r="T3" s="80"/>
      <c r="U3" s="80"/>
      <c r="V3" s="80"/>
      <c r="W3" s="80"/>
      <c r="X3" s="80"/>
      <c r="Y3" s="80"/>
      <c r="Z3" s="80"/>
      <c r="AA3" s="80"/>
      <c r="AB3" s="80"/>
    </row>
    <row r="4" spans="1:30" s="81" customFormat="1" ht="30" customHeight="1" thickBot="1">
      <c r="A4" s="379"/>
      <c r="B4" s="379"/>
      <c r="C4" s="142" t="s">
        <v>325</v>
      </c>
      <c r="D4" s="518" t="s">
        <v>549</v>
      </c>
      <c r="E4" s="384"/>
      <c r="F4" s="381"/>
      <c r="G4" s="381"/>
      <c r="H4" s="385" t="s">
        <v>144</v>
      </c>
      <c r="I4" s="385"/>
      <c r="J4" s="386" t="s">
        <v>550</v>
      </c>
      <c r="K4" s="80"/>
      <c r="L4" s="80"/>
      <c r="M4" s="80"/>
      <c r="N4" s="80"/>
      <c r="O4" s="80"/>
      <c r="P4" s="80"/>
      <c r="Q4" s="80"/>
      <c r="R4" s="80"/>
      <c r="S4" s="80"/>
      <c r="T4" s="80"/>
      <c r="U4" s="80"/>
      <c r="V4" s="80"/>
      <c r="W4" s="80"/>
      <c r="X4" s="80"/>
      <c r="Y4" s="80"/>
      <c r="Z4" s="80"/>
      <c r="AA4" s="80"/>
      <c r="AB4" s="80"/>
    </row>
    <row r="5" spans="1:30" s="15" customFormat="1" ht="57.75" customHeight="1">
      <c r="A5" s="242" t="s">
        <v>13</v>
      </c>
      <c r="B5" s="243" t="s">
        <v>14</v>
      </c>
      <c r="C5" s="103" t="s">
        <v>192</v>
      </c>
      <c r="D5" s="244" t="s">
        <v>15</v>
      </c>
      <c r="E5" s="244" t="s">
        <v>16</v>
      </c>
      <c r="F5" s="245" t="s">
        <v>17</v>
      </c>
      <c r="G5" s="246" t="s">
        <v>518</v>
      </c>
      <c r="H5" s="247" t="s">
        <v>517</v>
      </c>
      <c r="I5" s="247" t="s">
        <v>516</v>
      </c>
      <c r="J5" s="248" t="s">
        <v>39</v>
      </c>
      <c r="K5" s="14"/>
      <c r="L5" s="14"/>
      <c r="M5" s="14"/>
      <c r="N5" s="14"/>
      <c r="O5" s="14"/>
      <c r="P5" s="14"/>
      <c r="Q5" s="14"/>
      <c r="R5" s="14"/>
      <c r="S5" s="14"/>
      <c r="T5" s="14"/>
      <c r="U5" s="14"/>
      <c r="V5" s="14"/>
      <c r="W5" s="14"/>
      <c r="X5" s="14"/>
      <c r="Y5" s="14"/>
      <c r="Z5" s="14"/>
      <c r="AA5" s="14"/>
      <c r="AB5" s="14"/>
    </row>
    <row r="6" spans="1:30" s="38" customFormat="1">
      <c r="A6" s="104"/>
      <c r="B6" s="186"/>
      <c r="C6" s="86"/>
      <c r="D6" s="88"/>
      <c r="E6" s="89"/>
      <c r="F6" s="71"/>
      <c r="G6" s="74"/>
      <c r="H6" s="87"/>
      <c r="I6" s="535"/>
      <c r="J6" s="105"/>
      <c r="K6" s="36"/>
      <c r="L6" s="36"/>
      <c r="M6" s="36"/>
      <c r="N6" s="36"/>
      <c r="O6" s="36"/>
      <c r="P6" s="36"/>
      <c r="Q6" s="36"/>
      <c r="R6" s="36"/>
      <c r="S6" s="36"/>
      <c r="T6" s="36"/>
      <c r="U6" s="36"/>
      <c r="V6" s="36"/>
      <c r="W6" s="36"/>
      <c r="X6" s="36"/>
      <c r="Y6" s="36"/>
      <c r="Z6" s="36"/>
      <c r="AA6" s="36"/>
      <c r="AB6" s="36"/>
      <c r="AC6" s="36"/>
      <c r="AD6" s="36"/>
    </row>
    <row r="7" spans="1:30" s="77" customFormat="1">
      <c r="A7" s="106">
        <v>1</v>
      </c>
      <c r="B7" s="91"/>
      <c r="C7" s="90"/>
      <c r="D7" s="92" t="s">
        <v>135</v>
      </c>
      <c r="E7" s="93"/>
      <c r="F7" s="94"/>
      <c r="G7" s="95"/>
      <c r="H7" s="249">
        <f>SUM(H8:H29)</f>
        <v>68248.880644499994</v>
      </c>
      <c r="I7" s="536">
        <f>ROUND(H7*(1+'BDI ND'!$C$18),2)</f>
        <v>85195.08</v>
      </c>
      <c r="J7" s="107"/>
      <c r="K7" s="75"/>
      <c r="L7" s="75"/>
      <c r="M7" s="75"/>
      <c r="N7" s="75"/>
      <c r="O7" s="75"/>
      <c r="P7" s="75"/>
      <c r="Q7" s="75"/>
      <c r="R7" s="75"/>
      <c r="S7" s="75"/>
      <c r="T7" s="75"/>
      <c r="U7" s="75"/>
      <c r="V7" s="75"/>
      <c r="W7" s="75"/>
      <c r="X7" s="76">
        <f>B7-Y7</f>
        <v>0</v>
      </c>
      <c r="Y7" s="76">
        <v>0</v>
      </c>
    </row>
    <row r="8" spans="1:30" s="162" customFormat="1">
      <c r="A8" s="146" t="s">
        <v>32</v>
      </c>
      <c r="B8" s="147">
        <v>90777</v>
      </c>
      <c r="C8" s="148" t="s">
        <v>193</v>
      </c>
      <c r="D8" s="149" t="s">
        <v>150</v>
      </c>
      <c r="E8" s="143" t="s">
        <v>26</v>
      </c>
      <c r="F8" s="194">
        <f>'Memória de Cálculo'!G17</f>
        <v>128</v>
      </c>
      <c r="G8" s="145">
        <v>104.08</v>
      </c>
      <c r="H8" s="194">
        <f>G8*F8</f>
        <v>13322.24</v>
      </c>
      <c r="I8" s="537"/>
      <c r="J8" s="144"/>
      <c r="K8" s="161"/>
      <c r="L8" s="161"/>
      <c r="M8" s="161"/>
      <c r="N8" s="161"/>
      <c r="O8" s="161"/>
      <c r="P8" s="161"/>
      <c r="Q8" s="161"/>
      <c r="R8" s="161"/>
      <c r="S8" s="161"/>
      <c r="T8" s="161"/>
      <c r="U8" s="161"/>
      <c r="V8" s="161"/>
      <c r="W8" s="161"/>
      <c r="X8" s="161"/>
      <c r="Y8" s="161"/>
    </row>
    <row r="9" spans="1:30" s="197" customFormat="1" ht="30">
      <c r="A9" s="146" t="s">
        <v>90</v>
      </c>
      <c r="B9" s="147">
        <v>10776</v>
      </c>
      <c r="C9" s="148" t="s">
        <v>194</v>
      </c>
      <c r="D9" s="149" t="s">
        <v>97</v>
      </c>
      <c r="E9" s="143" t="s">
        <v>95</v>
      </c>
      <c r="F9" s="194">
        <f>'Memória de Cálculo'!G22</f>
        <v>8</v>
      </c>
      <c r="G9" s="145">
        <v>671.87</v>
      </c>
      <c r="H9" s="194">
        <f t="shared" ref="H9:H80" si="0">G9*F9</f>
        <v>5374.96</v>
      </c>
      <c r="I9" s="537"/>
      <c r="J9" s="105" t="s">
        <v>195</v>
      </c>
      <c r="K9" s="195"/>
      <c r="L9" s="195"/>
      <c r="M9" s="195"/>
      <c r="N9" s="195"/>
      <c r="O9" s="195"/>
      <c r="P9" s="195"/>
      <c r="Q9" s="195"/>
      <c r="R9" s="195"/>
      <c r="S9" s="195"/>
      <c r="T9" s="195"/>
      <c r="U9" s="195"/>
      <c r="V9" s="195"/>
      <c r="W9" s="195"/>
      <c r="X9" s="195"/>
      <c r="Y9" s="195"/>
      <c r="Z9" s="195"/>
      <c r="AA9" s="195"/>
      <c r="AB9" s="195"/>
      <c r="AC9" s="196"/>
      <c r="AD9" s="196"/>
    </row>
    <row r="10" spans="1:30" s="197" customFormat="1" ht="30">
      <c r="A10" s="146" t="s">
        <v>152</v>
      </c>
      <c r="B10" s="147">
        <v>10777</v>
      </c>
      <c r="C10" s="148" t="s">
        <v>194</v>
      </c>
      <c r="D10" s="149" t="s">
        <v>190</v>
      </c>
      <c r="E10" s="143" t="s">
        <v>95</v>
      </c>
      <c r="F10" s="194">
        <f>'Memória de Cálculo'!G27</f>
        <v>8</v>
      </c>
      <c r="G10" s="145">
        <v>976.45</v>
      </c>
      <c r="H10" s="194">
        <f t="shared" si="0"/>
        <v>7811.6</v>
      </c>
      <c r="I10" s="537"/>
      <c r="J10" s="105" t="s">
        <v>455</v>
      </c>
      <c r="K10" s="195"/>
      <c r="L10" s="195"/>
      <c r="M10" s="195"/>
      <c r="N10" s="195"/>
      <c r="O10" s="195"/>
      <c r="P10" s="195"/>
      <c r="Q10" s="195"/>
      <c r="R10" s="195"/>
      <c r="S10" s="195"/>
      <c r="T10" s="195"/>
      <c r="U10" s="195"/>
      <c r="V10" s="195"/>
      <c r="W10" s="195"/>
      <c r="X10" s="195"/>
      <c r="Y10" s="195"/>
      <c r="Z10" s="195"/>
      <c r="AA10" s="195"/>
      <c r="AB10" s="195"/>
      <c r="AC10" s="196"/>
      <c r="AD10" s="196"/>
    </row>
    <row r="11" spans="1:30" s="197" customFormat="1" ht="60">
      <c r="A11" s="146" t="s">
        <v>208</v>
      </c>
      <c r="B11" s="147">
        <v>91785</v>
      </c>
      <c r="C11" s="148" t="s">
        <v>193</v>
      </c>
      <c r="D11" s="149" t="s">
        <v>452</v>
      </c>
      <c r="E11" s="143" t="s">
        <v>96</v>
      </c>
      <c r="F11" s="194">
        <f>'Memória de Cálculo'!G32</f>
        <v>18</v>
      </c>
      <c r="G11" s="145">
        <v>39.47</v>
      </c>
      <c r="H11" s="194">
        <f t="shared" si="0"/>
        <v>710.46</v>
      </c>
      <c r="I11" s="537"/>
      <c r="J11" s="105" t="s">
        <v>464</v>
      </c>
      <c r="K11" s="195"/>
      <c r="L11" s="195"/>
      <c r="M11" s="195"/>
      <c r="N11" s="195"/>
      <c r="O11" s="195"/>
      <c r="P11" s="195"/>
      <c r="Q11" s="195"/>
      <c r="R11" s="195"/>
      <c r="S11" s="195"/>
      <c r="T11" s="195"/>
      <c r="U11" s="195"/>
      <c r="V11" s="195"/>
      <c r="W11" s="195"/>
      <c r="X11" s="195"/>
      <c r="Y11" s="195"/>
      <c r="Z11" s="195"/>
      <c r="AA11" s="195"/>
      <c r="AB11" s="195"/>
      <c r="AC11" s="196"/>
      <c r="AD11" s="196"/>
    </row>
    <row r="12" spans="1:30" s="197" customFormat="1" ht="60">
      <c r="A12" s="146" t="s">
        <v>184</v>
      </c>
      <c r="B12" s="147">
        <v>91795</v>
      </c>
      <c r="C12" s="148" t="s">
        <v>193</v>
      </c>
      <c r="D12" s="149" t="s">
        <v>453</v>
      </c>
      <c r="E12" s="143" t="s">
        <v>125</v>
      </c>
      <c r="F12" s="194">
        <f>'Memória de Cálculo'!G37</f>
        <v>18</v>
      </c>
      <c r="G12" s="145">
        <v>67.8</v>
      </c>
      <c r="H12" s="194">
        <f t="shared" si="0"/>
        <v>1220.3999999999999</v>
      </c>
      <c r="I12" s="537"/>
      <c r="J12" s="105" t="s">
        <v>463</v>
      </c>
      <c r="K12" s="195"/>
      <c r="L12" s="195"/>
      <c r="M12" s="195"/>
      <c r="N12" s="195"/>
      <c r="O12" s="195"/>
      <c r="P12" s="195"/>
      <c r="Q12" s="195"/>
      <c r="R12" s="195"/>
      <c r="S12" s="195"/>
      <c r="T12" s="195"/>
      <c r="U12" s="195"/>
      <c r="V12" s="195"/>
      <c r="W12" s="195"/>
      <c r="X12" s="195"/>
      <c r="Y12" s="195"/>
      <c r="Z12" s="195"/>
      <c r="AA12" s="195"/>
      <c r="AB12" s="195"/>
      <c r="AC12" s="196"/>
      <c r="AD12" s="196"/>
    </row>
    <row r="13" spans="1:30" s="197" customFormat="1" ht="45">
      <c r="A13" s="146" t="s">
        <v>185</v>
      </c>
      <c r="B13" s="147">
        <v>101531</v>
      </c>
      <c r="C13" s="148" t="s">
        <v>193</v>
      </c>
      <c r="D13" s="149" t="s">
        <v>466</v>
      </c>
      <c r="E13" s="143" t="s">
        <v>454</v>
      </c>
      <c r="F13" s="194">
        <f>'Memória de Cálculo'!G41</f>
        <v>1</v>
      </c>
      <c r="G13" s="145">
        <v>1489.09</v>
      </c>
      <c r="H13" s="194">
        <f t="shared" si="0"/>
        <v>1489.09</v>
      </c>
      <c r="I13" s="537"/>
      <c r="J13" s="105" t="s">
        <v>462</v>
      </c>
      <c r="K13" s="195"/>
      <c r="L13" s="195"/>
      <c r="M13" s="195"/>
      <c r="N13" s="195"/>
      <c r="O13" s="195"/>
      <c r="P13" s="195"/>
      <c r="Q13" s="195"/>
      <c r="R13" s="195"/>
      <c r="S13" s="195"/>
      <c r="T13" s="195"/>
      <c r="U13" s="195"/>
      <c r="V13" s="195"/>
      <c r="W13" s="195"/>
      <c r="X13" s="195"/>
      <c r="Y13" s="195"/>
      <c r="Z13" s="195"/>
      <c r="AA13" s="195"/>
      <c r="AB13" s="195"/>
      <c r="AC13" s="196"/>
      <c r="AD13" s="196"/>
    </row>
    <row r="14" spans="1:30" s="197" customFormat="1">
      <c r="A14" s="146"/>
      <c r="B14" s="147"/>
      <c r="C14" s="148"/>
      <c r="D14" s="149"/>
      <c r="E14" s="143"/>
      <c r="F14" s="194"/>
      <c r="G14" s="145"/>
      <c r="H14" s="194">
        <f t="shared" si="0"/>
        <v>0</v>
      </c>
      <c r="I14" s="537"/>
      <c r="J14" s="105"/>
      <c r="K14" s="195"/>
      <c r="L14" s="195"/>
      <c r="M14" s="195"/>
      <c r="N14" s="195"/>
      <c r="O14" s="195"/>
      <c r="P14" s="195"/>
      <c r="Q14" s="195"/>
      <c r="R14" s="195"/>
      <c r="S14" s="195"/>
      <c r="T14" s="195"/>
      <c r="U14" s="195"/>
      <c r="V14" s="195"/>
      <c r="W14" s="195"/>
      <c r="X14" s="195"/>
      <c r="Y14" s="195"/>
      <c r="Z14" s="195"/>
      <c r="AA14" s="195"/>
      <c r="AB14" s="195"/>
      <c r="AC14" s="196"/>
      <c r="AD14" s="196"/>
    </row>
    <row r="15" spans="1:30" s="197" customFormat="1">
      <c r="A15" s="146"/>
      <c r="B15" s="147"/>
      <c r="C15" s="148"/>
      <c r="D15" s="229" t="s">
        <v>179</v>
      </c>
      <c r="E15" s="143"/>
      <c r="F15" s="194"/>
      <c r="G15" s="145"/>
      <c r="H15" s="194">
        <f t="shared" si="0"/>
        <v>0</v>
      </c>
      <c r="I15" s="537"/>
      <c r="J15" s="105"/>
      <c r="K15" s="195"/>
      <c r="L15" s="195"/>
      <c r="M15" s="195"/>
      <c r="N15" s="195"/>
      <c r="O15" s="195"/>
      <c r="P15" s="195"/>
      <c r="Q15" s="195"/>
      <c r="R15" s="195"/>
      <c r="S15" s="195"/>
      <c r="T15" s="195"/>
      <c r="U15" s="195"/>
      <c r="V15" s="195"/>
      <c r="W15" s="195"/>
      <c r="X15" s="195"/>
      <c r="Y15" s="195"/>
      <c r="Z15" s="195"/>
      <c r="AA15" s="195"/>
      <c r="AB15" s="195"/>
      <c r="AC15" s="196"/>
      <c r="AD15" s="196"/>
    </row>
    <row r="16" spans="1:30" s="197" customFormat="1" ht="30">
      <c r="A16" s="146" t="s">
        <v>186</v>
      </c>
      <c r="B16" s="147">
        <v>20193</v>
      </c>
      <c r="C16" s="148" t="s">
        <v>194</v>
      </c>
      <c r="D16" s="149" t="s">
        <v>181</v>
      </c>
      <c r="E16" s="143" t="s">
        <v>182</v>
      </c>
      <c r="F16" s="194">
        <f>'Memória de Cálculo'!G52</f>
        <v>1555.1999999999998</v>
      </c>
      <c r="G16" s="145">
        <v>2.64</v>
      </c>
      <c r="H16" s="194">
        <f t="shared" si="0"/>
        <v>4105.7280000000001</v>
      </c>
      <c r="I16" s="537"/>
      <c r="J16" s="105" t="s">
        <v>197</v>
      </c>
      <c r="K16" s="195"/>
      <c r="L16" s="195"/>
      <c r="M16" s="195"/>
      <c r="N16" s="195"/>
      <c r="O16" s="195"/>
      <c r="P16" s="195"/>
      <c r="Q16" s="195"/>
      <c r="R16" s="195"/>
      <c r="S16" s="195"/>
      <c r="T16" s="195"/>
      <c r="U16" s="195"/>
      <c r="V16" s="195"/>
      <c r="W16" s="195"/>
      <c r="X16" s="195"/>
      <c r="Y16" s="195"/>
      <c r="Z16" s="195"/>
      <c r="AA16" s="195"/>
      <c r="AB16" s="195"/>
      <c r="AC16" s="196"/>
      <c r="AD16" s="196"/>
    </row>
    <row r="17" spans="1:30" s="197" customFormat="1" ht="45">
      <c r="A17" s="146" t="s">
        <v>188</v>
      </c>
      <c r="B17" s="147">
        <v>97063</v>
      </c>
      <c r="C17" s="148" t="s">
        <v>193</v>
      </c>
      <c r="D17" s="149" t="s">
        <v>180</v>
      </c>
      <c r="E17" s="143" t="s">
        <v>29</v>
      </c>
      <c r="F17" s="194">
        <f>'Memória de Cálculo'!G60</f>
        <v>1555.1999999999998</v>
      </c>
      <c r="G17" s="145">
        <v>11.78</v>
      </c>
      <c r="H17" s="194">
        <f t="shared" si="0"/>
        <v>18320.255999999998</v>
      </c>
      <c r="I17" s="537"/>
      <c r="J17" s="105" t="s">
        <v>196</v>
      </c>
      <c r="K17" s="195"/>
      <c r="L17" s="195"/>
      <c r="M17" s="195"/>
      <c r="N17" s="195"/>
      <c r="O17" s="195"/>
      <c r="P17" s="195"/>
      <c r="Q17" s="195"/>
      <c r="R17" s="195"/>
      <c r="S17" s="195"/>
      <c r="T17" s="195"/>
      <c r="U17" s="195"/>
      <c r="V17" s="195"/>
      <c r="W17" s="195"/>
      <c r="X17" s="195"/>
      <c r="Y17" s="195"/>
      <c r="Z17" s="195"/>
      <c r="AA17" s="195"/>
      <c r="AB17" s="195"/>
      <c r="AC17" s="196"/>
      <c r="AD17" s="196"/>
    </row>
    <row r="18" spans="1:30" s="197" customFormat="1">
      <c r="A18" s="146"/>
      <c r="B18" s="147"/>
      <c r="C18" s="148"/>
      <c r="D18" s="229" t="s">
        <v>183</v>
      </c>
      <c r="E18" s="143"/>
      <c r="F18" s="194"/>
      <c r="G18" s="145"/>
      <c r="H18" s="194">
        <f t="shared" si="0"/>
        <v>0</v>
      </c>
      <c r="I18" s="537"/>
      <c r="J18" s="105"/>
      <c r="K18" s="195"/>
      <c r="L18" s="195"/>
      <c r="M18" s="195"/>
      <c r="N18" s="195"/>
      <c r="O18" s="195"/>
      <c r="P18" s="195"/>
      <c r="Q18" s="195"/>
      <c r="R18" s="195"/>
      <c r="S18" s="195"/>
      <c r="T18" s="195"/>
      <c r="U18" s="195"/>
      <c r="V18" s="195"/>
      <c r="W18" s="195"/>
      <c r="X18" s="195"/>
      <c r="Y18" s="195"/>
      <c r="Z18" s="195"/>
      <c r="AA18" s="195"/>
      <c r="AB18" s="195"/>
      <c r="AC18" s="196"/>
      <c r="AD18" s="196"/>
    </row>
    <row r="19" spans="1:30" s="197" customFormat="1">
      <c r="A19" s="146" t="s">
        <v>233</v>
      </c>
      <c r="B19" s="147">
        <v>98459</v>
      </c>
      <c r="C19" s="148" t="s">
        <v>193</v>
      </c>
      <c r="D19" s="149" t="s">
        <v>187</v>
      </c>
      <c r="E19" s="143" t="s">
        <v>29</v>
      </c>
      <c r="F19" s="194">
        <f>'Memória de Cálculo'!G67</f>
        <v>54</v>
      </c>
      <c r="G19" s="145">
        <v>108.74</v>
      </c>
      <c r="H19" s="194">
        <f t="shared" si="0"/>
        <v>5871.96</v>
      </c>
      <c r="I19" s="537"/>
      <c r="J19" s="105" t="s">
        <v>311</v>
      </c>
      <c r="K19" s="195"/>
      <c r="L19" s="195"/>
      <c r="M19" s="195"/>
      <c r="N19" s="195"/>
      <c r="O19" s="195"/>
      <c r="P19" s="195"/>
      <c r="Q19" s="195"/>
      <c r="R19" s="195"/>
      <c r="S19" s="195"/>
      <c r="T19" s="195"/>
      <c r="U19" s="195"/>
      <c r="V19" s="195"/>
      <c r="W19" s="195"/>
      <c r="X19" s="195"/>
      <c r="Y19" s="195"/>
      <c r="Z19" s="195"/>
      <c r="AA19" s="195"/>
      <c r="AB19" s="195"/>
      <c r="AC19" s="196"/>
      <c r="AD19" s="196"/>
    </row>
    <row r="20" spans="1:30" s="197" customFormat="1" ht="30">
      <c r="A20" s="146" t="s">
        <v>456</v>
      </c>
      <c r="B20" s="147" t="s">
        <v>221</v>
      </c>
      <c r="C20" s="148" t="s">
        <v>111</v>
      </c>
      <c r="D20" s="149" t="s">
        <v>235</v>
      </c>
      <c r="E20" s="143" t="s">
        <v>29</v>
      </c>
      <c r="F20" s="194">
        <f>'Memória de Cálculo'!G74</f>
        <v>162</v>
      </c>
      <c r="G20" s="145">
        <f>'Comp Análiticas ND'!R12</f>
        <v>8.1886499999999991</v>
      </c>
      <c r="H20" s="194">
        <f t="shared" si="0"/>
        <v>1326.5612999999998</v>
      </c>
      <c r="I20" s="537"/>
      <c r="J20" s="105" t="s">
        <v>243</v>
      </c>
      <c r="K20" s="195"/>
      <c r="L20" s="195"/>
      <c r="M20" s="195"/>
      <c r="N20" s="195"/>
      <c r="O20" s="195"/>
      <c r="P20" s="195"/>
      <c r="Q20" s="195"/>
      <c r="R20" s="195"/>
      <c r="S20" s="195"/>
      <c r="T20" s="195"/>
      <c r="U20" s="195"/>
      <c r="V20" s="195"/>
      <c r="W20" s="195"/>
      <c r="X20" s="195"/>
      <c r="Y20" s="195"/>
      <c r="Z20" s="195"/>
      <c r="AA20" s="195"/>
      <c r="AB20" s="195"/>
      <c r="AC20" s="196"/>
      <c r="AD20" s="196"/>
    </row>
    <row r="21" spans="1:30" s="197" customFormat="1">
      <c r="A21" s="146" t="s">
        <v>457</v>
      </c>
      <c r="B21" s="147" t="s">
        <v>232</v>
      </c>
      <c r="C21" s="148" t="s">
        <v>111</v>
      </c>
      <c r="D21" s="149" t="s">
        <v>287</v>
      </c>
      <c r="E21" s="143" t="s">
        <v>29</v>
      </c>
      <c r="F21" s="194">
        <f>'Memória de Cálculo'!G78</f>
        <v>162</v>
      </c>
      <c r="G21" s="145">
        <f>'Comp Análiticas ND'!R27</f>
        <v>32.669451000000002</v>
      </c>
      <c r="H21" s="194">
        <f t="shared" si="0"/>
        <v>5292.4510620000001</v>
      </c>
      <c r="I21" s="537"/>
      <c r="J21" s="105" t="s">
        <v>291</v>
      </c>
      <c r="K21" s="195"/>
      <c r="L21" s="195"/>
      <c r="M21" s="195"/>
      <c r="N21" s="195"/>
      <c r="O21" s="195"/>
      <c r="P21" s="195"/>
      <c r="Q21" s="195"/>
      <c r="R21" s="195"/>
      <c r="S21" s="195"/>
      <c r="T21" s="195"/>
      <c r="U21" s="195"/>
      <c r="V21" s="195"/>
      <c r="W21" s="195"/>
      <c r="X21" s="195"/>
      <c r="Y21" s="195"/>
      <c r="Z21" s="195"/>
      <c r="AA21" s="195"/>
      <c r="AB21" s="195"/>
      <c r="AC21" s="196"/>
      <c r="AD21" s="196"/>
    </row>
    <row r="22" spans="1:30" s="197" customFormat="1" ht="30">
      <c r="A22" s="146" t="s">
        <v>458</v>
      </c>
      <c r="B22" s="147">
        <v>97637</v>
      </c>
      <c r="C22" s="148" t="s">
        <v>193</v>
      </c>
      <c r="D22" s="149" t="s">
        <v>189</v>
      </c>
      <c r="E22" s="143" t="s">
        <v>29</v>
      </c>
      <c r="F22" s="194">
        <f>'Memória de Cálculo'!G83</f>
        <v>54</v>
      </c>
      <c r="G22" s="145">
        <v>2.72</v>
      </c>
      <c r="H22" s="194">
        <f t="shared" si="0"/>
        <v>146.88000000000002</v>
      </c>
      <c r="I22" s="537"/>
      <c r="J22" s="105" t="s">
        <v>244</v>
      </c>
      <c r="K22" s="195"/>
      <c r="L22" s="195"/>
      <c r="M22" s="195"/>
      <c r="N22" s="195"/>
      <c r="O22" s="195"/>
      <c r="P22" s="195"/>
      <c r="Q22" s="195"/>
      <c r="R22" s="195"/>
      <c r="S22" s="195"/>
      <c r="T22" s="195"/>
      <c r="U22" s="195"/>
      <c r="V22" s="195"/>
      <c r="W22" s="195"/>
      <c r="X22" s="195"/>
      <c r="Y22" s="195"/>
      <c r="Z22" s="195"/>
      <c r="AA22" s="195"/>
      <c r="AB22" s="195"/>
      <c r="AC22" s="196"/>
      <c r="AD22" s="196"/>
    </row>
    <row r="23" spans="1:30" s="77" customFormat="1">
      <c r="A23" s="104"/>
      <c r="B23" s="186"/>
      <c r="C23" s="86"/>
      <c r="D23" s="88"/>
      <c r="E23" s="89"/>
      <c r="F23" s="194"/>
      <c r="G23" s="87"/>
      <c r="H23" s="194">
        <f t="shared" si="0"/>
        <v>0</v>
      </c>
      <c r="I23" s="537"/>
      <c r="J23" s="105"/>
      <c r="K23" s="75"/>
      <c r="L23" s="75"/>
      <c r="M23" s="75"/>
      <c r="N23" s="75"/>
      <c r="O23" s="75"/>
      <c r="P23" s="75"/>
      <c r="Q23" s="75"/>
      <c r="R23" s="75"/>
      <c r="S23" s="75"/>
      <c r="T23" s="75"/>
      <c r="U23" s="75"/>
      <c r="V23" s="75"/>
      <c r="W23" s="75"/>
      <c r="X23" s="75"/>
      <c r="Y23" s="75"/>
      <c r="Z23" s="75"/>
      <c r="AA23" s="75"/>
      <c r="AB23" s="75"/>
      <c r="AC23" s="76"/>
      <c r="AD23" s="76"/>
    </row>
    <row r="24" spans="1:30" s="77" customFormat="1">
      <c r="A24" s="146"/>
      <c r="B24" s="147"/>
      <c r="C24" s="148"/>
      <c r="D24" s="229" t="s">
        <v>543</v>
      </c>
      <c r="E24" s="568"/>
      <c r="F24" s="569"/>
      <c r="G24" s="570"/>
      <c r="H24" s="194">
        <f t="shared" si="0"/>
        <v>0</v>
      </c>
      <c r="I24" s="571"/>
      <c r="J24" s="572"/>
      <c r="K24" s="75"/>
      <c r="L24" s="75"/>
      <c r="M24" s="75"/>
      <c r="N24" s="75"/>
      <c r="O24" s="75"/>
      <c r="P24" s="75"/>
      <c r="Q24" s="75"/>
      <c r="R24" s="75"/>
      <c r="S24" s="75"/>
      <c r="T24" s="75"/>
      <c r="U24" s="75"/>
      <c r="V24" s="75"/>
      <c r="W24" s="75"/>
      <c r="X24" s="75"/>
      <c r="Y24" s="75"/>
      <c r="Z24" s="75"/>
      <c r="AA24" s="75"/>
      <c r="AB24" s="75"/>
      <c r="AC24" s="76"/>
      <c r="AD24" s="76"/>
    </row>
    <row r="25" spans="1:30" s="77" customFormat="1" ht="30">
      <c r="A25" s="146" t="s">
        <v>524</v>
      </c>
      <c r="B25" s="147">
        <v>4813</v>
      </c>
      <c r="C25" s="148" t="s">
        <v>194</v>
      </c>
      <c r="D25" s="149" t="s">
        <v>525</v>
      </c>
      <c r="E25" s="143" t="s">
        <v>29</v>
      </c>
      <c r="F25" s="194">
        <f>'Memória de Cálculo'!G89</f>
        <v>6.48</v>
      </c>
      <c r="G25" s="145">
        <v>400</v>
      </c>
      <c r="H25" s="194">
        <f>G25*F25</f>
        <v>2592</v>
      </c>
      <c r="I25" s="537"/>
      <c r="J25" s="573" t="s">
        <v>544</v>
      </c>
      <c r="K25" s="75"/>
      <c r="L25" s="75"/>
      <c r="M25" s="75"/>
      <c r="N25" s="75"/>
      <c r="O25" s="75"/>
      <c r="P25" s="75"/>
      <c r="Q25" s="75"/>
      <c r="R25" s="75"/>
      <c r="S25" s="75"/>
      <c r="T25" s="75"/>
      <c r="U25" s="75"/>
      <c r="V25" s="75"/>
      <c r="W25" s="75"/>
      <c r="X25" s="75"/>
      <c r="Y25" s="75"/>
      <c r="Z25" s="75"/>
      <c r="AA25" s="75"/>
      <c r="AB25" s="75"/>
      <c r="AC25" s="76"/>
      <c r="AD25" s="76"/>
    </row>
    <row r="26" spans="1:30" s="77" customFormat="1">
      <c r="A26" s="146" t="s">
        <v>527</v>
      </c>
      <c r="B26" s="147">
        <v>4448</v>
      </c>
      <c r="C26" s="148" t="s">
        <v>194</v>
      </c>
      <c r="D26" s="149" t="s">
        <v>528</v>
      </c>
      <c r="E26" s="143" t="s">
        <v>125</v>
      </c>
      <c r="F26" s="194">
        <f>'Memória de Cálculo'!G95</f>
        <v>15</v>
      </c>
      <c r="G26" s="145">
        <v>38.33</v>
      </c>
      <c r="H26" s="194">
        <f>G26*F26</f>
        <v>574.94999999999993</v>
      </c>
      <c r="I26" s="537"/>
      <c r="J26" s="573" t="s">
        <v>545</v>
      </c>
      <c r="K26" s="75"/>
      <c r="L26" s="75"/>
      <c r="M26" s="75"/>
      <c r="N26" s="75"/>
      <c r="O26" s="75"/>
      <c r="P26" s="75"/>
      <c r="Q26" s="75"/>
      <c r="R26" s="75"/>
      <c r="S26" s="75"/>
      <c r="T26" s="75"/>
      <c r="U26" s="75"/>
      <c r="V26" s="75"/>
      <c r="W26" s="75"/>
      <c r="X26" s="75"/>
      <c r="Y26" s="75"/>
      <c r="Z26" s="75"/>
      <c r="AA26" s="75"/>
      <c r="AB26" s="75"/>
      <c r="AC26" s="76"/>
      <c r="AD26" s="76"/>
    </row>
    <row r="27" spans="1:30" s="77" customFormat="1" ht="30">
      <c r="A27" s="146" t="s">
        <v>530</v>
      </c>
      <c r="B27" s="147">
        <v>20205</v>
      </c>
      <c r="C27" s="148" t="s">
        <v>194</v>
      </c>
      <c r="D27" s="149" t="s">
        <v>531</v>
      </c>
      <c r="E27" s="143" t="s">
        <v>125</v>
      </c>
      <c r="F27" s="194">
        <f>'Memória de Cálculo'!G101</f>
        <v>16.200000000000003</v>
      </c>
      <c r="G27" s="145">
        <v>3.02</v>
      </c>
      <c r="H27" s="194">
        <f>G27*F27</f>
        <v>48.924000000000007</v>
      </c>
      <c r="I27" s="537"/>
      <c r="J27" s="573" t="s">
        <v>546</v>
      </c>
      <c r="K27" s="75"/>
      <c r="L27" s="75"/>
      <c r="M27" s="75"/>
      <c r="N27" s="75"/>
      <c r="O27" s="75"/>
      <c r="P27" s="75"/>
      <c r="Q27" s="75"/>
      <c r="R27" s="75"/>
      <c r="S27" s="75"/>
      <c r="T27" s="75"/>
      <c r="U27" s="75"/>
      <c r="V27" s="75"/>
      <c r="W27" s="75"/>
      <c r="X27" s="75"/>
      <c r="Y27" s="75"/>
      <c r="Z27" s="75"/>
      <c r="AA27" s="75"/>
      <c r="AB27" s="75"/>
      <c r="AC27" s="76"/>
      <c r="AD27" s="76"/>
    </row>
    <row r="28" spans="1:30" s="77" customFormat="1" ht="30">
      <c r="A28" s="146" t="s">
        <v>533</v>
      </c>
      <c r="B28" s="147">
        <v>93358</v>
      </c>
      <c r="C28" s="148" t="s">
        <v>193</v>
      </c>
      <c r="D28" s="149" t="s">
        <v>534</v>
      </c>
      <c r="E28" s="143" t="s">
        <v>75</v>
      </c>
      <c r="F28" s="194">
        <f>'Memória de Cálculo'!G109</f>
        <v>0.35099999999999998</v>
      </c>
      <c r="G28" s="145">
        <v>75.239999999999995</v>
      </c>
      <c r="H28" s="194">
        <f>G28*F28</f>
        <v>26.409239999999997</v>
      </c>
      <c r="I28" s="537"/>
      <c r="J28" s="573" t="s">
        <v>547</v>
      </c>
      <c r="K28" s="75"/>
      <c r="L28" s="75"/>
      <c r="M28" s="75"/>
      <c r="N28" s="75"/>
      <c r="O28" s="75"/>
      <c r="P28" s="75"/>
      <c r="Q28" s="75"/>
      <c r="R28" s="75"/>
      <c r="S28" s="75"/>
      <c r="T28" s="75"/>
      <c r="U28" s="75"/>
      <c r="V28" s="75"/>
      <c r="W28" s="75"/>
      <c r="X28" s="75"/>
      <c r="Y28" s="75"/>
      <c r="Z28" s="75"/>
      <c r="AA28" s="75"/>
      <c r="AB28" s="75"/>
      <c r="AC28" s="76"/>
      <c r="AD28" s="76"/>
    </row>
    <row r="29" spans="1:30" s="77" customFormat="1">
      <c r="A29" s="146" t="s">
        <v>538</v>
      </c>
      <c r="B29" s="147">
        <v>96995</v>
      </c>
      <c r="C29" s="148" t="s">
        <v>193</v>
      </c>
      <c r="D29" s="149" t="s">
        <v>539</v>
      </c>
      <c r="E29" s="143" t="s">
        <v>75</v>
      </c>
      <c r="F29" s="194">
        <f>'Memória de Cálculo'!G119</f>
        <v>0.30712499999999998</v>
      </c>
      <c r="G29" s="145">
        <v>45.62</v>
      </c>
      <c r="H29" s="194">
        <f>G29*F29</f>
        <v>14.011042499999999</v>
      </c>
      <c r="I29" s="537"/>
      <c r="J29" s="573" t="s">
        <v>548</v>
      </c>
      <c r="K29" s="75"/>
      <c r="L29" s="75"/>
      <c r="M29" s="75"/>
      <c r="N29" s="75"/>
      <c r="O29" s="75"/>
      <c r="P29" s="75"/>
      <c r="Q29" s="75"/>
      <c r="R29" s="75"/>
      <c r="S29" s="75"/>
      <c r="T29" s="75"/>
      <c r="U29" s="75"/>
      <c r="V29" s="75"/>
      <c r="W29" s="75"/>
      <c r="X29" s="75"/>
      <c r="Y29" s="75"/>
      <c r="Z29" s="75"/>
      <c r="AA29" s="75"/>
      <c r="AB29" s="75"/>
      <c r="AC29" s="76"/>
      <c r="AD29" s="76"/>
    </row>
    <row r="30" spans="1:30" s="77" customFormat="1">
      <c r="A30" s="104"/>
      <c r="B30" s="186"/>
      <c r="C30" s="86"/>
      <c r="D30" s="88"/>
      <c r="E30" s="89"/>
      <c r="F30" s="194"/>
      <c r="G30" s="87"/>
      <c r="H30" s="194"/>
      <c r="I30" s="537"/>
      <c r="J30" s="105"/>
      <c r="K30" s="75"/>
      <c r="L30" s="75"/>
      <c r="M30" s="75"/>
      <c r="N30" s="75"/>
      <c r="O30" s="75"/>
      <c r="P30" s="75"/>
      <c r="Q30" s="75"/>
      <c r="R30" s="75"/>
      <c r="S30" s="75"/>
      <c r="T30" s="75"/>
      <c r="U30" s="75"/>
      <c r="V30" s="75"/>
      <c r="W30" s="75"/>
      <c r="X30" s="75"/>
      <c r="Y30" s="75"/>
      <c r="Z30" s="75"/>
      <c r="AA30" s="75"/>
      <c r="AB30" s="75"/>
      <c r="AC30" s="76"/>
      <c r="AD30" s="76"/>
    </row>
    <row r="31" spans="1:30" s="77" customFormat="1">
      <c r="A31" s="104"/>
      <c r="B31" s="186"/>
      <c r="C31" s="86"/>
      <c r="D31" s="88"/>
      <c r="E31" s="89"/>
      <c r="F31" s="194"/>
      <c r="G31" s="87"/>
      <c r="H31" s="194"/>
      <c r="I31" s="537"/>
      <c r="J31" s="105"/>
      <c r="K31" s="75"/>
      <c r="L31" s="75"/>
      <c r="M31" s="75"/>
      <c r="N31" s="75"/>
      <c r="O31" s="75"/>
      <c r="P31" s="75"/>
      <c r="Q31" s="75"/>
      <c r="R31" s="75"/>
      <c r="S31" s="75"/>
      <c r="T31" s="75"/>
      <c r="U31" s="75"/>
      <c r="V31" s="75"/>
      <c r="W31" s="75"/>
      <c r="X31" s="75"/>
      <c r="Y31" s="75"/>
      <c r="Z31" s="75"/>
      <c r="AA31" s="75"/>
      <c r="AB31" s="75"/>
      <c r="AC31" s="76"/>
      <c r="AD31" s="76"/>
    </row>
    <row r="32" spans="1:30" s="77" customFormat="1">
      <c r="A32" s="106">
        <v>2</v>
      </c>
      <c r="B32" s="91"/>
      <c r="C32" s="90"/>
      <c r="D32" s="92" t="s">
        <v>74</v>
      </c>
      <c r="E32" s="93"/>
      <c r="F32" s="200"/>
      <c r="G32" s="199"/>
      <c r="H32" s="249">
        <f>SUM(H33:H43)</f>
        <v>6030.5690486000003</v>
      </c>
      <c r="I32" s="536">
        <f>ROUND(H32*(1+'BDI ND'!$C$18),2)</f>
        <v>7527.96</v>
      </c>
      <c r="J32" s="107"/>
      <c r="K32" s="75"/>
      <c r="L32" s="75"/>
      <c r="M32" s="75"/>
      <c r="N32" s="75"/>
      <c r="O32" s="75"/>
      <c r="P32" s="75"/>
      <c r="Q32" s="75"/>
      <c r="R32" s="75"/>
      <c r="S32" s="75"/>
      <c r="T32" s="75"/>
      <c r="U32" s="75"/>
      <c r="V32" s="75"/>
      <c r="W32" s="75"/>
      <c r="X32" s="75"/>
      <c r="Y32" s="75"/>
      <c r="Z32" s="75"/>
      <c r="AA32" s="75"/>
      <c r="AB32" s="75"/>
      <c r="AC32" s="76"/>
      <c r="AD32" s="76"/>
    </row>
    <row r="33" spans="1:30" s="77" customFormat="1">
      <c r="A33" s="226"/>
      <c r="B33" s="227"/>
      <c r="C33" s="228"/>
      <c r="D33" s="229" t="s">
        <v>153</v>
      </c>
      <c r="E33" s="143"/>
      <c r="F33" s="194"/>
      <c r="G33" s="145"/>
      <c r="H33" s="194">
        <f t="shared" si="0"/>
        <v>0</v>
      </c>
      <c r="I33" s="537"/>
      <c r="J33" s="144"/>
      <c r="K33" s="75"/>
      <c r="L33" s="75"/>
      <c r="M33" s="75"/>
      <c r="N33" s="75"/>
      <c r="O33" s="75"/>
      <c r="P33" s="75"/>
      <c r="Q33" s="75"/>
      <c r="R33" s="75"/>
      <c r="S33" s="75"/>
      <c r="T33" s="75"/>
      <c r="U33" s="75"/>
      <c r="V33" s="75"/>
      <c r="W33" s="75"/>
      <c r="X33" s="75"/>
      <c r="Y33" s="75"/>
      <c r="Z33" s="75"/>
      <c r="AA33" s="75"/>
      <c r="AB33" s="75"/>
      <c r="AC33" s="76"/>
      <c r="AD33" s="76"/>
    </row>
    <row r="34" spans="1:30" s="77" customFormat="1" ht="30">
      <c r="A34" s="146" t="s">
        <v>35</v>
      </c>
      <c r="B34" s="147">
        <v>97627</v>
      </c>
      <c r="C34" s="148" t="s">
        <v>193</v>
      </c>
      <c r="D34" s="149" t="s">
        <v>151</v>
      </c>
      <c r="E34" s="143" t="s">
        <v>75</v>
      </c>
      <c r="F34" s="194">
        <f>'Memória de Cálculo'!G129</f>
        <v>1.6800000000000002</v>
      </c>
      <c r="G34" s="145">
        <v>280.93</v>
      </c>
      <c r="H34" s="194">
        <f t="shared" si="0"/>
        <v>471.96240000000006</v>
      </c>
      <c r="I34" s="537"/>
      <c r="J34" s="144" t="s">
        <v>249</v>
      </c>
      <c r="K34" s="75"/>
      <c r="L34" s="75"/>
      <c r="M34" s="75"/>
      <c r="N34" s="75"/>
      <c r="O34" s="75"/>
      <c r="P34" s="75"/>
      <c r="Q34" s="75"/>
      <c r="R34" s="75"/>
      <c r="S34" s="75"/>
      <c r="T34" s="75"/>
      <c r="U34" s="75"/>
      <c r="V34" s="75"/>
      <c r="W34" s="75"/>
      <c r="X34" s="75"/>
      <c r="Y34" s="75"/>
      <c r="Z34" s="75"/>
      <c r="AA34" s="75"/>
      <c r="AB34" s="75"/>
      <c r="AC34" s="76"/>
      <c r="AD34" s="76"/>
    </row>
    <row r="35" spans="1:30" s="77" customFormat="1">
      <c r="A35" s="146"/>
      <c r="B35" s="147"/>
      <c r="C35" s="148"/>
      <c r="D35" s="229" t="s">
        <v>283</v>
      </c>
      <c r="E35" s="143"/>
      <c r="F35" s="194"/>
      <c r="G35" s="145"/>
      <c r="H35" s="194">
        <f t="shared" si="0"/>
        <v>0</v>
      </c>
      <c r="I35" s="537"/>
      <c r="J35" s="144"/>
      <c r="K35" s="75"/>
      <c r="L35" s="75"/>
      <c r="M35" s="75"/>
      <c r="N35" s="75"/>
      <c r="O35" s="75"/>
      <c r="P35" s="75"/>
      <c r="Q35" s="75"/>
      <c r="R35" s="75"/>
      <c r="S35" s="75"/>
      <c r="T35" s="75"/>
      <c r="U35" s="75"/>
      <c r="V35" s="75"/>
      <c r="W35" s="75"/>
      <c r="X35" s="75"/>
      <c r="Y35" s="75"/>
      <c r="Z35" s="75"/>
      <c r="AA35" s="75"/>
      <c r="AB35" s="75"/>
      <c r="AC35" s="76"/>
      <c r="AD35" s="76"/>
    </row>
    <row r="36" spans="1:30" s="77" customFormat="1" ht="19.5" customHeight="1">
      <c r="A36" s="146" t="s">
        <v>36</v>
      </c>
      <c r="B36" s="147">
        <v>100701</v>
      </c>
      <c r="C36" s="148" t="s">
        <v>193</v>
      </c>
      <c r="D36" s="149" t="s">
        <v>122</v>
      </c>
      <c r="E36" s="143" t="s">
        <v>29</v>
      </c>
      <c r="F36" s="194">
        <f>'Memória de Cálculo'!G135</f>
        <v>2.1</v>
      </c>
      <c r="G36" s="145">
        <v>873.66</v>
      </c>
      <c r="H36" s="194">
        <f t="shared" si="0"/>
        <v>1834.6859999999999</v>
      </c>
      <c r="I36" s="537"/>
      <c r="J36" s="144" t="s">
        <v>145</v>
      </c>
      <c r="K36" s="75"/>
      <c r="L36" s="75"/>
      <c r="M36" s="75"/>
      <c r="N36" s="75"/>
      <c r="O36" s="75"/>
      <c r="P36" s="75"/>
      <c r="Q36" s="75"/>
      <c r="R36" s="75"/>
      <c r="S36" s="75"/>
      <c r="T36" s="75"/>
      <c r="U36" s="75"/>
      <c r="V36" s="75"/>
      <c r="W36" s="75"/>
      <c r="X36" s="75"/>
      <c r="Y36" s="75"/>
      <c r="Z36" s="75"/>
      <c r="AA36" s="75"/>
      <c r="AB36" s="75"/>
      <c r="AC36" s="76"/>
      <c r="AD36" s="76"/>
    </row>
    <row r="37" spans="1:30" s="77" customFormat="1" ht="19.5" customHeight="1">
      <c r="A37" s="146" t="s">
        <v>76</v>
      </c>
      <c r="B37" s="147">
        <v>100704</v>
      </c>
      <c r="C37" s="148" t="s">
        <v>193</v>
      </c>
      <c r="D37" s="149" t="s">
        <v>149</v>
      </c>
      <c r="E37" s="143" t="s">
        <v>98</v>
      </c>
      <c r="F37" s="194">
        <f>'Memória de Cálculo'!G138</f>
        <v>1</v>
      </c>
      <c r="G37" s="145">
        <v>65.72</v>
      </c>
      <c r="H37" s="194">
        <f t="shared" si="0"/>
        <v>65.72</v>
      </c>
      <c r="I37" s="537"/>
      <c r="J37" s="144"/>
      <c r="K37" s="75"/>
      <c r="L37" s="75"/>
      <c r="M37" s="75"/>
      <c r="N37" s="75"/>
      <c r="O37" s="75"/>
      <c r="P37" s="75"/>
      <c r="Q37" s="75"/>
      <c r="R37" s="75"/>
      <c r="S37" s="75"/>
      <c r="T37" s="75"/>
      <c r="U37" s="75"/>
      <c r="V37" s="75"/>
      <c r="W37" s="75"/>
      <c r="X37" s="75"/>
      <c r="Y37" s="75"/>
      <c r="Z37" s="75"/>
      <c r="AA37" s="75"/>
      <c r="AB37" s="75"/>
      <c r="AC37" s="76"/>
      <c r="AD37" s="76"/>
    </row>
    <row r="38" spans="1:30" s="77" customFormat="1" ht="19.5" customHeight="1">
      <c r="A38" s="146" t="s">
        <v>79</v>
      </c>
      <c r="B38" s="147" t="s">
        <v>285</v>
      </c>
      <c r="C38" s="148" t="s">
        <v>111</v>
      </c>
      <c r="D38" s="149" t="s">
        <v>284</v>
      </c>
      <c r="E38" s="89" t="s">
        <v>29</v>
      </c>
      <c r="F38" s="194">
        <f>'Memória de Cálculo'!G143</f>
        <v>6.3000000000000007</v>
      </c>
      <c r="G38" s="145">
        <f>'Comp Análiticas ND'!R34</f>
        <v>23.972082</v>
      </c>
      <c r="H38" s="194">
        <f t="shared" si="0"/>
        <v>151.02411660000001</v>
      </c>
      <c r="I38" s="537"/>
      <c r="J38" s="105" t="s">
        <v>243</v>
      </c>
      <c r="K38" s="75"/>
      <c r="L38" s="75"/>
      <c r="M38" s="75"/>
      <c r="N38" s="75"/>
      <c r="O38" s="75"/>
      <c r="P38" s="75"/>
      <c r="Q38" s="75"/>
      <c r="R38" s="75"/>
      <c r="S38" s="75"/>
      <c r="T38" s="75"/>
      <c r="U38" s="75"/>
      <c r="V38" s="75"/>
      <c r="W38" s="75"/>
      <c r="X38" s="75"/>
      <c r="Y38" s="75"/>
      <c r="Z38" s="75"/>
      <c r="AA38" s="75"/>
      <c r="AB38" s="75"/>
      <c r="AC38" s="76"/>
      <c r="AD38" s="76"/>
    </row>
    <row r="39" spans="1:30" s="77" customFormat="1" ht="30">
      <c r="A39" s="146" t="s">
        <v>288</v>
      </c>
      <c r="B39" s="147" t="s">
        <v>290</v>
      </c>
      <c r="C39" s="148" t="s">
        <v>111</v>
      </c>
      <c r="D39" s="366" t="s">
        <v>289</v>
      </c>
      <c r="E39" s="143" t="s">
        <v>29</v>
      </c>
      <c r="F39" s="194">
        <f>'Memória de Cálculo'!G146</f>
        <v>6.3000000000000007</v>
      </c>
      <c r="G39" s="145">
        <f>'Comp Análiticas ND'!R43</f>
        <v>192.01564000000002</v>
      </c>
      <c r="H39" s="194">
        <f t="shared" si="0"/>
        <v>1209.6985320000003</v>
      </c>
      <c r="I39" s="537"/>
      <c r="J39" s="105" t="s">
        <v>291</v>
      </c>
      <c r="K39" s="75"/>
      <c r="L39" s="75"/>
      <c r="M39" s="75"/>
      <c r="N39" s="75"/>
      <c r="O39" s="75"/>
      <c r="P39" s="75"/>
      <c r="Q39" s="75"/>
      <c r="R39" s="75"/>
      <c r="S39" s="75"/>
      <c r="T39" s="75"/>
      <c r="U39" s="75"/>
      <c r="V39" s="75"/>
      <c r="W39" s="75"/>
      <c r="X39" s="75"/>
      <c r="Y39" s="75"/>
      <c r="Z39" s="75"/>
      <c r="AA39" s="75"/>
      <c r="AB39" s="75"/>
      <c r="AC39" s="76"/>
      <c r="AD39" s="76"/>
    </row>
    <row r="40" spans="1:30" s="77" customFormat="1" ht="19.5" customHeight="1">
      <c r="A40" s="146" t="s">
        <v>292</v>
      </c>
      <c r="B40" s="147">
        <v>97644</v>
      </c>
      <c r="C40" s="148" t="s">
        <v>193</v>
      </c>
      <c r="D40" s="149" t="s">
        <v>146</v>
      </c>
      <c r="E40" s="89" t="s">
        <v>29</v>
      </c>
      <c r="F40" s="194">
        <f>'Memória de Cálculo'!G149</f>
        <v>2.1</v>
      </c>
      <c r="G40" s="145">
        <v>7.98</v>
      </c>
      <c r="H40" s="194">
        <f t="shared" si="0"/>
        <v>16.758000000000003</v>
      </c>
      <c r="I40" s="537"/>
      <c r="J40" s="105" t="s">
        <v>244</v>
      </c>
      <c r="K40" s="75"/>
      <c r="L40" s="75"/>
      <c r="M40" s="75"/>
      <c r="N40" s="75"/>
      <c r="O40" s="75"/>
      <c r="P40" s="75"/>
      <c r="Q40" s="75"/>
      <c r="R40" s="75"/>
      <c r="S40" s="75"/>
      <c r="T40" s="75"/>
      <c r="U40" s="75"/>
      <c r="V40" s="75"/>
      <c r="W40" s="75"/>
      <c r="X40" s="75"/>
      <c r="Y40" s="75"/>
      <c r="Z40" s="75"/>
      <c r="AA40" s="75"/>
      <c r="AB40" s="75"/>
      <c r="AC40" s="76"/>
      <c r="AD40" s="76"/>
    </row>
    <row r="41" spans="1:30" s="77" customFormat="1" ht="15" customHeight="1">
      <c r="A41" s="146"/>
      <c r="B41" s="147"/>
      <c r="C41" s="148"/>
      <c r="D41" s="229" t="s">
        <v>154</v>
      </c>
      <c r="E41" s="143"/>
      <c r="F41" s="194"/>
      <c r="G41" s="145"/>
      <c r="H41" s="194">
        <f t="shared" si="0"/>
        <v>0</v>
      </c>
      <c r="I41" s="537"/>
      <c r="J41" s="144"/>
      <c r="K41" s="75"/>
      <c r="L41" s="75"/>
      <c r="M41" s="75"/>
      <c r="N41" s="75"/>
      <c r="O41" s="75"/>
      <c r="P41" s="75"/>
      <c r="Q41" s="75"/>
      <c r="R41" s="75"/>
      <c r="S41" s="75"/>
      <c r="T41" s="75"/>
      <c r="U41" s="75"/>
      <c r="V41" s="75"/>
      <c r="W41" s="75"/>
      <c r="X41" s="75"/>
      <c r="Y41" s="75"/>
      <c r="Z41" s="75"/>
      <c r="AA41" s="75"/>
      <c r="AB41" s="75"/>
      <c r="AC41" s="76"/>
      <c r="AD41" s="76"/>
    </row>
    <row r="42" spans="1:30" s="77" customFormat="1">
      <c r="A42" s="146" t="s">
        <v>293</v>
      </c>
      <c r="B42" s="147">
        <v>99061</v>
      </c>
      <c r="C42" s="148" t="s">
        <v>193</v>
      </c>
      <c r="D42" s="149" t="s">
        <v>198</v>
      </c>
      <c r="E42" s="143" t="s">
        <v>98</v>
      </c>
      <c r="F42" s="194">
        <f>'Memória de Cálculo'!G155</f>
        <v>24</v>
      </c>
      <c r="G42" s="145">
        <v>95.03</v>
      </c>
      <c r="H42" s="194">
        <f t="shared" si="0"/>
        <v>2280.7200000000003</v>
      </c>
      <c r="I42" s="537"/>
      <c r="J42" s="225" t="s">
        <v>485</v>
      </c>
      <c r="K42" s="75"/>
      <c r="L42" s="75"/>
      <c r="M42" s="75"/>
      <c r="N42" s="75"/>
      <c r="O42" s="75"/>
      <c r="P42" s="75"/>
      <c r="Q42" s="75"/>
      <c r="R42" s="75"/>
      <c r="S42" s="75"/>
      <c r="T42" s="75"/>
      <c r="U42" s="75"/>
      <c r="V42" s="75"/>
      <c r="W42" s="75"/>
      <c r="X42" s="75"/>
      <c r="Y42" s="75"/>
      <c r="Z42" s="75"/>
      <c r="AA42" s="75"/>
      <c r="AB42" s="75"/>
      <c r="AC42" s="76"/>
      <c r="AD42" s="76"/>
    </row>
    <row r="43" spans="1:30" s="77" customFormat="1">
      <c r="A43" s="104"/>
      <c r="B43" s="186"/>
      <c r="C43" s="86"/>
      <c r="D43" s="88"/>
      <c r="E43" s="89"/>
      <c r="F43" s="194"/>
      <c r="G43" s="87"/>
      <c r="H43" s="194">
        <f t="shared" si="0"/>
        <v>0</v>
      </c>
      <c r="I43" s="537"/>
      <c r="J43" s="105"/>
      <c r="K43" s="75"/>
      <c r="L43" s="75"/>
      <c r="M43" s="75"/>
      <c r="N43" s="75"/>
      <c r="O43" s="75"/>
      <c r="P43" s="75"/>
      <c r="Q43" s="75"/>
      <c r="R43" s="75"/>
      <c r="S43" s="75"/>
      <c r="T43" s="75"/>
      <c r="U43" s="75"/>
      <c r="V43" s="75"/>
      <c r="W43" s="75"/>
      <c r="X43" s="75"/>
      <c r="Y43" s="75"/>
      <c r="Z43" s="75"/>
      <c r="AA43" s="75"/>
      <c r="AB43" s="75"/>
      <c r="AC43" s="76"/>
      <c r="AD43" s="76"/>
    </row>
    <row r="44" spans="1:30" s="77" customFormat="1">
      <c r="A44" s="106">
        <v>3</v>
      </c>
      <c r="B44" s="91"/>
      <c r="C44" s="90"/>
      <c r="D44" s="92" t="s">
        <v>136</v>
      </c>
      <c r="E44" s="93"/>
      <c r="F44" s="200"/>
      <c r="G44" s="199"/>
      <c r="H44" s="249">
        <f>SUM(H45:H53)</f>
        <v>9693.3081600000005</v>
      </c>
      <c r="I44" s="536">
        <f>ROUND(H44*(1+'BDI ND'!$C$18),2)</f>
        <v>12100.16</v>
      </c>
      <c r="J44" s="107"/>
      <c r="K44" s="75"/>
      <c r="L44" s="75"/>
      <c r="M44" s="75"/>
      <c r="N44" s="75"/>
      <c r="O44" s="75"/>
      <c r="P44" s="75"/>
      <c r="Q44" s="75"/>
      <c r="R44" s="75"/>
      <c r="S44" s="75"/>
      <c r="T44" s="75"/>
      <c r="U44" s="75"/>
      <c r="V44" s="75"/>
      <c r="W44" s="75"/>
      <c r="X44" s="75"/>
      <c r="Y44" s="75"/>
      <c r="Z44" s="75"/>
      <c r="AA44" s="75"/>
      <c r="AB44" s="75"/>
      <c r="AC44" s="76"/>
      <c r="AD44" s="76"/>
    </row>
    <row r="45" spans="1:30" s="77" customFormat="1">
      <c r="A45" s="226"/>
      <c r="B45" s="227"/>
      <c r="C45" s="228"/>
      <c r="D45" s="229" t="s">
        <v>155</v>
      </c>
      <c r="E45" s="143"/>
      <c r="F45" s="194"/>
      <c r="G45" s="145"/>
      <c r="H45" s="194">
        <f t="shared" si="0"/>
        <v>0</v>
      </c>
      <c r="I45" s="537"/>
      <c r="J45" s="144"/>
      <c r="K45" s="75"/>
      <c r="L45" s="75"/>
      <c r="M45" s="75"/>
      <c r="N45" s="75"/>
      <c r="O45" s="75"/>
      <c r="P45" s="75"/>
      <c r="Q45" s="75"/>
      <c r="R45" s="75"/>
      <c r="S45" s="75"/>
      <c r="T45" s="75"/>
      <c r="U45" s="75"/>
      <c r="V45" s="75"/>
      <c r="W45" s="75"/>
      <c r="X45" s="75"/>
      <c r="Y45" s="75"/>
      <c r="Z45" s="75"/>
      <c r="AA45" s="75"/>
      <c r="AB45" s="75"/>
      <c r="AC45" s="76"/>
      <c r="AD45" s="76"/>
    </row>
    <row r="46" spans="1:30" s="77" customFormat="1" ht="15" customHeight="1">
      <c r="A46" s="146" t="s">
        <v>34</v>
      </c>
      <c r="B46" s="147">
        <v>97114</v>
      </c>
      <c r="C46" s="148" t="s">
        <v>193</v>
      </c>
      <c r="D46" s="149" t="s">
        <v>157</v>
      </c>
      <c r="E46" s="143" t="s">
        <v>96</v>
      </c>
      <c r="F46" s="194">
        <f>'Memória de Cálculo'!G175</f>
        <v>377.6</v>
      </c>
      <c r="G46" s="145">
        <v>0.32</v>
      </c>
      <c r="H46" s="194">
        <f t="shared" si="0"/>
        <v>120.83200000000001</v>
      </c>
      <c r="I46" s="537"/>
      <c r="J46" s="144" t="s">
        <v>380</v>
      </c>
      <c r="K46" s="75"/>
      <c r="L46" s="75"/>
      <c r="M46" s="75"/>
      <c r="N46" s="75"/>
      <c r="O46" s="75"/>
      <c r="P46" s="75"/>
      <c r="Q46" s="75"/>
      <c r="R46" s="75"/>
      <c r="S46" s="75"/>
      <c r="T46" s="75"/>
      <c r="U46" s="75"/>
      <c r="V46" s="75"/>
      <c r="W46" s="75"/>
      <c r="X46" s="75"/>
      <c r="Y46" s="75"/>
      <c r="Z46" s="75"/>
      <c r="AA46" s="75"/>
      <c r="AB46" s="75"/>
      <c r="AC46" s="76"/>
      <c r="AD46" s="76"/>
    </row>
    <row r="47" spans="1:30" s="77" customFormat="1" ht="30">
      <c r="A47" s="146" t="s">
        <v>77</v>
      </c>
      <c r="B47" s="147">
        <v>97629</v>
      </c>
      <c r="C47" s="148" t="s">
        <v>193</v>
      </c>
      <c r="D47" s="149" t="s">
        <v>137</v>
      </c>
      <c r="E47" s="143" t="s">
        <v>75</v>
      </c>
      <c r="F47" s="194">
        <f>'Memória de Cálculo'!G193</f>
        <v>34.736000000000004</v>
      </c>
      <c r="G47" s="145">
        <v>122.4</v>
      </c>
      <c r="H47" s="194">
        <f t="shared" si="0"/>
        <v>4251.6864000000005</v>
      </c>
      <c r="I47" s="537"/>
      <c r="J47" s="144" t="s">
        <v>379</v>
      </c>
      <c r="K47" s="75"/>
      <c r="L47" s="75"/>
      <c r="M47" s="75"/>
      <c r="N47" s="75"/>
      <c r="O47" s="75"/>
      <c r="P47" s="75"/>
      <c r="Q47" s="75"/>
      <c r="R47" s="75"/>
      <c r="S47" s="75"/>
      <c r="T47" s="75"/>
      <c r="U47" s="75"/>
      <c r="V47" s="75"/>
      <c r="W47" s="75"/>
      <c r="X47" s="75"/>
      <c r="Y47" s="75"/>
      <c r="Z47" s="75"/>
      <c r="AA47" s="75"/>
      <c r="AB47" s="75"/>
      <c r="AC47" s="76"/>
      <c r="AD47" s="76"/>
    </row>
    <row r="48" spans="1:30" s="77" customFormat="1" ht="30">
      <c r="A48" s="146" t="s">
        <v>78</v>
      </c>
      <c r="B48" s="147">
        <v>96522</v>
      </c>
      <c r="C48" s="148" t="s">
        <v>193</v>
      </c>
      <c r="D48" s="149" t="s">
        <v>199</v>
      </c>
      <c r="E48" s="143" t="s">
        <v>75</v>
      </c>
      <c r="F48" s="194">
        <f>'Memória de Cálculo'!G210</f>
        <v>34.73599999999999</v>
      </c>
      <c r="G48" s="145">
        <v>134.16</v>
      </c>
      <c r="H48" s="194">
        <f t="shared" si="0"/>
        <v>4660.1817599999986</v>
      </c>
      <c r="I48" s="537"/>
      <c r="J48" s="144" t="s">
        <v>378</v>
      </c>
      <c r="K48" s="75"/>
      <c r="L48" s="75"/>
      <c r="M48" s="75"/>
      <c r="N48" s="75"/>
      <c r="O48" s="75"/>
      <c r="P48" s="75"/>
      <c r="Q48" s="75"/>
      <c r="R48" s="75"/>
      <c r="S48" s="75"/>
      <c r="T48" s="75"/>
      <c r="U48" s="75"/>
      <c r="V48" s="75"/>
      <c r="W48" s="75"/>
      <c r="X48" s="75"/>
      <c r="Y48" s="75"/>
      <c r="Z48" s="75"/>
      <c r="AA48" s="75"/>
      <c r="AB48" s="75"/>
      <c r="AC48" s="76"/>
      <c r="AD48" s="76"/>
    </row>
    <row r="49" spans="1:30" s="77" customFormat="1">
      <c r="A49" s="146"/>
      <c r="B49" s="147"/>
      <c r="C49" s="148"/>
      <c r="D49" s="229" t="s">
        <v>376</v>
      </c>
      <c r="E49" s="143"/>
      <c r="F49" s="194"/>
      <c r="G49" s="145"/>
      <c r="H49" s="194">
        <f t="shared" si="0"/>
        <v>0</v>
      </c>
      <c r="I49" s="537"/>
      <c r="J49" s="144"/>
      <c r="K49" s="75"/>
      <c r="L49" s="75"/>
      <c r="M49" s="75"/>
      <c r="N49" s="75"/>
      <c r="O49" s="75"/>
      <c r="P49" s="75"/>
      <c r="Q49" s="75"/>
      <c r="R49" s="75"/>
      <c r="S49" s="75"/>
      <c r="T49" s="75"/>
      <c r="U49" s="75"/>
      <c r="V49" s="75"/>
      <c r="W49" s="75"/>
      <c r="X49" s="75"/>
      <c r="Y49" s="75"/>
      <c r="Z49" s="75"/>
      <c r="AA49" s="75"/>
      <c r="AB49" s="75"/>
      <c r="AC49" s="76"/>
      <c r="AD49" s="76"/>
    </row>
    <row r="50" spans="1:30" s="77" customFormat="1" ht="15" customHeight="1">
      <c r="A50" s="146" t="s">
        <v>164</v>
      </c>
      <c r="B50" s="147">
        <v>97114</v>
      </c>
      <c r="C50" s="148" t="s">
        <v>193</v>
      </c>
      <c r="D50" s="149" t="s">
        <v>157</v>
      </c>
      <c r="E50" s="143" t="s">
        <v>96</v>
      </c>
      <c r="F50" s="194">
        <f>'Memória de Cálculo'!G217</f>
        <v>20.8</v>
      </c>
      <c r="G50" s="145">
        <v>0.32</v>
      </c>
      <c r="H50" s="194">
        <f t="shared" si="0"/>
        <v>6.6560000000000006</v>
      </c>
      <c r="I50" s="537"/>
      <c r="J50" s="144" t="s">
        <v>375</v>
      </c>
      <c r="K50" s="75"/>
      <c r="L50" s="75"/>
      <c r="M50" s="75"/>
      <c r="N50" s="75"/>
      <c r="O50" s="75"/>
      <c r="P50" s="75"/>
      <c r="Q50" s="75"/>
      <c r="R50" s="75"/>
      <c r="S50" s="75"/>
      <c r="T50" s="75"/>
      <c r="U50" s="75"/>
      <c r="V50" s="75"/>
      <c r="W50" s="75"/>
      <c r="X50" s="75"/>
      <c r="Y50" s="75"/>
      <c r="Z50" s="75"/>
      <c r="AA50" s="75"/>
      <c r="AB50" s="75"/>
      <c r="AC50" s="76"/>
      <c r="AD50" s="76"/>
    </row>
    <row r="51" spans="1:30" s="77" customFormat="1" ht="30">
      <c r="A51" s="146" t="s">
        <v>165</v>
      </c>
      <c r="B51" s="147">
        <v>97629</v>
      </c>
      <c r="C51" s="148" t="s">
        <v>193</v>
      </c>
      <c r="D51" s="149" t="s">
        <v>137</v>
      </c>
      <c r="E51" s="143" t="s">
        <v>75</v>
      </c>
      <c r="F51" s="194">
        <f>'Memória de Cálculo'!G224</f>
        <v>1.6640000000000001</v>
      </c>
      <c r="G51" s="145">
        <v>122.4</v>
      </c>
      <c r="H51" s="194">
        <f t="shared" si="0"/>
        <v>203.67360000000002</v>
      </c>
      <c r="I51" s="537"/>
      <c r="J51" s="144" t="s">
        <v>377</v>
      </c>
      <c r="K51" s="75"/>
      <c r="L51" s="75"/>
      <c r="M51" s="75"/>
      <c r="N51" s="75"/>
      <c r="O51" s="75"/>
      <c r="P51" s="75"/>
      <c r="Q51" s="75"/>
      <c r="R51" s="75"/>
      <c r="S51" s="75"/>
      <c r="T51" s="75"/>
      <c r="U51" s="75"/>
      <c r="V51" s="75"/>
      <c r="W51" s="75"/>
      <c r="X51" s="75"/>
      <c r="Y51" s="75"/>
      <c r="Z51" s="75"/>
      <c r="AA51" s="75"/>
      <c r="AB51" s="75"/>
      <c r="AC51" s="76"/>
      <c r="AD51" s="76"/>
    </row>
    <row r="52" spans="1:30" s="77" customFormat="1" ht="30">
      <c r="A52" s="146" t="s">
        <v>166</v>
      </c>
      <c r="B52" s="147">
        <v>96526</v>
      </c>
      <c r="C52" s="86" t="s">
        <v>193</v>
      </c>
      <c r="D52" s="88" t="s">
        <v>200</v>
      </c>
      <c r="E52" s="89" t="s">
        <v>75</v>
      </c>
      <c r="F52" s="194">
        <f>'Memória de Cálculo'!G231</f>
        <v>1.6639999999999997</v>
      </c>
      <c r="G52" s="145">
        <v>270.60000000000002</v>
      </c>
      <c r="H52" s="194">
        <f t="shared" si="0"/>
        <v>450.27839999999998</v>
      </c>
      <c r="I52" s="537"/>
      <c r="J52" s="144" t="s">
        <v>378</v>
      </c>
      <c r="K52" s="75"/>
      <c r="L52" s="75"/>
      <c r="M52" s="75"/>
      <c r="N52" s="75"/>
      <c r="O52" s="75"/>
      <c r="P52" s="75"/>
      <c r="Q52" s="75"/>
      <c r="R52" s="75"/>
      <c r="S52" s="75"/>
      <c r="T52" s="75"/>
      <c r="U52" s="75"/>
      <c r="V52" s="75"/>
      <c r="W52" s="75"/>
      <c r="X52" s="75"/>
      <c r="Y52" s="75"/>
      <c r="Z52" s="75"/>
      <c r="AA52" s="75"/>
      <c r="AB52" s="75"/>
      <c r="AC52" s="76"/>
      <c r="AD52" s="76"/>
    </row>
    <row r="53" spans="1:30" s="77" customFormat="1">
      <c r="A53" s="104"/>
      <c r="B53" s="186"/>
      <c r="C53" s="86"/>
      <c r="D53" s="88"/>
      <c r="E53" s="89"/>
      <c r="F53" s="194"/>
      <c r="G53" s="87"/>
      <c r="H53" s="194">
        <f t="shared" si="0"/>
        <v>0</v>
      </c>
      <c r="I53" s="537"/>
      <c r="J53" s="105"/>
      <c r="K53" s="75"/>
      <c r="L53" s="75"/>
      <c r="M53" s="75"/>
      <c r="N53" s="75"/>
      <c r="O53" s="75"/>
      <c r="P53" s="75"/>
      <c r="Q53" s="75"/>
      <c r="R53" s="75"/>
      <c r="S53" s="75"/>
      <c r="T53" s="75"/>
      <c r="U53" s="75"/>
      <c r="V53" s="75"/>
      <c r="W53" s="75"/>
      <c r="X53" s="75"/>
      <c r="Y53" s="75"/>
      <c r="Z53" s="75"/>
      <c r="AA53" s="75"/>
      <c r="AB53" s="75"/>
      <c r="AC53" s="76"/>
      <c r="AD53" s="76"/>
    </row>
    <row r="54" spans="1:30" s="77" customFormat="1">
      <c r="A54" s="106">
        <v>4</v>
      </c>
      <c r="B54" s="91"/>
      <c r="C54" s="90"/>
      <c r="D54" s="92" t="s">
        <v>492</v>
      </c>
      <c r="E54" s="93"/>
      <c r="F54" s="200"/>
      <c r="G54" s="199"/>
      <c r="H54" s="249">
        <f>SUM(H55:H73)</f>
        <v>116287.52916736</v>
      </c>
      <c r="I54" s="536">
        <f>ROUND(H54*(1+'BDI ND'!$C$18),2)</f>
        <v>145161.72</v>
      </c>
      <c r="J54" s="107"/>
      <c r="K54" s="75"/>
      <c r="L54" s="75"/>
      <c r="M54" s="75"/>
      <c r="N54" s="75"/>
      <c r="O54" s="75"/>
      <c r="P54" s="75"/>
      <c r="Q54" s="75"/>
      <c r="R54" s="75"/>
      <c r="S54" s="75"/>
      <c r="T54" s="75"/>
      <c r="U54" s="75"/>
      <c r="V54" s="75"/>
      <c r="W54" s="75"/>
      <c r="X54" s="75"/>
      <c r="Y54" s="75"/>
      <c r="Z54" s="75"/>
      <c r="AA54" s="75"/>
      <c r="AB54" s="75"/>
      <c r="AC54" s="76"/>
      <c r="AD54" s="76"/>
    </row>
    <row r="55" spans="1:30" s="77" customFormat="1">
      <c r="A55" s="226"/>
      <c r="B55" s="227"/>
      <c r="C55" s="228"/>
      <c r="D55" s="229" t="s">
        <v>469</v>
      </c>
      <c r="E55" s="143"/>
      <c r="F55" s="194"/>
      <c r="G55" s="145"/>
      <c r="H55" s="194">
        <f t="shared" si="0"/>
        <v>0</v>
      </c>
      <c r="I55" s="537"/>
      <c r="J55" s="144"/>
      <c r="K55" s="75"/>
      <c r="L55" s="75"/>
      <c r="M55" s="75"/>
      <c r="N55" s="75"/>
      <c r="O55" s="75"/>
      <c r="P55" s="75"/>
      <c r="Q55" s="75"/>
      <c r="R55" s="75"/>
      <c r="S55" s="75"/>
      <c r="T55" s="75"/>
      <c r="U55" s="75"/>
      <c r="V55" s="75"/>
      <c r="W55" s="75"/>
      <c r="X55" s="75"/>
      <c r="Y55" s="75"/>
      <c r="Z55" s="75"/>
      <c r="AA55" s="75"/>
      <c r="AB55" s="75"/>
      <c r="AC55" s="76"/>
      <c r="AD55" s="76"/>
    </row>
    <row r="56" spans="1:30" s="77" customFormat="1" ht="30.75" customHeight="1">
      <c r="A56" s="146" t="s">
        <v>80</v>
      </c>
      <c r="B56" s="147">
        <v>97083</v>
      </c>
      <c r="C56" s="148" t="s">
        <v>193</v>
      </c>
      <c r="D56" s="149" t="s">
        <v>392</v>
      </c>
      <c r="E56" s="143" t="s">
        <v>29</v>
      </c>
      <c r="F56" s="194">
        <f>'Memória de Cálculo'!G249</f>
        <v>173.68</v>
      </c>
      <c r="G56" s="145">
        <v>2.92</v>
      </c>
      <c r="H56" s="194">
        <f t="shared" si="0"/>
        <v>507.1456</v>
      </c>
      <c r="I56" s="537"/>
      <c r="J56" s="144" t="s">
        <v>467</v>
      </c>
      <c r="K56" s="75"/>
      <c r="L56" s="75"/>
      <c r="M56" s="75"/>
      <c r="N56" s="75"/>
      <c r="O56" s="75"/>
      <c r="P56" s="75"/>
      <c r="Q56" s="75"/>
      <c r="R56" s="75"/>
      <c r="S56" s="75"/>
      <c r="T56" s="75"/>
      <c r="U56" s="75"/>
      <c r="V56" s="75"/>
      <c r="W56" s="75"/>
      <c r="X56" s="75"/>
      <c r="Y56" s="75"/>
      <c r="Z56" s="75"/>
      <c r="AA56" s="75"/>
      <c r="AB56" s="75"/>
      <c r="AC56" s="76"/>
      <c r="AD56" s="76"/>
    </row>
    <row r="57" spans="1:30" s="77" customFormat="1" ht="30" customHeight="1">
      <c r="A57" s="146" t="s">
        <v>100</v>
      </c>
      <c r="B57" s="147">
        <v>96619</v>
      </c>
      <c r="C57" s="148" t="s">
        <v>193</v>
      </c>
      <c r="D57" s="149" t="s">
        <v>201</v>
      </c>
      <c r="E57" s="143" t="s">
        <v>75</v>
      </c>
      <c r="F57" s="194">
        <f>'Memória de Cálculo'!G266</f>
        <v>8.6840000000000011</v>
      </c>
      <c r="G57" s="145">
        <v>31.82</v>
      </c>
      <c r="H57" s="194">
        <f t="shared" si="0"/>
        <v>276.32488000000006</v>
      </c>
      <c r="I57" s="537"/>
      <c r="J57" s="144" t="s">
        <v>468</v>
      </c>
      <c r="K57" s="75"/>
      <c r="L57" s="75"/>
      <c r="M57" s="75"/>
      <c r="N57" s="75"/>
      <c r="O57" s="75"/>
      <c r="P57" s="75"/>
      <c r="Q57" s="75"/>
      <c r="R57" s="75"/>
      <c r="S57" s="75"/>
      <c r="T57" s="75"/>
      <c r="U57" s="75"/>
      <c r="V57" s="75"/>
      <c r="W57" s="75"/>
      <c r="X57" s="75"/>
      <c r="Y57" s="75"/>
      <c r="Z57" s="75"/>
      <c r="AA57" s="75"/>
      <c r="AB57" s="75"/>
      <c r="AC57" s="76"/>
      <c r="AD57" s="76"/>
    </row>
    <row r="58" spans="1:30" s="77" customFormat="1" ht="30">
      <c r="A58" s="146" t="s">
        <v>101</v>
      </c>
      <c r="B58" s="147">
        <v>96546</v>
      </c>
      <c r="C58" s="86" t="s">
        <v>193</v>
      </c>
      <c r="D58" s="88" t="s">
        <v>139</v>
      </c>
      <c r="E58" s="89" t="s">
        <v>28</v>
      </c>
      <c r="F58" s="194">
        <f>'Memória de Cálculo'!G275</f>
        <v>2418.2655999999997</v>
      </c>
      <c r="G58" s="87">
        <v>16.03</v>
      </c>
      <c r="H58" s="194">
        <f t="shared" si="0"/>
        <v>38764.797568000002</v>
      </c>
      <c r="I58" s="537"/>
      <c r="J58" s="144"/>
      <c r="K58" s="75"/>
      <c r="L58" s="75"/>
      <c r="M58" s="75"/>
      <c r="N58" s="75"/>
      <c r="O58" s="75"/>
      <c r="P58" s="75"/>
      <c r="Q58" s="75"/>
      <c r="R58" s="75"/>
      <c r="S58" s="75"/>
      <c r="T58" s="75"/>
      <c r="U58" s="75"/>
      <c r="V58" s="75"/>
      <c r="W58" s="75"/>
      <c r="X58" s="75"/>
      <c r="Y58" s="75"/>
      <c r="Z58" s="75"/>
      <c r="AA58" s="75"/>
      <c r="AB58" s="75"/>
      <c r="AC58" s="76"/>
      <c r="AD58" s="76"/>
    </row>
    <row r="59" spans="1:30" s="77" customFormat="1" ht="30">
      <c r="A59" s="146" t="s">
        <v>103</v>
      </c>
      <c r="B59" s="147">
        <v>94971</v>
      </c>
      <c r="C59" s="86" t="s">
        <v>193</v>
      </c>
      <c r="D59" s="88" t="s">
        <v>388</v>
      </c>
      <c r="E59" s="89" t="s">
        <v>75</v>
      </c>
      <c r="F59" s="194">
        <f>'Memória de Cálculo'!G292</f>
        <v>60.787999999999997</v>
      </c>
      <c r="G59" s="87">
        <v>498.14</v>
      </c>
      <c r="H59" s="194">
        <f t="shared" si="0"/>
        <v>30280.934319999997</v>
      </c>
      <c r="I59" s="537"/>
      <c r="J59" s="144"/>
      <c r="K59" s="75"/>
      <c r="L59" s="75"/>
      <c r="M59" s="75"/>
      <c r="N59" s="75"/>
      <c r="O59" s="75"/>
      <c r="P59" s="75"/>
      <c r="Q59" s="75"/>
      <c r="R59" s="75"/>
      <c r="S59" s="75"/>
      <c r="T59" s="75"/>
      <c r="U59" s="75"/>
      <c r="V59" s="75"/>
      <c r="W59" s="75"/>
      <c r="X59" s="75"/>
      <c r="Y59" s="75"/>
      <c r="Z59" s="75"/>
      <c r="AA59" s="75"/>
      <c r="AB59" s="75"/>
      <c r="AC59" s="76"/>
      <c r="AD59" s="76"/>
    </row>
    <row r="60" spans="1:30" s="77" customFormat="1" ht="30">
      <c r="A60" s="146" t="s">
        <v>102</v>
      </c>
      <c r="B60" s="147">
        <v>100206</v>
      </c>
      <c r="C60" s="86" t="s">
        <v>193</v>
      </c>
      <c r="D60" s="88" t="s">
        <v>262</v>
      </c>
      <c r="E60" s="89" t="s">
        <v>263</v>
      </c>
      <c r="F60" s="194">
        <f>'Memória de Cálculo'!G297</f>
        <v>2.4315199999999999</v>
      </c>
      <c r="G60" s="87">
        <v>939.09</v>
      </c>
      <c r="H60" s="194">
        <f t="shared" si="0"/>
        <v>2283.4161168000001</v>
      </c>
      <c r="I60" s="537"/>
      <c r="J60" s="144" t="s">
        <v>264</v>
      </c>
      <c r="K60" s="75"/>
      <c r="L60" s="75"/>
      <c r="M60" s="75"/>
      <c r="N60" s="75"/>
      <c r="O60" s="75"/>
      <c r="P60" s="75"/>
      <c r="Q60" s="75"/>
      <c r="R60" s="75"/>
      <c r="S60" s="75"/>
      <c r="T60" s="75"/>
      <c r="U60" s="75"/>
      <c r="V60" s="75"/>
      <c r="W60" s="75"/>
      <c r="X60" s="75"/>
      <c r="Y60" s="75"/>
      <c r="Z60" s="75"/>
      <c r="AA60" s="75"/>
      <c r="AB60" s="75"/>
      <c r="AC60" s="76"/>
      <c r="AD60" s="76"/>
    </row>
    <row r="61" spans="1:30" s="77" customFormat="1" ht="30">
      <c r="A61" s="146" t="s">
        <v>104</v>
      </c>
      <c r="B61" s="147">
        <v>103670</v>
      </c>
      <c r="C61" s="148" t="s">
        <v>193</v>
      </c>
      <c r="D61" s="149" t="s">
        <v>478</v>
      </c>
      <c r="E61" s="143" t="s">
        <v>75</v>
      </c>
      <c r="F61" s="194">
        <f>'Memória de Cálculo'!G301</f>
        <v>60.787999999999997</v>
      </c>
      <c r="G61" s="145">
        <v>254.75</v>
      </c>
      <c r="H61" s="194">
        <f t="shared" si="0"/>
        <v>15485.742999999999</v>
      </c>
      <c r="I61" s="537"/>
      <c r="J61" s="144"/>
      <c r="K61" s="75"/>
      <c r="L61" s="75"/>
      <c r="M61" s="75"/>
      <c r="N61" s="75"/>
      <c r="O61" s="75"/>
      <c r="P61" s="75"/>
      <c r="Q61" s="75"/>
      <c r="R61" s="75"/>
      <c r="S61" s="75"/>
      <c r="T61" s="75"/>
      <c r="U61" s="75"/>
      <c r="V61" s="75"/>
      <c r="W61" s="75"/>
      <c r="X61" s="75"/>
      <c r="Y61" s="75"/>
      <c r="Z61" s="75"/>
      <c r="AA61" s="75"/>
      <c r="AB61" s="75"/>
      <c r="AC61" s="76"/>
      <c r="AD61" s="76"/>
    </row>
    <row r="62" spans="1:30" s="77" customFormat="1">
      <c r="A62" s="146"/>
      <c r="B62" s="147"/>
      <c r="C62" s="86"/>
      <c r="D62" s="88"/>
      <c r="E62" s="89"/>
      <c r="F62" s="194"/>
      <c r="G62" s="87"/>
      <c r="H62" s="194">
        <f t="shared" si="0"/>
        <v>0</v>
      </c>
      <c r="I62" s="537"/>
      <c r="J62" s="144"/>
      <c r="K62" s="75"/>
      <c r="L62" s="75"/>
      <c r="M62" s="75"/>
      <c r="N62" s="75"/>
      <c r="O62" s="75"/>
      <c r="P62" s="75"/>
      <c r="Q62" s="75"/>
      <c r="R62" s="75"/>
      <c r="S62" s="75"/>
      <c r="T62" s="75"/>
      <c r="U62" s="75"/>
      <c r="V62" s="75"/>
      <c r="W62" s="75"/>
      <c r="X62" s="75"/>
      <c r="Y62" s="75"/>
      <c r="Z62" s="75"/>
      <c r="AA62" s="75"/>
      <c r="AB62" s="75"/>
      <c r="AC62" s="76"/>
      <c r="AD62" s="76"/>
    </row>
    <row r="63" spans="1:30" s="77" customFormat="1">
      <c r="A63" s="226"/>
      <c r="B63" s="227"/>
      <c r="C63" s="228"/>
      <c r="D63" s="229" t="s">
        <v>391</v>
      </c>
      <c r="E63" s="143"/>
      <c r="F63" s="194"/>
      <c r="G63" s="145"/>
      <c r="H63" s="194">
        <f t="shared" si="0"/>
        <v>0</v>
      </c>
      <c r="I63" s="537"/>
      <c r="J63" s="144"/>
      <c r="K63" s="75"/>
      <c r="L63" s="75"/>
      <c r="M63" s="75"/>
      <c r="N63" s="75"/>
      <c r="O63" s="75"/>
      <c r="P63" s="75"/>
      <c r="Q63" s="75"/>
      <c r="R63" s="75"/>
      <c r="S63" s="75"/>
      <c r="T63" s="75"/>
      <c r="U63" s="75"/>
      <c r="V63" s="75"/>
      <c r="W63" s="75"/>
      <c r="X63" s="75"/>
      <c r="Y63" s="75"/>
      <c r="Z63" s="75"/>
      <c r="AA63" s="75"/>
      <c r="AB63" s="75"/>
      <c r="AC63" s="76"/>
      <c r="AD63" s="76"/>
    </row>
    <row r="64" spans="1:30" s="232" customFormat="1" ht="30">
      <c r="A64" s="146" t="s">
        <v>105</v>
      </c>
      <c r="B64" s="147">
        <v>96622</v>
      </c>
      <c r="C64" s="148" t="s">
        <v>193</v>
      </c>
      <c r="D64" s="149" t="s">
        <v>156</v>
      </c>
      <c r="E64" s="143" t="s">
        <v>75</v>
      </c>
      <c r="F64" s="194">
        <f>'Memória de Cálculo'!G310</f>
        <v>0.20800000000000002</v>
      </c>
      <c r="G64" s="145">
        <v>228.38</v>
      </c>
      <c r="H64" s="194">
        <f t="shared" si="0"/>
        <v>47.503040000000006</v>
      </c>
      <c r="I64" s="537"/>
      <c r="J64" s="144" t="s">
        <v>394</v>
      </c>
      <c r="K64" s="230"/>
      <c r="L64" s="230"/>
      <c r="M64" s="230"/>
      <c r="N64" s="230"/>
      <c r="O64" s="230"/>
      <c r="P64" s="230"/>
      <c r="Q64" s="230"/>
      <c r="R64" s="230"/>
      <c r="S64" s="230"/>
      <c r="T64" s="230"/>
      <c r="U64" s="230"/>
      <c r="V64" s="230"/>
      <c r="W64" s="230"/>
      <c r="X64" s="230"/>
      <c r="Y64" s="230"/>
      <c r="Z64" s="230"/>
      <c r="AA64" s="230"/>
      <c r="AB64" s="230"/>
      <c r="AC64" s="231"/>
      <c r="AD64" s="231"/>
    </row>
    <row r="65" spans="1:30" s="77" customFormat="1" ht="30">
      <c r="A65" s="146" t="s">
        <v>113</v>
      </c>
      <c r="B65" s="147">
        <v>96543</v>
      </c>
      <c r="C65" s="86" t="s">
        <v>193</v>
      </c>
      <c r="D65" s="88" t="s">
        <v>138</v>
      </c>
      <c r="E65" s="89" t="s">
        <v>28</v>
      </c>
      <c r="F65" s="194">
        <f>'Memória de Cálculo'!G316</f>
        <v>176.4</v>
      </c>
      <c r="G65" s="87">
        <v>19.96</v>
      </c>
      <c r="H65" s="194">
        <f t="shared" si="0"/>
        <v>3520.9440000000004</v>
      </c>
      <c r="I65" s="537"/>
      <c r="J65" s="144" t="s">
        <v>396</v>
      </c>
      <c r="K65" s="75"/>
      <c r="L65" s="75"/>
      <c r="M65" s="75"/>
      <c r="N65" s="75"/>
      <c r="O65" s="75"/>
      <c r="P65" s="75"/>
      <c r="Q65" s="75"/>
      <c r="R65" s="75"/>
      <c r="S65" s="75"/>
      <c r="T65" s="75"/>
      <c r="U65" s="75"/>
      <c r="V65" s="75"/>
      <c r="W65" s="75"/>
      <c r="X65" s="75"/>
      <c r="Y65" s="75"/>
      <c r="Z65" s="75"/>
      <c r="AA65" s="75"/>
      <c r="AB65" s="75"/>
      <c r="AC65" s="76"/>
      <c r="AD65" s="76"/>
    </row>
    <row r="66" spans="1:30" s="77" customFormat="1" ht="30">
      <c r="A66" s="146" t="s">
        <v>114</v>
      </c>
      <c r="B66" s="147">
        <v>96545</v>
      </c>
      <c r="C66" s="86" t="s">
        <v>193</v>
      </c>
      <c r="D66" s="88" t="s">
        <v>158</v>
      </c>
      <c r="E66" s="89" t="s">
        <v>28</v>
      </c>
      <c r="F66" s="194">
        <f>'Memória de Cálculo'!G322</f>
        <v>113.2</v>
      </c>
      <c r="G66" s="87">
        <v>17.86</v>
      </c>
      <c r="H66" s="194">
        <f t="shared" si="0"/>
        <v>2021.752</v>
      </c>
      <c r="I66" s="537"/>
      <c r="J66" s="144" t="s">
        <v>396</v>
      </c>
      <c r="K66" s="75"/>
      <c r="L66" s="75"/>
      <c r="M66" s="75"/>
      <c r="N66" s="75"/>
      <c r="O66" s="75"/>
      <c r="P66" s="75"/>
      <c r="Q66" s="75"/>
      <c r="R66" s="75"/>
      <c r="S66" s="75"/>
      <c r="T66" s="75"/>
      <c r="U66" s="75"/>
      <c r="V66" s="75"/>
      <c r="W66" s="75"/>
      <c r="X66" s="75"/>
      <c r="Y66" s="75"/>
      <c r="Z66" s="75"/>
      <c r="AA66" s="75"/>
      <c r="AB66" s="75"/>
      <c r="AC66" s="76"/>
      <c r="AD66" s="76"/>
    </row>
    <row r="67" spans="1:30" s="77" customFormat="1" ht="30">
      <c r="A67" s="146" t="s">
        <v>115</v>
      </c>
      <c r="B67" s="147">
        <v>96546</v>
      </c>
      <c r="C67" s="86" t="s">
        <v>193</v>
      </c>
      <c r="D67" s="88" t="s">
        <v>139</v>
      </c>
      <c r="E67" s="89" t="s">
        <v>28</v>
      </c>
      <c r="F67" s="194">
        <f>'Memória de Cálculo'!G328</f>
        <v>332.4</v>
      </c>
      <c r="G67" s="87">
        <v>16.03</v>
      </c>
      <c r="H67" s="194">
        <f t="shared" si="0"/>
        <v>5328.3720000000003</v>
      </c>
      <c r="I67" s="537"/>
      <c r="J67" s="144" t="s">
        <v>396</v>
      </c>
      <c r="K67" s="75"/>
      <c r="L67" s="75"/>
      <c r="M67" s="75"/>
      <c r="N67" s="75"/>
      <c r="O67" s="75"/>
      <c r="P67" s="75"/>
      <c r="Q67" s="75"/>
      <c r="R67" s="75"/>
      <c r="S67" s="75"/>
      <c r="T67" s="75"/>
      <c r="U67" s="75"/>
      <c r="V67" s="75"/>
      <c r="W67" s="75"/>
      <c r="X67" s="75"/>
      <c r="Y67" s="75"/>
      <c r="Z67" s="75"/>
      <c r="AA67" s="75"/>
      <c r="AB67" s="75"/>
      <c r="AC67" s="76"/>
      <c r="AD67" s="76"/>
    </row>
    <row r="68" spans="1:30" s="77" customFormat="1" ht="30">
      <c r="A68" s="146" t="s">
        <v>116</v>
      </c>
      <c r="B68" s="236" t="s">
        <v>427</v>
      </c>
      <c r="C68" s="148" t="s">
        <v>193</v>
      </c>
      <c r="D68" s="237" t="s">
        <v>428</v>
      </c>
      <c r="E68" s="71" t="s">
        <v>29</v>
      </c>
      <c r="F68" s="194">
        <f>'Memória de Cálculo'!G344</f>
        <v>117.84000000000002</v>
      </c>
      <c r="G68" s="145">
        <v>94.73</v>
      </c>
      <c r="H68" s="194">
        <f t="shared" si="0"/>
        <v>11162.983200000002</v>
      </c>
      <c r="I68" s="537"/>
      <c r="J68" s="144"/>
      <c r="K68" s="75"/>
      <c r="L68" s="75"/>
      <c r="M68" s="75"/>
      <c r="N68" s="75"/>
      <c r="O68" s="75"/>
      <c r="P68" s="75"/>
      <c r="Q68" s="75"/>
      <c r="R68" s="75"/>
      <c r="S68" s="75"/>
      <c r="T68" s="75"/>
      <c r="U68" s="75"/>
      <c r="V68" s="75"/>
      <c r="W68" s="75"/>
      <c r="X68" s="75"/>
      <c r="Y68" s="75"/>
      <c r="Z68" s="75"/>
      <c r="AA68" s="75"/>
      <c r="AB68" s="75"/>
      <c r="AC68" s="76"/>
      <c r="AD68" s="76"/>
    </row>
    <row r="69" spans="1:30" s="77" customFormat="1" ht="30">
      <c r="A69" s="146" t="s">
        <v>271</v>
      </c>
      <c r="B69" s="147">
        <v>94971</v>
      </c>
      <c r="C69" s="86" t="s">
        <v>193</v>
      </c>
      <c r="D69" s="88" t="s">
        <v>388</v>
      </c>
      <c r="E69" s="89" t="s">
        <v>75</v>
      </c>
      <c r="F69" s="194">
        <f>'Memória de Cálculo'!G360</f>
        <v>8.0896000000000008</v>
      </c>
      <c r="G69" s="87">
        <v>498.14</v>
      </c>
      <c r="H69" s="194">
        <f t="shared" si="0"/>
        <v>4029.7533440000002</v>
      </c>
      <c r="I69" s="537"/>
      <c r="J69" s="144"/>
      <c r="K69" s="75"/>
      <c r="L69" s="75"/>
      <c r="M69" s="75"/>
      <c r="N69" s="75"/>
      <c r="O69" s="75"/>
      <c r="P69" s="75"/>
      <c r="Q69" s="75"/>
      <c r="R69" s="75"/>
      <c r="S69" s="75"/>
      <c r="T69" s="75"/>
      <c r="U69" s="75"/>
      <c r="V69" s="75"/>
      <c r="W69" s="75"/>
      <c r="X69" s="75"/>
      <c r="Y69" s="75"/>
      <c r="Z69" s="75"/>
      <c r="AA69" s="75"/>
      <c r="AB69" s="75"/>
      <c r="AC69" s="76"/>
      <c r="AD69" s="76"/>
    </row>
    <row r="70" spans="1:30" s="77" customFormat="1" ht="30">
      <c r="A70" s="146" t="s">
        <v>272</v>
      </c>
      <c r="B70" s="147">
        <v>100206</v>
      </c>
      <c r="C70" s="86" t="s">
        <v>193</v>
      </c>
      <c r="D70" s="88" t="s">
        <v>262</v>
      </c>
      <c r="E70" s="89" t="s">
        <v>263</v>
      </c>
      <c r="F70" s="194">
        <f>'Memória de Cálculo'!G365</f>
        <v>0.32358400000000004</v>
      </c>
      <c r="G70" s="87">
        <v>939.09</v>
      </c>
      <c r="H70" s="194">
        <f t="shared" si="0"/>
        <v>303.87449856000006</v>
      </c>
      <c r="I70" s="537"/>
      <c r="J70" s="144" t="s">
        <v>264</v>
      </c>
      <c r="K70" s="75"/>
      <c r="L70" s="75"/>
      <c r="M70" s="75"/>
      <c r="N70" s="75"/>
      <c r="O70" s="75"/>
      <c r="P70" s="75"/>
      <c r="Q70" s="75"/>
      <c r="R70" s="75"/>
      <c r="S70" s="75"/>
      <c r="T70" s="75"/>
      <c r="U70" s="75"/>
      <c r="V70" s="75"/>
      <c r="W70" s="75"/>
      <c r="X70" s="75"/>
      <c r="Y70" s="75"/>
      <c r="Z70" s="75"/>
      <c r="AA70" s="75"/>
      <c r="AB70" s="75"/>
      <c r="AC70" s="76"/>
      <c r="AD70" s="76"/>
    </row>
    <row r="71" spans="1:30" s="77" customFormat="1" ht="30">
      <c r="A71" s="146" t="s">
        <v>273</v>
      </c>
      <c r="B71" s="147">
        <v>103670</v>
      </c>
      <c r="C71" s="148" t="s">
        <v>193</v>
      </c>
      <c r="D71" s="149" t="s">
        <v>478</v>
      </c>
      <c r="E71" s="143" t="s">
        <v>75</v>
      </c>
      <c r="F71" s="194">
        <f>'Memória de Cálculo'!G369</f>
        <v>8.0896000000000008</v>
      </c>
      <c r="G71" s="145">
        <v>254.75</v>
      </c>
      <c r="H71" s="194">
        <f t="shared" si="0"/>
        <v>2060.8256000000001</v>
      </c>
      <c r="I71" s="537"/>
      <c r="J71" s="144"/>
      <c r="K71" s="75"/>
      <c r="L71" s="75"/>
      <c r="M71" s="75"/>
      <c r="N71" s="75"/>
      <c r="O71" s="75"/>
      <c r="P71" s="75"/>
      <c r="Q71" s="75"/>
      <c r="R71" s="75"/>
      <c r="S71" s="75"/>
      <c r="T71" s="75"/>
      <c r="U71" s="75"/>
      <c r="V71" s="75"/>
      <c r="W71" s="75"/>
      <c r="X71" s="75"/>
      <c r="Y71" s="75"/>
      <c r="Z71" s="75"/>
      <c r="AA71" s="75"/>
      <c r="AB71" s="75"/>
      <c r="AC71" s="76"/>
      <c r="AD71" s="76"/>
    </row>
    <row r="72" spans="1:30" s="77" customFormat="1" ht="30">
      <c r="A72" s="146" t="s">
        <v>472</v>
      </c>
      <c r="B72" s="147">
        <v>156</v>
      </c>
      <c r="C72" s="148" t="s">
        <v>194</v>
      </c>
      <c r="D72" s="149" t="s">
        <v>473</v>
      </c>
      <c r="E72" s="143" t="s">
        <v>28</v>
      </c>
      <c r="F72" s="194">
        <f>'Memória de Cálculo'!G376</f>
        <v>4</v>
      </c>
      <c r="G72" s="145">
        <v>53.29</v>
      </c>
      <c r="H72" s="194">
        <f t="shared" si="0"/>
        <v>213.16</v>
      </c>
      <c r="I72" s="537"/>
      <c r="J72" s="144" t="s">
        <v>486</v>
      </c>
      <c r="K72" s="75"/>
      <c r="L72" s="75"/>
      <c r="M72" s="75"/>
      <c r="N72" s="75"/>
      <c r="O72" s="75"/>
      <c r="P72" s="75"/>
      <c r="Q72" s="75"/>
      <c r="R72" s="75"/>
      <c r="S72" s="75"/>
      <c r="T72" s="75"/>
      <c r="U72" s="75"/>
      <c r="V72" s="75"/>
      <c r="W72" s="75"/>
      <c r="X72" s="75"/>
      <c r="Y72" s="75"/>
      <c r="Z72" s="75"/>
      <c r="AA72" s="75"/>
      <c r="AB72" s="75"/>
      <c r="AC72" s="76"/>
      <c r="AD72" s="76"/>
    </row>
    <row r="73" spans="1:30" s="77" customFormat="1">
      <c r="A73" s="104"/>
      <c r="B73" s="186"/>
      <c r="C73" s="86"/>
      <c r="D73" s="88"/>
      <c r="E73" s="89"/>
      <c r="F73" s="194"/>
      <c r="G73" s="87"/>
      <c r="H73" s="194">
        <f t="shared" si="0"/>
        <v>0</v>
      </c>
      <c r="I73" s="537"/>
      <c r="J73" s="105"/>
      <c r="K73" s="75"/>
      <c r="L73" s="75"/>
      <c r="M73" s="75"/>
      <c r="N73" s="75"/>
      <c r="O73" s="75"/>
      <c r="P73" s="75"/>
      <c r="Q73" s="75"/>
      <c r="R73" s="75"/>
      <c r="S73" s="75"/>
      <c r="T73" s="75"/>
      <c r="U73" s="75"/>
      <c r="V73" s="75"/>
      <c r="W73" s="75"/>
      <c r="X73" s="75"/>
      <c r="Y73" s="75"/>
      <c r="Z73" s="75"/>
      <c r="AA73" s="75"/>
      <c r="AB73" s="75"/>
      <c r="AC73" s="76"/>
      <c r="AD73" s="76"/>
    </row>
    <row r="74" spans="1:30" s="77" customFormat="1">
      <c r="A74" s="106">
        <v>5</v>
      </c>
      <c r="B74" s="91"/>
      <c r="C74" s="90"/>
      <c r="D74" s="92" t="s">
        <v>491</v>
      </c>
      <c r="E74" s="93"/>
      <c r="F74" s="200"/>
      <c r="G74" s="199"/>
      <c r="H74" s="249">
        <f>SUM(H75:H100)</f>
        <v>175220.63234583556</v>
      </c>
      <c r="I74" s="536">
        <f>ROUND(H74*(1+'BDI ND'!$C$18),2)</f>
        <v>218727.92</v>
      </c>
      <c r="J74" s="107"/>
      <c r="K74" s="75"/>
      <c r="L74" s="75"/>
      <c r="M74" s="75"/>
      <c r="N74" s="75"/>
      <c r="O74" s="75"/>
      <c r="P74" s="75"/>
      <c r="Q74" s="75"/>
      <c r="R74" s="75"/>
      <c r="S74" s="75"/>
      <c r="T74" s="75"/>
      <c r="U74" s="75"/>
      <c r="V74" s="75"/>
      <c r="W74" s="75"/>
      <c r="X74" s="75"/>
      <c r="Y74" s="75"/>
      <c r="Z74" s="75"/>
      <c r="AA74" s="75"/>
      <c r="AB74" s="75"/>
      <c r="AC74" s="76"/>
      <c r="AD74" s="76"/>
    </row>
    <row r="75" spans="1:30" s="235" customFormat="1">
      <c r="A75" s="226"/>
      <c r="B75" s="227"/>
      <c r="C75" s="228"/>
      <c r="D75" s="229" t="s">
        <v>404</v>
      </c>
      <c r="E75" s="143"/>
      <c r="F75" s="194"/>
      <c r="G75" s="145"/>
      <c r="H75" s="194">
        <f t="shared" si="0"/>
        <v>0</v>
      </c>
      <c r="I75" s="537"/>
      <c r="J75" s="144"/>
      <c r="K75" s="233"/>
      <c r="L75" s="233"/>
      <c r="M75" s="233"/>
      <c r="N75" s="233"/>
      <c r="O75" s="233"/>
      <c r="P75" s="233"/>
      <c r="Q75" s="233"/>
      <c r="R75" s="233"/>
      <c r="S75" s="233"/>
      <c r="T75" s="233"/>
      <c r="U75" s="233"/>
      <c r="V75" s="233"/>
      <c r="W75" s="233"/>
      <c r="X75" s="233"/>
      <c r="Y75" s="233"/>
      <c r="Z75" s="233"/>
      <c r="AA75" s="233"/>
      <c r="AB75" s="233"/>
      <c r="AC75" s="234"/>
      <c r="AD75" s="234"/>
    </row>
    <row r="76" spans="1:30" s="235" customFormat="1" ht="30">
      <c r="A76" s="146" t="s">
        <v>81</v>
      </c>
      <c r="B76" s="186" t="s">
        <v>481</v>
      </c>
      <c r="C76" s="86" t="s">
        <v>193</v>
      </c>
      <c r="D76" s="88" t="s">
        <v>482</v>
      </c>
      <c r="E76" s="89" t="s">
        <v>28</v>
      </c>
      <c r="F76" s="194">
        <f>'Memória de Cálculo'!G384</f>
        <v>396.9504</v>
      </c>
      <c r="G76" s="87">
        <v>16.739999999999998</v>
      </c>
      <c r="H76" s="194">
        <f t="shared" si="0"/>
        <v>6644.9496959999997</v>
      </c>
      <c r="I76" s="537"/>
      <c r="J76" s="144" t="s">
        <v>312</v>
      </c>
      <c r="K76" s="233"/>
      <c r="L76" s="233"/>
      <c r="M76" s="233"/>
      <c r="N76" s="233"/>
      <c r="O76" s="233"/>
      <c r="P76" s="233"/>
      <c r="Q76" s="233"/>
      <c r="R76" s="233"/>
      <c r="S76" s="233"/>
      <c r="T76" s="233"/>
      <c r="U76" s="233"/>
      <c r="V76" s="233"/>
      <c r="W76" s="233"/>
      <c r="X76" s="233"/>
      <c r="Y76" s="233"/>
      <c r="Z76" s="233"/>
      <c r="AA76" s="233"/>
      <c r="AB76" s="233"/>
      <c r="AC76" s="234"/>
      <c r="AD76" s="234"/>
    </row>
    <row r="77" spans="1:30" s="235" customFormat="1" ht="30">
      <c r="A77" s="146" t="s">
        <v>82</v>
      </c>
      <c r="B77" s="236" t="s">
        <v>483</v>
      </c>
      <c r="C77" s="148" t="s">
        <v>193</v>
      </c>
      <c r="D77" s="237" t="s">
        <v>484</v>
      </c>
      <c r="E77" s="71" t="s">
        <v>28</v>
      </c>
      <c r="F77" s="194">
        <f>'Memória de Cálculo'!G390</f>
        <v>1904.90112</v>
      </c>
      <c r="G77" s="145">
        <v>14.37</v>
      </c>
      <c r="H77" s="194">
        <f t="shared" si="0"/>
        <v>27373.429094399999</v>
      </c>
      <c r="I77" s="537"/>
      <c r="J77" s="144" t="s">
        <v>313</v>
      </c>
      <c r="K77" s="233"/>
      <c r="L77" s="233"/>
      <c r="M77" s="233"/>
      <c r="N77" s="233"/>
      <c r="O77" s="233"/>
      <c r="P77" s="233"/>
      <c r="Q77" s="233"/>
      <c r="R77" s="233"/>
      <c r="S77" s="233"/>
      <c r="T77" s="233"/>
      <c r="U77" s="233"/>
      <c r="V77" s="233"/>
      <c r="W77" s="233"/>
      <c r="X77" s="233"/>
      <c r="Y77" s="233"/>
      <c r="Z77" s="233"/>
      <c r="AA77" s="233"/>
      <c r="AB77" s="233"/>
      <c r="AC77" s="234"/>
      <c r="AD77" s="234"/>
    </row>
    <row r="78" spans="1:30" s="235" customFormat="1" ht="45">
      <c r="A78" s="146" t="s">
        <v>83</v>
      </c>
      <c r="B78" s="236" t="s">
        <v>408</v>
      </c>
      <c r="C78" s="148" t="s">
        <v>193</v>
      </c>
      <c r="D78" s="237" t="s">
        <v>409</v>
      </c>
      <c r="E78" s="71" t="s">
        <v>29</v>
      </c>
      <c r="F78" s="194">
        <f>'Memória de Cálculo'!G400</f>
        <v>176.934912</v>
      </c>
      <c r="G78" s="145">
        <v>203.46</v>
      </c>
      <c r="H78" s="194">
        <f t="shared" si="0"/>
        <v>35999.177195520002</v>
      </c>
      <c r="I78" s="537"/>
      <c r="J78" s="144" t="s">
        <v>470</v>
      </c>
      <c r="K78" s="233"/>
      <c r="L78" s="233"/>
      <c r="M78" s="233"/>
      <c r="N78" s="233"/>
      <c r="O78" s="233"/>
      <c r="P78" s="233"/>
      <c r="Q78" s="233"/>
      <c r="R78" s="233"/>
      <c r="S78" s="233"/>
      <c r="T78" s="233"/>
      <c r="U78" s="233"/>
      <c r="V78" s="233"/>
      <c r="W78" s="233"/>
      <c r="X78" s="233"/>
      <c r="Y78" s="233"/>
      <c r="Z78" s="233"/>
      <c r="AA78" s="233"/>
      <c r="AB78" s="233"/>
      <c r="AC78" s="234"/>
      <c r="AD78" s="234"/>
    </row>
    <row r="79" spans="1:30" s="235" customFormat="1" ht="45">
      <c r="A79" s="146" t="s">
        <v>84</v>
      </c>
      <c r="B79" s="236" t="s">
        <v>410</v>
      </c>
      <c r="C79" s="148" t="s">
        <v>193</v>
      </c>
      <c r="D79" s="237" t="s">
        <v>411</v>
      </c>
      <c r="E79" s="71" t="s">
        <v>29</v>
      </c>
      <c r="F79" s="194">
        <f>'Memória de Cálculo'!G410</f>
        <v>148.28352000000001</v>
      </c>
      <c r="G79" s="145">
        <v>220.9</v>
      </c>
      <c r="H79" s="194">
        <f t="shared" si="0"/>
        <v>32755.829568000005</v>
      </c>
      <c r="I79" s="537"/>
      <c r="J79" s="144" t="s">
        <v>471</v>
      </c>
      <c r="K79" s="233"/>
      <c r="L79" s="233"/>
      <c r="M79" s="233"/>
      <c r="N79" s="233"/>
      <c r="O79" s="233"/>
      <c r="P79" s="233"/>
      <c r="Q79" s="233"/>
      <c r="R79" s="233"/>
      <c r="S79" s="233"/>
      <c r="T79" s="233"/>
      <c r="U79" s="233"/>
      <c r="V79" s="233"/>
      <c r="W79" s="233"/>
      <c r="X79" s="233"/>
      <c r="Y79" s="233"/>
      <c r="Z79" s="233"/>
      <c r="AA79" s="233"/>
      <c r="AB79" s="233"/>
      <c r="AC79" s="234"/>
      <c r="AD79" s="234"/>
    </row>
    <row r="80" spans="1:30" s="235" customFormat="1" ht="30">
      <c r="A80" s="146" t="s">
        <v>85</v>
      </c>
      <c r="B80" s="147">
        <v>94971</v>
      </c>
      <c r="C80" s="86" t="s">
        <v>193</v>
      </c>
      <c r="D80" s="88" t="s">
        <v>388</v>
      </c>
      <c r="E80" s="89" t="s">
        <v>75</v>
      </c>
      <c r="F80" s="194">
        <f>'Memória de Cálculo'!G426</f>
        <v>32.521843199999999</v>
      </c>
      <c r="G80" s="87">
        <v>498.14</v>
      </c>
      <c r="H80" s="194">
        <f t="shared" si="0"/>
        <v>16200.430971647998</v>
      </c>
      <c r="I80" s="537"/>
      <c r="J80" s="144"/>
      <c r="K80" s="233"/>
      <c r="L80" s="233"/>
      <c r="M80" s="233"/>
      <c r="N80" s="233"/>
      <c r="O80" s="233"/>
      <c r="P80" s="233"/>
      <c r="Q80" s="233"/>
      <c r="R80" s="233"/>
      <c r="S80" s="233"/>
      <c r="T80" s="233"/>
      <c r="U80" s="233"/>
      <c r="V80" s="233"/>
      <c r="W80" s="233"/>
      <c r="X80" s="233"/>
      <c r="Y80" s="233"/>
      <c r="Z80" s="233"/>
      <c r="AA80" s="233"/>
      <c r="AB80" s="233"/>
      <c r="AC80" s="234"/>
      <c r="AD80" s="234"/>
    </row>
    <row r="81" spans="1:30" s="235" customFormat="1" ht="30">
      <c r="A81" s="146" t="s">
        <v>86</v>
      </c>
      <c r="B81" s="147">
        <v>100206</v>
      </c>
      <c r="C81" s="86" t="s">
        <v>193</v>
      </c>
      <c r="D81" s="88" t="s">
        <v>262</v>
      </c>
      <c r="E81" s="89" t="s">
        <v>263</v>
      </c>
      <c r="F81" s="194">
        <f>'Memória de Cálculo'!G431</f>
        <v>1.300873728</v>
      </c>
      <c r="G81" s="87">
        <v>939.09</v>
      </c>
      <c r="H81" s="194">
        <f t="shared" ref="H81:H100" si="1">G81*F81</f>
        <v>1221.63750922752</v>
      </c>
      <c r="I81" s="537"/>
      <c r="J81" s="144" t="s">
        <v>264</v>
      </c>
      <c r="K81" s="233"/>
      <c r="L81" s="233"/>
      <c r="M81" s="233"/>
      <c r="N81" s="233"/>
      <c r="O81" s="233"/>
      <c r="P81" s="233"/>
      <c r="Q81" s="233"/>
      <c r="R81" s="233"/>
      <c r="S81" s="233"/>
      <c r="T81" s="233"/>
      <c r="U81" s="233"/>
      <c r="V81" s="233"/>
      <c r="W81" s="233"/>
      <c r="X81" s="233"/>
      <c r="Y81" s="233"/>
      <c r="Z81" s="233"/>
      <c r="AA81" s="233"/>
      <c r="AB81" s="233"/>
      <c r="AC81" s="234"/>
      <c r="AD81" s="234"/>
    </row>
    <row r="82" spans="1:30" s="235" customFormat="1" ht="30">
      <c r="A82" s="146" t="s">
        <v>87</v>
      </c>
      <c r="B82" s="147">
        <v>103670</v>
      </c>
      <c r="C82" s="148" t="s">
        <v>193</v>
      </c>
      <c r="D82" s="149" t="s">
        <v>478</v>
      </c>
      <c r="E82" s="143" t="s">
        <v>75</v>
      </c>
      <c r="F82" s="194">
        <f>'Memória de Cálculo'!G435</f>
        <v>32.521843199999999</v>
      </c>
      <c r="G82" s="145">
        <v>254.75</v>
      </c>
      <c r="H82" s="194">
        <f t="shared" si="1"/>
        <v>8284.9395552000005</v>
      </c>
      <c r="I82" s="537"/>
      <c r="J82" s="144"/>
      <c r="K82" s="233"/>
      <c r="L82" s="233"/>
      <c r="M82" s="233"/>
      <c r="N82" s="233"/>
      <c r="O82" s="233"/>
      <c r="P82" s="233"/>
      <c r="Q82" s="233"/>
      <c r="R82" s="233"/>
      <c r="S82" s="233"/>
      <c r="T82" s="233"/>
      <c r="U82" s="233"/>
      <c r="V82" s="233"/>
      <c r="W82" s="233"/>
      <c r="X82" s="233"/>
      <c r="Y82" s="233"/>
      <c r="Z82" s="233"/>
      <c r="AA82" s="233"/>
      <c r="AB82" s="233"/>
      <c r="AC82" s="234"/>
      <c r="AD82" s="234"/>
    </row>
    <row r="83" spans="1:30" s="235" customFormat="1">
      <c r="A83" s="226"/>
      <c r="B83" s="227"/>
      <c r="C83" s="228"/>
      <c r="D83" s="229" t="s">
        <v>489</v>
      </c>
      <c r="E83" s="143"/>
      <c r="F83" s="194"/>
      <c r="G83" s="145"/>
      <c r="H83" s="194">
        <f t="shared" si="1"/>
        <v>0</v>
      </c>
      <c r="I83" s="537"/>
      <c r="J83" s="144"/>
      <c r="K83" s="233"/>
      <c r="L83" s="233"/>
      <c r="M83" s="233"/>
      <c r="N83" s="233"/>
      <c r="O83" s="233"/>
      <c r="P83" s="233"/>
      <c r="Q83" s="233"/>
      <c r="R83" s="233"/>
      <c r="S83" s="233"/>
      <c r="T83" s="233"/>
      <c r="U83" s="233"/>
      <c r="V83" s="233"/>
      <c r="W83" s="233"/>
      <c r="X83" s="233"/>
      <c r="Y83" s="233"/>
      <c r="Z83" s="233"/>
      <c r="AA83" s="233"/>
      <c r="AB83" s="233"/>
      <c r="AC83" s="234"/>
      <c r="AD83" s="234"/>
    </row>
    <row r="84" spans="1:30" s="457" customFormat="1" ht="30">
      <c r="A84" s="146" t="s">
        <v>167</v>
      </c>
      <c r="B84" s="186" t="s">
        <v>481</v>
      </c>
      <c r="C84" s="86" t="s">
        <v>193</v>
      </c>
      <c r="D84" s="88" t="s">
        <v>482</v>
      </c>
      <c r="E84" s="89" t="s">
        <v>28</v>
      </c>
      <c r="F84" s="194">
        <f>'Memória de Cálculo'!G442</f>
        <v>104.4</v>
      </c>
      <c r="G84" s="87">
        <v>16.739999999999998</v>
      </c>
      <c r="H84" s="194">
        <f t="shared" si="1"/>
        <v>1747.6559999999999</v>
      </c>
      <c r="I84" s="537"/>
      <c r="J84" s="454"/>
      <c r="K84" s="455"/>
      <c r="L84" s="455"/>
      <c r="M84" s="455"/>
      <c r="N84" s="455"/>
      <c r="O84" s="455"/>
      <c r="P84" s="455"/>
      <c r="Q84" s="455"/>
      <c r="R84" s="455"/>
      <c r="S84" s="455"/>
      <c r="T84" s="455"/>
      <c r="U84" s="455"/>
      <c r="V84" s="455"/>
      <c r="W84" s="455"/>
      <c r="X84" s="455"/>
      <c r="Y84" s="455"/>
      <c r="Z84" s="455"/>
      <c r="AA84" s="455"/>
      <c r="AB84" s="455"/>
      <c r="AC84" s="456"/>
      <c r="AD84" s="456"/>
    </row>
    <row r="85" spans="1:30" s="457" customFormat="1" ht="30">
      <c r="A85" s="146" t="s">
        <v>168</v>
      </c>
      <c r="B85" s="147">
        <v>92761</v>
      </c>
      <c r="C85" s="86" t="s">
        <v>193</v>
      </c>
      <c r="D85" s="88" t="s">
        <v>477</v>
      </c>
      <c r="E85" s="89" t="s">
        <v>28</v>
      </c>
      <c r="F85" s="194">
        <f>'Memória de Cálculo'!G448</f>
        <v>113.2</v>
      </c>
      <c r="G85" s="87">
        <v>15.85</v>
      </c>
      <c r="H85" s="194">
        <f t="shared" si="1"/>
        <v>1794.22</v>
      </c>
      <c r="I85" s="537"/>
      <c r="J85" s="454"/>
      <c r="K85" s="455"/>
      <c r="L85" s="455"/>
      <c r="M85" s="455"/>
      <c r="N85" s="455"/>
      <c r="O85" s="455"/>
      <c r="P85" s="455"/>
      <c r="Q85" s="455"/>
      <c r="R85" s="455"/>
      <c r="S85" s="455"/>
      <c r="T85" s="455"/>
      <c r="U85" s="455"/>
      <c r="V85" s="455"/>
      <c r="W85" s="455"/>
      <c r="X85" s="455"/>
      <c r="Y85" s="455"/>
      <c r="Z85" s="455"/>
      <c r="AA85" s="455"/>
      <c r="AB85" s="455"/>
      <c r="AC85" s="456"/>
      <c r="AD85" s="456"/>
    </row>
    <row r="86" spans="1:30" s="457" customFormat="1" ht="30">
      <c r="A86" s="146" t="s">
        <v>169</v>
      </c>
      <c r="B86" s="236" t="s">
        <v>483</v>
      </c>
      <c r="C86" s="148" t="s">
        <v>193</v>
      </c>
      <c r="D86" s="237" t="s">
        <v>484</v>
      </c>
      <c r="E86" s="71" t="s">
        <v>28</v>
      </c>
      <c r="F86" s="194">
        <f>'Memória de Cálculo'!G454</f>
        <v>189.6</v>
      </c>
      <c r="G86" s="145">
        <v>14.37</v>
      </c>
      <c r="H86" s="194">
        <f t="shared" si="1"/>
        <v>2724.5519999999997</v>
      </c>
      <c r="I86" s="537"/>
      <c r="J86" s="144"/>
      <c r="K86" s="455"/>
      <c r="L86" s="455"/>
      <c r="M86" s="455"/>
      <c r="N86" s="455"/>
      <c r="O86" s="455"/>
      <c r="P86" s="455"/>
      <c r="Q86" s="455"/>
      <c r="R86" s="455"/>
      <c r="S86" s="455"/>
      <c r="T86" s="455"/>
      <c r="U86" s="455"/>
      <c r="V86" s="455"/>
      <c r="W86" s="455"/>
      <c r="X86" s="455"/>
      <c r="Y86" s="455"/>
      <c r="Z86" s="455"/>
      <c r="AA86" s="455"/>
      <c r="AB86" s="455"/>
      <c r="AC86" s="456"/>
      <c r="AD86" s="456"/>
    </row>
    <row r="87" spans="1:30" s="457" customFormat="1" ht="30">
      <c r="A87" s="146" t="s">
        <v>170</v>
      </c>
      <c r="B87" s="236" t="s">
        <v>432</v>
      </c>
      <c r="C87" s="148" t="s">
        <v>193</v>
      </c>
      <c r="D87" s="237" t="s">
        <v>433</v>
      </c>
      <c r="E87" s="71" t="s">
        <v>29</v>
      </c>
      <c r="F87" s="194">
        <f>'Memória de Cálculo'!G464</f>
        <v>110.56000000000002</v>
      </c>
      <c r="G87" s="145">
        <v>85.17</v>
      </c>
      <c r="H87" s="194">
        <f t="shared" si="1"/>
        <v>9416.3952000000008</v>
      </c>
      <c r="I87" s="537"/>
      <c r="J87" s="144" t="s">
        <v>429</v>
      </c>
      <c r="K87" s="455"/>
      <c r="L87" s="455"/>
      <c r="M87" s="455"/>
      <c r="N87" s="455"/>
      <c r="O87" s="455"/>
      <c r="P87" s="455"/>
      <c r="Q87" s="455"/>
      <c r="R87" s="455"/>
      <c r="S87" s="455"/>
      <c r="T87" s="455"/>
      <c r="U87" s="455"/>
      <c r="V87" s="455"/>
      <c r="W87" s="455"/>
      <c r="X87" s="455"/>
      <c r="Y87" s="455"/>
      <c r="Z87" s="455"/>
      <c r="AA87" s="455"/>
      <c r="AB87" s="455"/>
      <c r="AC87" s="456"/>
      <c r="AD87" s="456"/>
    </row>
    <row r="88" spans="1:30" s="235" customFormat="1" ht="30">
      <c r="A88" s="146" t="s">
        <v>171</v>
      </c>
      <c r="B88" s="147">
        <v>94971</v>
      </c>
      <c r="C88" s="86" t="s">
        <v>193</v>
      </c>
      <c r="D88" s="88" t="s">
        <v>388</v>
      </c>
      <c r="E88" s="89" t="s">
        <v>75</v>
      </c>
      <c r="F88" s="194">
        <f>'Memória de Cálculo'!G476</f>
        <v>6.6336000000000004</v>
      </c>
      <c r="G88" s="87">
        <v>498.14</v>
      </c>
      <c r="H88" s="194">
        <f t="shared" si="1"/>
        <v>3304.4615039999999</v>
      </c>
      <c r="I88" s="537"/>
      <c r="J88" s="476"/>
      <c r="K88" s="233"/>
      <c r="L88" s="233"/>
      <c r="M88" s="233"/>
      <c r="N88" s="233"/>
      <c r="O88" s="233"/>
      <c r="P88" s="233"/>
      <c r="Q88" s="233"/>
      <c r="R88" s="233"/>
      <c r="S88" s="233"/>
      <c r="T88" s="233"/>
      <c r="U88" s="233"/>
      <c r="V88" s="233"/>
      <c r="W88" s="233"/>
      <c r="X88" s="233"/>
      <c r="Y88" s="233"/>
      <c r="Z88" s="233"/>
      <c r="AA88" s="233"/>
      <c r="AB88" s="233"/>
      <c r="AC88" s="234"/>
      <c r="AD88" s="234"/>
    </row>
    <row r="89" spans="1:30" s="235" customFormat="1" ht="30">
      <c r="A89" s="146" t="s">
        <v>172</v>
      </c>
      <c r="B89" s="147">
        <v>100206</v>
      </c>
      <c r="C89" s="86" t="s">
        <v>193</v>
      </c>
      <c r="D89" s="88" t="s">
        <v>262</v>
      </c>
      <c r="E89" s="89" t="s">
        <v>263</v>
      </c>
      <c r="F89" s="194">
        <f>'Memória de Cálculo'!G482</f>
        <v>0.26534400000000002</v>
      </c>
      <c r="G89" s="87">
        <v>939.09</v>
      </c>
      <c r="H89" s="194">
        <f t="shared" si="1"/>
        <v>249.18189696000002</v>
      </c>
      <c r="I89" s="537"/>
      <c r="J89" s="144" t="s">
        <v>264</v>
      </c>
      <c r="K89" s="233"/>
      <c r="L89" s="233"/>
      <c r="M89" s="233"/>
      <c r="N89" s="233"/>
      <c r="O89" s="233"/>
      <c r="P89" s="233"/>
      <c r="Q89" s="233"/>
      <c r="R89" s="233"/>
      <c r="S89" s="233"/>
      <c r="T89" s="233"/>
      <c r="U89" s="233"/>
      <c r="V89" s="233"/>
      <c r="W89" s="233"/>
      <c r="X89" s="233"/>
      <c r="Y89" s="233"/>
      <c r="Z89" s="233"/>
      <c r="AA89" s="233"/>
      <c r="AB89" s="233"/>
      <c r="AC89" s="234"/>
      <c r="AD89" s="234"/>
    </row>
    <row r="90" spans="1:30" s="235" customFormat="1" ht="30">
      <c r="A90" s="146" t="s">
        <v>173</v>
      </c>
      <c r="B90" s="147">
        <v>103670</v>
      </c>
      <c r="C90" s="148" t="s">
        <v>193</v>
      </c>
      <c r="D90" s="149" t="s">
        <v>478</v>
      </c>
      <c r="E90" s="143" t="s">
        <v>75</v>
      </c>
      <c r="F90" s="194">
        <f>'Memória de Cálculo'!G486</f>
        <v>6.6336000000000004</v>
      </c>
      <c r="G90" s="145">
        <v>254.75</v>
      </c>
      <c r="H90" s="194">
        <f t="shared" si="1"/>
        <v>1689.9096000000002</v>
      </c>
      <c r="I90" s="537"/>
      <c r="J90" s="476"/>
      <c r="K90" s="233"/>
      <c r="L90" s="233"/>
      <c r="M90" s="233"/>
      <c r="N90" s="233"/>
      <c r="O90" s="233"/>
      <c r="P90" s="233"/>
      <c r="Q90" s="233"/>
      <c r="R90" s="233"/>
      <c r="S90" s="233"/>
      <c r="T90" s="233"/>
      <c r="U90" s="233"/>
      <c r="V90" s="233"/>
      <c r="W90" s="233"/>
      <c r="X90" s="233"/>
      <c r="Y90" s="233"/>
      <c r="Z90" s="233"/>
      <c r="AA90" s="233"/>
      <c r="AB90" s="233"/>
      <c r="AC90" s="234"/>
      <c r="AD90" s="234"/>
    </row>
    <row r="91" spans="1:30" s="235" customFormat="1">
      <c r="A91" s="478"/>
      <c r="B91" s="479"/>
      <c r="C91" s="480"/>
      <c r="D91" s="481"/>
      <c r="E91" s="477"/>
      <c r="F91" s="470"/>
      <c r="G91" s="474"/>
      <c r="H91" s="194">
        <f t="shared" si="1"/>
        <v>0</v>
      </c>
      <c r="I91" s="537"/>
      <c r="J91" s="476"/>
      <c r="K91" s="233"/>
      <c r="L91" s="233"/>
      <c r="M91" s="233"/>
      <c r="N91" s="233"/>
      <c r="O91" s="233"/>
      <c r="P91" s="233"/>
      <c r="Q91" s="233"/>
      <c r="R91" s="233"/>
      <c r="S91" s="233"/>
      <c r="T91" s="233"/>
      <c r="U91" s="233"/>
      <c r="V91" s="233"/>
      <c r="W91" s="233"/>
      <c r="X91" s="233"/>
      <c r="Y91" s="233"/>
      <c r="Z91" s="233"/>
      <c r="AA91" s="233"/>
      <c r="AB91" s="233"/>
      <c r="AC91" s="234"/>
      <c r="AD91" s="234"/>
    </row>
    <row r="92" spans="1:30" s="235" customFormat="1">
      <c r="A92" s="478"/>
      <c r="B92" s="479"/>
      <c r="C92" s="480"/>
      <c r="D92" s="229" t="s">
        <v>431</v>
      </c>
      <c r="E92" s="477"/>
      <c r="F92" s="470"/>
      <c r="G92" s="474"/>
      <c r="H92" s="194">
        <f t="shared" si="1"/>
        <v>0</v>
      </c>
      <c r="I92" s="537"/>
      <c r="J92" s="476"/>
      <c r="K92" s="233"/>
      <c r="L92" s="233"/>
      <c r="M92" s="233"/>
      <c r="N92" s="233"/>
      <c r="O92" s="233"/>
      <c r="P92" s="233"/>
      <c r="Q92" s="233"/>
      <c r="R92" s="233"/>
      <c r="S92" s="233"/>
      <c r="T92" s="233"/>
      <c r="U92" s="233"/>
      <c r="V92" s="233"/>
      <c r="W92" s="233"/>
      <c r="X92" s="233"/>
      <c r="Y92" s="233"/>
      <c r="Z92" s="233"/>
      <c r="AA92" s="233"/>
      <c r="AB92" s="233"/>
      <c r="AC92" s="234"/>
      <c r="AD92" s="234"/>
    </row>
    <row r="93" spans="1:30" s="235" customFormat="1" ht="30">
      <c r="A93" s="146" t="s">
        <v>174</v>
      </c>
      <c r="B93" s="186" t="s">
        <v>481</v>
      </c>
      <c r="C93" s="86" t="s">
        <v>193</v>
      </c>
      <c r="D93" s="88" t="s">
        <v>482</v>
      </c>
      <c r="E93" s="89" t="s">
        <v>28</v>
      </c>
      <c r="F93" s="194">
        <f>'Memória de Cálculo'!G493</f>
        <v>97.2</v>
      </c>
      <c r="G93" s="87">
        <v>16.739999999999998</v>
      </c>
      <c r="H93" s="194">
        <f t="shared" si="1"/>
        <v>1627.1279999999999</v>
      </c>
      <c r="I93" s="537"/>
      <c r="J93" s="476"/>
      <c r="K93" s="233"/>
      <c r="L93" s="233"/>
      <c r="M93" s="233"/>
      <c r="N93" s="233"/>
      <c r="O93" s="233"/>
      <c r="P93" s="233"/>
      <c r="Q93" s="233"/>
      <c r="R93" s="233"/>
      <c r="S93" s="233"/>
      <c r="T93" s="233"/>
      <c r="U93" s="233"/>
      <c r="V93" s="233"/>
      <c r="W93" s="233"/>
      <c r="X93" s="233"/>
      <c r="Y93" s="233"/>
      <c r="Z93" s="233"/>
      <c r="AA93" s="233"/>
      <c r="AB93" s="233"/>
      <c r="AC93" s="234"/>
      <c r="AD93" s="234"/>
    </row>
    <row r="94" spans="1:30" s="235" customFormat="1" ht="30">
      <c r="A94" s="146" t="s">
        <v>175</v>
      </c>
      <c r="B94" s="147">
        <v>92761</v>
      </c>
      <c r="C94" s="86" t="s">
        <v>193</v>
      </c>
      <c r="D94" s="88" t="s">
        <v>477</v>
      </c>
      <c r="E94" s="89" t="s">
        <v>28</v>
      </c>
      <c r="F94" s="194">
        <f>'Memória de Cálculo'!G499</f>
        <v>212</v>
      </c>
      <c r="G94" s="87">
        <v>15.85</v>
      </c>
      <c r="H94" s="194">
        <f t="shared" si="1"/>
        <v>3360.2</v>
      </c>
      <c r="I94" s="537"/>
      <c r="J94" s="476"/>
      <c r="K94" s="233"/>
      <c r="L94" s="233"/>
      <c r="M94" s="233"/>
      <c r="N94" s="233"/>
      <c r="O94" s="233"/>
      <c r="P94" s="233"/>
      <c r="Q94" s="233"/>
      <c r="R94" s="233"/>
      <c r="S94" s="233"/>
      <c r="T94" s="233"/>
      <c r="U94" s="233"/>
      <c r="V94" s="233"/>
      <c r="W94" s="233"/>
      <c r="X94" s="233"/>
      <c r="Y94" s="233"/>
      <c r="Z94" s="233"/>
      <c r="AA94" s="233"/>
      <c r="AB94" s="233"/>
      <c r="AC94" s="234"/>
      <c r="AD94" s="234"/>
    </row>
    <row r="95" spans="1:30" s="235" customFormat="1" ht="30">
      <c r="A95" s="146" t="s">
        <v>176</v>
      </c>
      <c r="B95" s="236" t="s">
        <v>483</v>
      </c>
      <c r="C95" s="148" t="s">
        <v>193</v>
      </c>
      <c r="D95" s="237" t="s">
        <v>484</v>
      </c>
      <c r="E95" s="71" t="s">
        <v>28</v>
      </c>
      <c r="F95" s="194">
        <f>'Memória de Cálculo'!G505</f>
        <v>10</v>
      </c>
      <c r="G95" s="145">
        <v>14.37</v>
      </c>
      <c r="H95" s="194">
        <f t="shared" si="1"/>
        <v>143.69999999999999</v>
      </c>
      <c r="I95" s="537"/>
      <c r="J95" s="476"/>
      <c r="K95" s="233"/>
      <c r="L95" s="233"/>
      <c r="M95" s="233"/>
      <c r="N95" s="233"/>
      <c r="O95" s="233"/>
      <c r="P95" s="233"/>
      <c r="Q95" s="233"/>
      <c r="R95" s="233"/>
      <c r="S95" s="233"/>
      <c r="T95" s="233"/>
      <c r="U95" s="233"/>
      <c r="V95" s="233"/>
      <c r="W95" s="233"/>
      <c r="X95" s="233"/>
      <c r="Y95" s="233"/>
      <c r="Z95" s="233"/>
      <c r="AA95" s="233"/>
      <c r="AB95" s="233"/>
      <c r="AC95" s="234"/>
      <c r="AD95" s="234"/>
    </row>
    <row r="96" spans="1:30" s="240" customFormat="1" ht="30">
      <c r="A96" s="146" t="s">
        <v>274</v>
      </c>
      <c r="B96" s="147">
        <v>92462</v>
      </c>
      <c r="C96" s="148" t="s">
        <v>193</v>
      </c>
      <c r="D96" s="149" t="s">
        <v>434</v>
      </c>
      <c r="E96" s="143" t="s">
        <v>29</v>
      </c>
      <c r="F96" s="194">
        <f>'Memória de Cálculo'!G515</f>
        <v>103.68</v>
      </c>
      <c r="G96" s="145">
        <v>152.06</v>
      </c>
      <c r="H96" s="194">
        <f t="shared" si="1"/>
        <v>15765.580800000002</v>
      </c>
      <c r="I96" s="537"/>
      <c r="J96" s="144" t="s">
        <v>436</v>
      </c>
      <c r="K96" s="238"/>
      <c r="L96" s="238"/>
      <c r="M96" s="238"/>
      <c r="N96" s="238"/>
      <c r="O96" s="238"/>
      <c r="P96" s="238"/>
      <c r="Q96" s="238"/>
      <c r="R96" s="238"/>
      <c r="S96" s="238"/>
      <c r="T96" s="238"/>
      <c r="U96" s="238"/>
      <c r="V96" s="238"/>
      <c r="W96" s="238"/>
      <c r="X96" s="238"/>
      <c r="Y96" s="238"/>
      <c r="Z96" s="238"/>
      <c r="AA96" s="238"/>
      <c r="AB96" s="238"/>
      <c r="AC96" s="239"/>
      <c r="AD96" s="239"/>
    </row>
    <row r="97" spans="1:249" s="240" customFormat="1" ht="30">
      <c r="A97" s="146" t="s">
        <v>275</v>
      </c>
      <c r="B97" s="147">
        <v>94971</v>
      </c>
      <c r="C97" s="86" t="s">
        <v>193</v>
      </c>
      <c r="D97" s="88" t="s">
        <v>388</v>
      </c>
      <c r="E97" s="89" t="s">
        <v>75</v>
      </c>
      <c r="F97" s="194">
        <f>'Memória de Cálculo'!G525</f>
        <v>6.2208000000000006</v>
      </c>
      <c r="G97" s="87">
        <v>498.14</v>
      </c>
      <c r="H97" s="194">
        <f t="shared" si="1"/>
        <v>3098.8293120000003</v>
      </c>
      <c r="I97" s="537"/>
      <c r="J97" s="144"/>
      <c r="K97" s="238"/>
      <c r="L97" s="238"/>
      <c r="M97" s="238"/>
      <c r="N97" s="238"/>
      <c r="O97" s="238"/>
      <c r="P97" s="238"/>
      <c r="Q97" s="238"/>
      <c r="R97" s="238"/>
      <c r="S97" s="238"/>
      <c r="T97" s="238"/>
      <c r="U97" s="238"/>
      <c r="V97" s="238"/>
      <c r="W97" s="238"/>
      <c r="X97" s="238"/>
      <c r="Y97" s="238"/>
      <c r="Z97" s="238"/>
      <c r="AA97" s="238"/>
      <c r="AB97" s="238"/>
      <c r="AC97" s="239"/>
      <c r="AD97" s="239"/>
    </row>
    <row r="98" spans="1:249" s="240" customFormat="1" ht="30">
      <c r="A98" s="146" t="s">
        <v>276</v>
      </c>
      <c r="B98" s="147">
        <v>100206</v>
      </c>
      <c r="C98" s="86" t="s">
        <v>193</v>
      </c>
      <c r="D98" s="88" t="s">
        <v>262</v>
      </c>
      <c r="E98" s="89" t="s">
        <v>263</v>
      </c>
      <c r="F98" s="194">
        <f>'Memória de Cálculo'!G530</f>
        <v>0.24883200000000003</v>
      </c>
      <c r="G98" s="87">
        <v>939.09</v>
      </c>
      <c r="H98" s="194">
        <f t="shared" si="1"/>
        <v>233.67564288000003</v>
      </c>
      <c r="I98" s="537"/>
      <c r="J98" s="144" t="s">
        <v>264</v>
      </c>
      <c r="K98" s="238"/>
      <c r="L98" s="238"/>
      <c r="M98" s="238"/>
      <c r="N98" s="238"/>
      <c r="O98" s="238"/>
      <c r="P98" s="238"/>
      <c r="Q98" s="238"/>
      <c r="R98" s="238"/>
      <c r="S98" s="238"/>
      <c r="T98" s="238"/>
      <c r="U98" s="238"/>
      <c r="V98" s="238"/>
      <c r="W98" s="238"/>
      <c r="X98" s="238"/>
      <c r="Y98" s="238"/>
      <c r="Z98" s="238"/>
      <c r="AA98" s="238"/>
      <c r="AB98" s="238"/>
      <c r="AC98" s="239"/>
      <c r="AD98" s="239"/>
    </row>
    <row r="99" spans="1:249" s="240" customFormat="1" ht="30">
      <c r="A99" s="146" t="s">
        <v>277</v>
      </c>
      <c r="B99" s="147">
        <v>103670</v>
      </c>
      <c r="C99" s="148" t="s">
        <v>193</v>
      </c>
      <c r="D99" s="149" t="s">
        <v>478</v>
      </c>
      <c r="E99" s="143" t="s">
        <v>75</v>
      </c>
      <c r="F99" s="194">
        <f>'Memória de Cálculo'!G534</f>
        <v>6.2208000000000006</v>
      </c>
      <c r="G99" s="145">
        <v>254.75</v>
      </c>
      <c r="H99" s="194">
        <f t="shared" si="1"/>
        <v>1584.7488000000001</v>
      </c>
      <c r="I99" s="537"/>
      <c r="J99" s="144"/>
      <c r="K99" s="238"/>
      <c r="L99" s="238"/>
      <c r="M99" s="238"/>
      <c r="N99" s="238"/>
      <c r="O99" s="238"/>
      <c r="P99" s="238"/>
      <c r="Q99" s="238"/>
      <c r="R99" s="238"/>
      <c r="S99" s="238"/>
      <c r="T99" s="238"/>
      <c r="U99" s="238"/>
      <c r="V99" s="238"/>
      <c r="W99" s="238"/>
      <c r="X99" s="238"/>
      <c r="Y99" s="238"/>
      <c r="Z99" s="238"/>
      <c r="AA99" s="238"/>
      <c r="AB99" s="238"/>
      <c r="AC99" s="239"/>
      <c r="AD99" s="239"/>
    </row>
    <row r="100" spans="1:249" s="77" customFormat="1">
      <c r="A100" s="104"/>
      <c r="B100" s="186"/>
      <c r="C100" s="86"/>
      <c r="D100" s="88"/>
      <c r="E100" s="89"/>
      <c r="F100" s="194"/>
      <c r="G100" s="87"/>
      <c r="H100" s="194">
        <f t="shared" si="1"/>
        <v>0</v>
      </c>
      <c r="I100" s="537"/>
      <c r="J100" s="105"/>
      <c r="K100" s="75"/>
      <c r="L100" s="75"/>
      <c r="M100" s="75"/>
      <c r="N100" s="75"/>
      <c r="O100" s="75"/>
      <c r="P100" s="75"/>
      <c r="Q100" s="75"/>
      <c r="R100" s="75"/>
      <c r="S100" s="75"/>
      <c r="T100" s="75"/>
      <c r="U100" s="75"/>
      <c r="V100" s="75"/>
      <c r="W100" s="75"/>
      <c r="X100" s="75"/>
      <c r="Y100" s="75"/>
      <c r="Z100" s="75"/>
      <c r="AA100" s="75"/>
      <c r="AB100" s="75"/>
      <c r="AC100" s="76"/>
      <c r="AD100" s="76"/>
    </row>
    <row r="101" spans="1:249" s="77" customFormat="1">
      <c r="A101" s="106">
        <v>6</v>
      </c>
      <c r="B101" s="91"/>
      <c r="C101" s="90"/>
      <c r="D101" s="92" t="s">
        <v>141</v>
      </c>
      <c r="E101" s="93"/>
      <c r="F101" s="200"/>
      <c r="G101" s="199"/>
      <c r="H101" s="249">
        <f>SUM(H102:H106)</f>
        <v>146441.79408000002</v>
      </c>
      <c r="I101" s="536">
        <f>ROUND(H101*(1+'BDI ND'!$C$18),2)</f>
        <v>182803.29</v>
      </c>
      <c r="J101" s="107"/>
      <c r="K101" s="75"/>
      <c r="L101" s="75"/>
      <c r="M101" s="75"/>
      <c r="N101" s="75"/>
      <c r="O101" s="75"/>
      <c r="P101" s="75"/>
      <c r="Q101" s="75"/>
      <c r="R101" s="75"/>
      <c r="S101" s="75"/>
      <c r="T101" s="75"/>
      <c r="U101" s="75"/>
      <c r="V101" s="75"/>
      <c r="W101" s="75"/>
      <c r="X101" s="75"/>
      <c r="Y101" s="75"/>
      <c r="Z101" s="75"/>
      <c r="AA101" s="75"/>
      <c r="AB101" s="75"/>
      <c r="AC101" s="76"/>
      <c r="AD101" s="76"/>
    </row>
    <row r="102" spans="1:249" s="77" customFormat="1" ht="15" customHeight="1">
      <c r="A102" s="146" t="s">
        <v>89</v>
      </c>
      <c r="B102" s="147">
        <v>98557</v>
      </c>
      <c r="C102" s="148" t="s">
        <v>193</v>
      </c>
      <c r="D102" s="149" t="s">
        <v>140</v>
      </c>
      <c r="E102" s="143" t="s">
        <v>29</v>
      </c>
      <c r="F102" s="194">
        <f>'Memória de Cálculo'!G541</f>
        <v>16.584000000000003</v>
      </c>
      <c r="G102" s="87">
        <v>38.020000000000003</v>
      </c>
      <c r="H102" s="194">
        <f t="shared" ref="H102:H106" si="2">G102*F102</f>
        <v>630.52368000000013</v>
      </c>
      <c r="I102" s="537"/>
      <c r="J102" s="144" t="s">
        <v>314</v>
      </c>
      <c r="K102" s="75"/>
      <c r="L102" s="75"/>
      <c r="M102" s="75"/>
      <c r="N102" s="75"/>
      <c r="O102" s="75"/>
      <c r="P102" s="75"/>
      <c r="Q102" s="75"/>
      <c r="R102" s="75"/>
      <c r="S102" s="75"/>
      <c r="T102" s="75"/>
      <c r="U102" s="75"/>
      <c r="V102" s="75"/>
      <c r="W102" s="75"/>
      <c r="X102" s="75"/>
      <c r="Y102" s="75"/>
      <c r="Z102" s="75"/>
      <c r="AA102" s="75"/>
      <c r="AB102" s="75"/>
      <c r="AC102" s="76"/>
      <c r="AD102" s="76"/>
    </row>
    <row r="103" spans="1:249" s="77" customFormat="1" ht="45">
      <c r="A103" s="146" t="s">
        <v>117</v>
      </c>
      <c r="B103" s="186" t="s">
        <v>479</v>
      </c>
      <c r="C103" s="86" t="s">
        <v>193</v>
      </c>
      <c r="D103" s="88" t="s">
        <v>480</v>
      </c>
      <c r="E103" s="89" t="s">
        <v>29</v>
      </c>
      <c r="F103" s="194">
        <f>'Memória de Cálculo'!G560</f>
        <v>1158.2400000000002</v>
      </c>
      <c r="G103" s="87">
        <v>69.55</v>
      </c>
      <c r="H103" s="194">
        <f t="shared" si="2"/>
        <v>80555.592000000019</v>
      </c>
      <c r="I103" s="537"/>
      <c r="J103" s="144" t="s">
        <v>449</v>
      </c>
      <c r="K103" s="75"/>
      <c r="L103" s="75"/>
      <c r="M103" s="75"/>
      <c r="N103" s="75"/>
      <c r="O103" s="75"/>
      <c r="P103" s="75"/>
      <c r="Q103" s="75"/>
      <c r="R103" s="75"/>
      <c r="S103" s="75"/>
      <c r="T103" s="75"/>
      <c r="U103" s="75"/>
      <c r="V103" s="75"/>
      <c r="W103" s="75"/>
      <c r="X103" s="75"/>
      <c r="Y103" s="75"/>
      <c r="Z103" s="75"/>
      <c r="AA103" s="75"/>
      <c r="AB103" s="75"/>
      <c r="AC103" s="76"/>
      <c r="AD103" s="76"/>
    </row>
    <row r="104" spans="1:249" s="77" customFormat="1" ht="45">
      <c r="A104" s="484" t="s">
        <v>118</v>
      </c>
      <c r="B104" s="485">
        <v>87894</v>
      </c>
      <c r="C104" s="486" t="s">
        <v>193</v>
      </c>
      <c r="D104" s="487" t="s">
        <v>160</v>
      </c>
      <c r="E104" s="488" t="s">
        <v>29</v>
      </c>
      <c r="F104" s="489">
        <f>'Memória de Cálculo'!G576</f>
        <v>1649.1200000000001</v>
      </c>
      <c r="G104" s="490">
        <v>5.99</v>
      </c>
      <c r="H104" s="194">
        <f t="shared" si="2"/>
        <v>9878.2288000000008</v>
      </c>
      <c r="I104" s="537"/>
      <c r="J104" s="491" t="s">
        <v>448</v>
      </c>
      <c r="K104" s="75"/>
      <c r="L104" s="75"/>
      <c r="M104" s="75"/>
      <c r="N104" s="75"/>
      <c r="O104" s="75"/>
      <c r="P104" s="75"/>
      <c r="Q104" s="75"/>
      <c r="R104" s="75"/>
      <c r="S104" s="75"/>
      <c r="T104" s="75"/>
      <c r="U104" s="75"/>
      <c r="V104" s="75"/>
      <c r="W104" s="75"/>
      <c r="X104" s="75"/>
      <c r="Y104" s="75"/>
      <c r="Z104" s="75"/>
      <c r="AA104" s="75"/>
      <c r="AB104" s="75"/>
      <c r="AC104" s="76"/>
      <c r="AD104" s="76"/>
    </row>
    <row r="105" spans="1:249" s="77" customFormat="1" ht="45">
      <c r="A105" s="484" t="s">
        <v>127</v>
      </c>
      <c r="B105" s="492">
        <v>87792</v>
      </c>
      <c r="C105" s="486" t="s">
        <v>193</v>
      </c>
      <c r="D105" s="487" t="s">
        <v>161</v>
      </c>
      <c r="E105" s="488" t="s">
        <v>29</v>
      </c>
      <c r="F105" s="489">
        <f>'Memória de Cálculo'!G580</f>
        <v>1649.1200000000001</v>
      </c>
      <c r="G105" s="493">
        <v>33.58</v>
      </c>
      <c r="H105" s="194">
        <f t="shared" si="2"/>
        <v>55377.4496</v>
      </c>
      <c r="I105" s="537"/>
      <c r="J105" s="491" t="s">
        <v>448</v>
      </c>
      <c r="K105" s="75"/>
      <c r="L105" s="75"/>
      <c r="M105" s="75"/>
      <c r="N105" s="75"/>
      <c r="O105" s="75"/>
      <c r="P105" s="75"/>
      <c r="Q105" s="75"/>
      <c r="R105" s="75"/>
      <c r="S105" s="75"/>
      <c r="T105" s="75"/>
      <c r="U105" s="75"/>
      <c r="V105" s="75"/>
      <c r="W105" s="75"/>
      <c r="X105" s="75"/>
      <c r="Y105" s="75"/>
      <c r="Z105" s="75"/>
      <c r="AA105" s="75"/>
      <c r="AB105" s="75"/>
      <c r="AC105" s="76"/>
      <c r="AD105" s="76"/>
    </row>
    <row r="106" spans="1:249" s="77" customFormat="1">
      <c r="A106" s="475"/>
      <c r="B106" s="473"/>
      <c r="C106" s="467"/>
      <c r="D106" s="468"/>
      <c r="E106" s="469"/>
      <c r="F106" s="470"/>
      <c r="G106" s="474"/>
      <c r="H106" s="194">
        <f t="shared" si="2"/>
        <v>0</v>
      </c>
      <c r="I106" s="537"/>
      <c r="J106" s="472"/>
      <c r="K106" s="75"/>
      <c r="L106" s="75"/>
      <c r="M106" s="75"/>
      <c r="N106" s="75"/>
      <c r="O106" s="75"/>
      <c r="P106" s="75"/>
      <c r="Q106" s="75"/>
      <c r="R106" s="75"/>
      <c r="S106" s="75"/>
      <c r="T106" s="75"/>
      <c r="U106" s="75"/>
      <c r="V106" s="75"/>
      <c r="W106" s="75"/>
      <c r="X106" s="75"/>
      <c r="Y106" s="75"/>
      <c r="Z106" s="75"/>
      <c r="AA106" s="75"/>
      <c r="AB106" s="75"/>
      <c r="AC106" s="76"/>
      <c r="AD106" s="76"/>
    </row>
    <row r="107" spans="1:249" s="77" customFormat="1">
      <c r="A107" s="494">
        <v>7</v>
      </c>
      <c r="B107" s="495"/>
      <c r="C107" s="496"/>
      <c r="D107" s="497" t="s">
        <v>142</v>
      </c>
      <c r="E107" s="498"/>
      <c r="F107" s="499"/>
      <c r="G107" s="500"/>
      <c r="H107" s="501">
        <f>SUM(H108:H110)</f>
        <v>16590.147200000003</v>
      </c>
      <c r="I107" s="536">
        <f>ROUND(H107*(1+'BDI ND'!$C$18),2)</f>
        <v>20709.48</v>
      </c>
      <c r="J107" s="502"/>
      <c r="K107" s="75"/>
      <c r="L107" s="75"/>
      <c r="M107" s="75"/>
      <c r="N107" s="75"/>
      <c r="O107" s="75"/>
      <c r="P107" s="75"/>
      <c r="Q107" s="75"/>
      <c r="R107" s="75"/>
      <c r="S107" s="75"/>
      <c r="T107" s="75"/>
      <c r="U107" s="75"/>
      <c r="V107" s="75"/>
      <c r="W107" s="75"/>
      <c r="X107" s="75"/>
      <c r="Y107" s="75"/>
      <c r="Z107" s="75"/>
      <c r="AA107" s="75"/>
      <c r="AB107" s="75"/>
      <c r="AC107" s="76"/>
      <c r="AD107" s="76"/>
    </row>
    <row r="108" spans="1:249" s="77" customFormat="1" ht="30">
      <c r="A108" s="503" t="s">
        <v>123</v>
      </c>
      <c r="B108" s="492">
        <v>88412</v>
      </c>
      <c r="C108" s="486" t="s">
        <v>193</v>
      </c>
      <c r="D108" s="487" t="s">
        <v>162</v>
      </c>
      <c r="E108" s="488" t="s">
        <v>29</v>
      </c>
      <c r="F108" s="489">
        <f>'Memória de Cálculo'!G585</f>
        <v>1649.1200000000001</v>
      </c>
      <c r="G108" s="493">
        <v>1.66</v>
      </c>
      <c r="H108" s="194">
        <f t="shared" ref="H108:H110" si="3">G108*F108</f>
        <v>2737.5392000000002</v>
      </c>
      <c r="I108" s="537"/>
      <c r="J108" s="491"/>
      <c r="K108" s="75"/>
      <c r="L108" s="75"/>
      <c r="M108" s="75"/>
      <c r="N108" s="75"/>
      <c r="O108" s="75"/>
      <c r="P108" s="75"/>
      <c r="Q108" s="75"/>
      <c r="R108" s="75"/>
      <c r="S108" s="75"/>
      <c r="T108" s="75"/>
      <c r="U108" s="75"/>
      <c r="V108" s="75"/>
      <c r="W108" s="75"/>
      <c r="X108" s="75"/>
      <c r="Y108" s="75"/>
      <c r="Z108" s="75"/>
      <c r="AA108" s="75"/>
      <c r="AB108" s="75"/>
      <c r="AC108" s="76"/>
      <c r="AD108" s="76"/>
    </row>
    <row r="109" spans="1:249" s="77" customFormat="1" ht="30">
      <c r="A109" s="503" t="s">
        <v>126</v>
      </c>
      <c r="B109" s="492">
        <v>95623</v>
      </c>
      <c r="C109" s="486" t="s">
        <v>193</v>
      </c>
      <c r="D109" s="487" t="s">
        <v>163</v>
      </c>
      <c r="E109" s="488" t="s">
        <v>29</v>
      </c>
      <c r="F109" s="489">
        <f>'Memória de Cálculo'!G589</f>
        <v>1649.1200000000001</v>
      </c>
      <c r="G109" s="493">
        <v>8.4</v>
      </c>
      <c r="H109" s="194">
        <f t="shared" si="3"/>
        <v>13852.608000000002</v>
      </c>
      <c r="I109" s="537"/>
      <c r="J109" s="491"/>
      <c r="K109" s="75"/>
      <c r="L109" s="75"/>
      <c r="M109" s="75"/>
      <c r="N109" s="75"/>
      <c r="O109" s="75"/>
      <c r="P109" s="75"/>
      <c r="Q109" s="75"/>
      <c r="R109" s="75"/>
      <c r="S109" s="75"/>
      <c r="T109" s="75"/>
      <c r="U109" s="75"/>
      <c r="V109" s="75"/>
      <c r="W109" s="75"/>
      <c r="X109" s="75"/>
      <c r="Y109" s="75"/>
      <c r="Z109" s="75"/>
      <c r="AA109" s="75"/>
      <c r="AB109" s="75"/>
      <c r="AC109" s="76"/>
      <c r="AD109" s="76"/>
    </row>
    <row r="110" spans="1:249" s="38" customFormat="1">
      <c r="A110" s="475"/>
      <c r="B110" s="473"/>
      <c r="C110" s="467"/>
      <c r="D110" s="468"/>
      <c r="E110" s="469"/>
      <c r="F110" s="470"/>
      <c r="G110" s="471"/>
      <c r="H110" s="194">
        <f t="shared" si="3"/>
        <v>0</v>
      </c>
      <c r="I110" s="537"/>
      <c r="J110" s="472"/>
      <c r="K110" s="42"/>
      <c r="L110" s="42"/>
      <c r="M110" s="42"/>
      <c r="N110" s="42"/>
      <c r="O110" s="42"/>
      <c r="P110" s="42"/>
      <c r="Q110" s="42"/>
      <c r="R110" s="42"/>
      <c r="S110" s="42"/>
      <c r="T110" s="42"/>
      <c r="U110" s="42"/>
      <c r="V110" s="42"/>
      <c r="W110" s="42"/>
      <c r="X110" s="43">
        <f>B119-Y110</f>
        <v>0</v>
      </c>
      <c r="Y110" s="43">
        <v>0</v>
      </c>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c r="GJ110" s="44"/>
      <c r="GK110" s="44"/>
      <c r="GL110" s="44"/>
      <c r="GM110" s="44"/>
      <c r="GN110" s="44"/>
      <c r="GO110" s="44"/>
      <c r="GP110" s="44"/>
      <c r="GQ110" s="44"/>
      <c r="GR110" s="44"/>
      <c r="GS110" s="44"/>
      <c r="GT110" s="44"/>
      <c r="GU110" s="44"/>
      <c r="GV110" s="44"/>
      <c r="GW110" s="44"/>
      <c r="GX110" s="44"/>
      <c r="GY110" s="44"/>
      <c r="GZ110" s="44"/>
      <c r="HA110" s="44"/>
      <c r="HB110" s="44"/>
      <c r="HC110" s="44"/>
      <c r="HD110" s="44"/>
      <c r="HE110" s="44"/>
      <c r="HF110" s="44"/>
      <c r="HG110" s="44"/>
      <c r="HH110" s="44"/>
      <c r="HI110" s="44"/>
      <c r="HJ110" s="44"/>
      <c r="HK110" s="44"/>
      <c r="HL110" s="44"/>
      <c r="HM110" s="44"/>
      <c r="HN110" s="44"/>
      <c r="HO110" s="44"/>
      <c r="HP110" s="44"/>
      <c r="HQ110" s="44"/>
      <c r="HR110" s="44"/>
      <c r="HS110" s="44"/>
      <c r="HT110" s="44"/>
      <c r="HU110" s="44"/>
      <c r="HV110" s="44"/>
      <c r="HW110" s="44"/>
      <c r="HX110" s="44"/>
      <c r="HY110" s="44"/>
      <c r="HZ110" s="44"/>
      <c r="IA110" s="44"/>
      <c r="IB110" s="44"/>
      <c r="IC110" s="44"/>
      <c r="ID110" s="44"/>
      <c r="IE110" s="44"/>
      <c r="IF110" s="44"/>
      <c r="IG110" s="44"/>
      <c r="IH110" s="44"/>
      <c r="II110" s="44"/>
      <c r="IJ110" s="44"/>
      <c r="IK110" s="44"/>
      <c r="IL110" s="44"/>
      <c r="IM110" s="44"/>
      <c r="IN110" s="44"/>
      <c r="IO110" s="44"/>
    </row>
    <row r="111" spans="1:249" s="38" customFormat="1">
      <c r="A111" s="496" t="s">
        <v>128</v>
      </c>
      <c r="B111" s="495"/>
      <c r="C111" s="495"/>
      <c r="D111" s="504" t="s">
        <v>88</v>
      </c>
      <c r="E111" s="495"/>
      <c r="F111" s="505"/>
      <c r="G111" s="495"/>
      <c r="H111" s="505">
        <f>SUM(H112:H118)</f>
        <v>24959.724599999998</v>
      </c>
      <c r="I111" s="536">
        <f>ROUND(H111*(1+'BDI ND'!$C$18),2)</f>
        <v>31157.22</v>
      </c>
      <c r="J111" s="495"/>
      <c r="K111" s="42"/>
      <c r="L111" s="42"/>
      <c r="M111" s="42"/>
      <c r="N111" s="42"/>
      <c r="O111" s="42"/>
      <c r="P111" s="42"/>
      <c r="Q111" s="42"/>
      <c r="R111" s="42"/>
      <c r="S111" s="42"/>
      <c r="T111" s="42"/>
      <c r="U111" s="42"/>
      <c r="V111" s="42"/>
      <c r="W111" s="42"/>
      <c r="X111" s="42"/>
      <c r="Y111" s="42"/>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44"/>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c r="GC111" s="44"/>
      <c r="GD111" s="44"/>
      <c r="GE111" s="44"/>
      <c r="GF111" s="44"/>
      <c r="GG111" s="44"/>
      <c r="GH111" s="44"/>
      <c r="GI111" s="44"/>
      <c r="GJ111" s="44"/>
      <c r="GK111" s="44"/>
      <c r="GL111" s="44"/>
      <c r="GM111" s="44"/>
      <c r="GN111" s="44"/>
      <c r="GO111" s="44"/>
      <c r="GP111" s="44"/>
      <c r="GQ111" s="44"/>
      <c r="GR111" s="44"/>
      <c r="GS111" s="44"/>
      <c r="GT111" s="44"/>
      <c r="GU111" s="44"/>
      <c r="GV111" s="44"/>
      <c r="GW111" s="44"/>
      <c r="GX111" s="44"/>
      <c r="GY111" s="44"/>
      <c r="GZ111" s="44"/>
      <c r="HA111" s="44"/>
      <c r="HB111" s="44"/>
      <c r="HC111" s="44"/>
      <c r="HD111" s="44"/>
      <c r="HE111" s="44"/>
      <c r="HF111" s="44"/>
      <c r="HG111" s="44"/>
      <c r="HH111" s="44"/>
      <c r="HI111" s="44"/>
      <c r="HJ111" s="44"/>
      <c r="HK111" s="44"/>
      <c r="HL111" s="44"/>
      <c r="HM111" s="44"/>
      <c r="HN111" s="44"/>
      <c r="HO111" s="44"/>
      <c r="HP111" s="44"/>
      <c r="HQ111" s="44"/>
      <c r="HR111" s="44"/>
      <c r="HS111" s="44"/>
      <c r="HT111" s="44"/>
      <c r="HU111" s="44"/>
      <c r="HV111" s="44"/>
      <c r="HW111" s="44"/>
      <c r="HX111" s="44"/>
      <c r="HY111" s="44"/>
      <c r="HZ111" s="44"/>
      <c r="IA111" s="44"/>
      <c r="IB111" s="44"/>
      <c r="IC111" s="44"/>
      <c r="ID111" s="44"/>
      <c r="IE111" s="44"/>
      <c r="IF111" s="44"/>
      <c r="IG111" s="44"/>
      <c r="IH111" s="44"/>
      <c r="II111" s="44"/>
      <c r="IJ111" s="44"/>
      <c r="IK111" s="44"/>
      <c r="IL111" s="44"/>
      <c r="IM111" s="44"/>
      <c r="IN111" s="44"/>
      <c r="IO111" s="44"/>
    </row>
    <row r="112" spans="1:249" s="38" customFormat="1">
      <c r="A112" s="484"/>
      <c r="B112" s="492"/>
      <c r="C112" s="506"/>
      <c r="D112" s="507" t="s">
        <v>298</v>
      </c>
      <c r="E112" s="488"/>
      <c r="F112" s="489"/>
      <c r="G112" s="493"/>
      <c r="H112" s="194">
        <f t="shared" ref="H112:H118" si="4">G112*F112</f>
        <v>0</v>
      </c>
      <c r="I112" s="537"/>
      <c r="J112" s="508"/>
      <c r="K112" s="42"/>
      <c r="L112" s="42"/>
      <c r="M112" s="42"/>
      <c r="N112" s="42"/>
      <c r="O112" s="42"/>
      <c r="P112" s="42"/>
      <c r="Q112" s="42"/>
      <c r="R112" s="42"/>
      <c r="S112" s="42"/>
      <c r="T112" s="42"/>
      <c r="U112" s="42"/>
      <c r="V112" s="42"/>
      <c r="W112" s="42"/>
      <c r="X112" s="42"/>
      <c r="Y112" s="42"/>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44"/>
      <c r="DN112" s="44"/>
      <c r="DO112" s="44"/>
      <c r="DP112" s="44"/>
      <c r="DQ112" s="44"/>
      <c r="DR112" s="44"/>
      <c r="DS112" s="44"/>
      <c r="DT112" s="44"/>
      <c r="DU112" s="44"/>
      <c r="DV112" s="44"/>
      <c r="DW112" s="44"/>
      <c r="DX112" s="44"/>
      <c r="DY112" s="44"/>
      <c r="DZ112" s="44"/>
      <c r="EA112" s="44"/>
      <c r="EB112" s="44"/>
      <c r="EC112" s="44"/>
      <c r="ED112" s="44"/>
      <c r="EE112" s="44"/>
      <c r="EF112" s="44"/>
      <c r="EG112" s="44"/>
      <c r="EH112" s="44"/>
      <c r="EI112" s="44"/>
      <c r="EJ112" s="44"/>
      <c r="EK112" s="44"/>
      <c r="EL112" s="44"/>
      <c r="EM112" s="44"/>
      <c r="EN112" s="44"/>
      <c r="EO112" s="44"/>
      <c r="EP112" s="44"/>
      <c r="EQ112" s="44"/>
      <c r="ER112" s="44"/>
      <c r="ES112" s="44"/>
      <c r="ET112" s="44"/>
      <c r="EU112" s="44"/>
      <c r="EV112" s="44"/>
      <c r="EW112" s="44"/>
      <c r="EX112" s="44"/>
      <c r="EY112" s="44"/>
      <c r="EZ112" s="44"/>
      <c r="FA112" s="44"/>
      <c r="FB112" s="44"/>
      <c r="FC112" s="44"/>
      <c r="FD112" s="44"/>
      <c r="FE112" s="44"/>
      <c r="FF112" s="44"/>
      <c r="FG112" s="44"/>
      <c r="FH112" s="44"/>
      <c r="FI112" s="44"/>
      <c r="FJ112" s="44"/>
      <c r="FK112" s="44"/>
      <c r="FL112" s="44"/>
      <c r="FM112" s="44"/>
      <c r="FN112" s="44"/>
      <c r="FO112" s="44"/>
      <c r="FP112" s="44"/>
      <c r="FQ112" s="44"/>
      <c r="FR112" s="44"/>
      <c r="FS112" s="44"/>
      <c r="FT112" s="44"/>
      <c r="FU112" s="44"/>
      <c r="FV112" s="44"/>
      <c r="FW112" s="44"/>
      <c r="FX112" s="44"/>
      <c r="FY112" s="44"/>
      <c r="FZ112" s="44"/>
      <c r="GA112" s="44"/>
      <c r="GB112" s="44"/>
      <c r="GC112" s="44"/>
      <c r="GD112" s="44"/>
      <c r="GE112" s="44"/>
      <c r="GF112" s="44"/>
      <c r="GG112" s="44"/>
      <c r="GH112" s="44"/>
      <c r="GI112" s="44"/>
      <c r="GJ112" s="44"/>
      <c r="GK112" s="44"/>
      <c r="GL112" s="44"/>
      <c r="GM112" s="44"/>
      <c r="GN112" s="44"/>
      <c r="GO112" s="44"/>
      <c r="GP112" s="44"/>
      <c r="GQ112" s="44"/>
      <c r="GR112" s="44"/>
      <c r="GS112" s="44"/>
      <c r="GT112" s="44"/>
      <c r="GU112" s="44"/>
      <c r="GV112" s="44"/>
      <c r="GW112" s="44"/>
      <c r="GX112" s="44"/>
      <c r="GY112" s="44"/>
      <c r="GZ112" s="44"/>
      <c r="HA112" s="44"/>
      <c r="HB112" s="44"/>
      <c r="HC112" s="44"/>
      <c r="HD112" s="44"/>
      <c r="HE112" s="44"/>
      <c r="HF112" s="44"/>
      <c r="HG112" s="44"/>
      <c r="HH112" s="44"/>
      <c r="HI112" s="44"/>
      <c r="HJ112" s="44"/>
      <c r="HK112" s="44"/>
      <c r="HL112" s="44"/>
      <c r="HM112" s="44"/>
      <c r="HN112" s="44"/>
      <c r="HO112" s="44"/>
      <c r="HP112" s="44"/>
      <c r="HQ112" s="44"/>
      <c r="HR112" s="44"/>
      <c r="HS112" s="44"/>
      <c r="HT112" s="44"/>
      <c r="HU112" s="44"/>
      <c r="HV112" s="44"/>
      <c r="HW112" s="44"/>
      <c r="HX112" s="44"/>
      <c r="HY112" s="44"/>
      <c r="HZ112" s="44"/>
      <c r="IA112" s="44"/>
      <c r="IB112" s="44"/>
      <c r="IC112" s="44"/>
      <c r="ID112" s="44"/>
      <c r="IE112" s="44"/>
      <c r="IF112" s="44"/>
      <c r="IG112" s="44"/>
      <c r="IH112" s="44"/>
      <c r="II112" s="44"/>
      <c r="IJ112" s="44"/>
      <c r="IK112" s="44"/>
      <c r="IL112" s="44"/>
      <c r="IM112" s="44"/>
      <c r="IN112" s="44"/>
      <c r="IO112" s="44"/>
    </row>
    <row r="113" spans="1:249" s="38" customFormat="1" ht="45">
      <c r="A113" s="484" t="s">
        <v>129</v>
      </c>
      <c r="B113" s="509" t="s">
        <v>301</v>
      </c>
      <c r="C113" s="486" t="s">
        <v>193</v>
      </c>
      <c r="D113" s="487" t="s">
        <v>302</v>
      </c>
      <c r="E113" s="488" t="s">
        <v>29</v>
      </c>
      <c r="F113" s="489">
        <f>'Memória de Cálculo'!G599</f>
        <v>22.080000000000002</v>
      </c>
      <c r="G113" s="490">
        <v>82.52</v>
      </c>
      <c r="H113" s="194">
        <f t="shared" si="4"/>
        <v>1822.0416</v>
      </c>
      <c r="I113" s="537"/>
      <c r="J113" s="508" t="s">
        <v>315</v>
      </c>
      <c r="K113" s="42"/>
      <c r="L113" s="42"/>
      <c r="M113" s="42"/>
      <c r="N113" s="42"/>
      <c r="O113" s="42"/>
      <c r="P113" s="42"/>
      <c r="Q113" s="42"/>
      <c r="R113" s="42"/>
      <c r="S113" s="42"/>
      <c r="T113" s="42"/>
      <c r="U113" s="42"/>
      <c r="V113" s="42"/>
      <c r="W113" s="42"/>
      <c r="X113" s="42"/>
      <c r="Y113" s="42"/>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44"/>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c r="GC113" s="44"/>
      <c r="GD113" s="44"/>
      <c r="GE113" s="44"/>
      <c r="GF113" s="44"/>
      <c r="GG113" s="44"/>
      <c r="GH113" s="44"/>
      <c r="GI113" s="44"/>
      <c r="GJ113" s="44"/>
      <c r="GK113" s="44"/>
      <c r="GL113" s="44"/>
      <c r="GM113" s="44"/>
      <c r="GN113" s="44"/>
      <c r="GO113" s="44"/>
      <c r="GP113" s="44"/>
      <c r="GQ113" s="44"/>
      <c r="GR113" s="44"/>
      <c r="GS113" s="44"/>
      <c r="GT113" s="44"/>
      <c r="GU113" s="44"/>
      <c r="GV113" s="44"/>
      <c r="GW113" s="44"/>
      <c r="GX113" s="44"/>
      <c r="GY113" s="44"/>
      <c r="GZ113" s="44"/>
      <c r="HA113" s="44"/>
      <c r="HB113" s="44"/>
      <c r="HC113" s="44"/>
      <c r="HD113" s="44"/>
      <c r="HE113" s="44"/>
      <c r="HF113" s="44"/>
      <c r="HG113" s="44"/>
      <c r="HH113" s="44"/>
      <c r="HI113" s="44"/>
      <c r="HJ113" s="44"/>
      <c r="HK113" s="44"/>
      <c r="HL113" s="44"/>
      <c r="HM113" s="44"/>
      <c r="HN113" s="44"/>
      <c r="HO113" s="44"/>
      <c r="HP113" s="44"/>
      <c r="HQ113" s="44"/>
      <c r="HR113" s="44"/>
      <c r="HS113" s="44"/>
      <c r="HT113" s="44"/>
      <c r="HU113" s="44"/>
      <c r="HV113" s="44"/>
      <c r="HW113" s="44"/>
      <c r="HX113" s="44"/>
      <c r="HY113" s="44"/>
      <c r="HZ113" s="44"/>
      <c r="IA113" s="44"/>
      <c r="IB113" s="44"/>
      <c r="IC113" s="44"/>
      <c r="ID113" s="44"/>
      <c r="IE113" s="44"/>
      <c r="IF113" s="44"/>
      <c r="IG113" s="44"/>
      <c r="IH113" s="44"/>
      <c r="II113" s="44"/>
      <c r="IJ113" s="44"/>
      <c r="IK113" s="44"/>
      <c r="IL113" s="44"/>
      <c r="IM113" s="44"/>
      <c r="IN113" s="44"/>
      <c r="IO113" s="44"/>
    </row>
    <row r="114" spans="1:249" s="38" customFormat="1" ht="30">
      <c r="A114" s="484" t="s">
        <v>147</v>
      </c>
      <c r="B114" s="492">
        <v>94972</v>
      </c>
      <c r="C114" s="486" t="s">
        <v>193</v>
      </c>
      <c r="D114" s="487" t="s">
        <v>310</v>
      </c>
      <c r="E114" s="488" t="s">
        <v>75</v>
      </c>
      <c r="F114" s="489">
        <f>'Memória de Cálculo'!G607</f>
        <v>1.6800000000000002</v>
      </c>
      <c r="G114" s="490">
        <v>513.34</v>
      </c>
      <c r="H114" s="194">
        <f t="shared" si="4"/>
        <v>862.41120000000012</v>
      </c>
      <c r="I114" s="537"/>
      <c r="J114" s="508"/>
      <c r="K114" s="42"/>
      <c r="L114" s="42"/>
      <c r="M114" s="42"/>
      <c r="N114" s="42"/>
      <c r="O114" s="42"/>
      <c r="P114" s="42"/>
      <c r="Q114" s="42"/>
      <c r="R114" s="42"/>
      <c r="S114" s="42"/>
      <c r="T114" s="42"/>
      <c r="U114" s="42"/>
      <c r="V114" s="42"/>
      <c r="W114" s="42"/>
      <c r="X114" s="42"/>
      <c r="Y114" s="42"/>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44"/>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c r="GC114" s="44"/>
      <c r="GD114" s="44"/>
      <c r="GE114" s="44"/>
      <c r="GF114" s="44"/>
      <c r="GG114" s="44"/>
      <c r="GH114" s="44"/>
      <c r="GI114" s="44"/>
      <c r="GJ114" s="44"/>
      <c r="GK114" s="44"/>
      <c r="GL114" s="44"/>
      <c r="GM114" s="44"/>
      <c r="GN114" s="44"/>
      <c r="GO114" s="44"/>
      <c r="GP114" s="44"/>
      <c r="GQ114" s="44"/>
      <c r="GR114" s="44"/>
      <c r="GS114" s="44"/>
      <c r="GT114" s="44"/>
      <c r="GU114" s="44"/>
      <c r="GV114" s="44"/>
      <c r="GW114" s="44"/>
      <c r="GX114" s="44"/>
      <c r="GY114" s="44"/>
      <c r="GZ114" s="44"/>
      <c r="HA114" s="44"/>
      <c r="HB114" s="44"/>
      <c r="HC114" s="44"/>
      <c r="HD114" s="44"/>
      <c r="HE114" s="44"/>
      <c r="HF114" s="44"/>
      <c r="HG114" s="44"/>
      <c r="HH114" s="44"/>
      <c r="HI114" s="44"/>
      <c r="HJ114" s="44"/>
      <c r="HK114" s="44"/>
      <c r="HL114" s="44"/>
      <c r="HM114" s="44"/>
      <c r="HN114" s="44"/>
      <c r="HO114" s="44"/>
      <c r="HP114" s="44"/>
      <c r="HQ114" s="44"/>
      <c r="HR114" s="44"/>
      <c r="HS114" s="44"/>
      <c r="HT114" s="44"/>
      <c r="HU114" s="44"/>
      <c r="HV114" s="44"/>
      <c r="HW114" s="44"/>
      <c r="HX114" s="44"/>
      <c r="HY114" s="44"/>
      <c r="HZ114" s="44"/>
      <c r="IA114" s="44"/>
      <c r="IB114" s="44"/>
      <c r="IC114" s="44"/>
      <c r="ID114" s="44"/>
      <c r="IE114" s="44"/>
      <c r="IF114" s="44"/>
      <c r="IG114" s="44"/>
      <c r="IH114" s="44"/>
      <c r="II114" s="44"/>
      <c r="IJ114" s="44"/>
      <c r="IK114" s="44"/>
      <c r="IL114" s="44"/>
      <c r="IM114" s="44"/>
      <c r="IN114" s="44"/>
      <c r="IO114" s="44"/>
    </row>
    <row r="115" spans="1:249" s="38" customFormat="1" ht="30">
      <c r="A115" s="146" t="s">
        <v>148</v>
      </c>
      <c r="B115" s="147">
        <v>103670</v>
      </c>
      <c r="C115" s="148" t="s">
        <v>193</v>
      </c>
      <c r="D115" s="149" t="s">
        <v>478</v>
      </c>
      <c r="E115" s="143" t="s">
        <v>75</v>
      </c>
      <c r="F115" s="194">
        <f>'Memória de Cálculo'!G611</f>
        <v>1.6800000000000002</v>
      </c>
      <c r="G115" s="145">
        <v>254.75</v>
      </c>
      <c r="H115" s="194">
        <f t="shared" si="4"/>
        <v>427.98</v>
      </c>
      <c r="I115" s="537"/>
      <c r="J115" s="144"/>
      <c r="K115" s="42"/>
      <c r="L115" s="42"/>
      <c r="M115" s="42"/>
      <c r="N115" s="42"/>
      <c r="O115" s="42"/>
      <c r="P115" s="42"/>
      <c r="Q115" s="42"/>
      <c r="R115" s="42"/>
      <c r="S115" s="42"/>
      <c r="T115" s="42"/>
      <c r="U115" s="42"/>
      <c r="V115" s="42"/>
      <c r="W115" s="42"/>
      <c r="X115" s="42"/>
      <c r="Y115" s="42"/>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44"/>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44"/>
      <c r="FA115" s="44"/>
      <c r="FB115" s="44"/>
      <c r="FC115" s="44"/>
      <c r="FD115" s="44"/>
      <c r="FE115" s="44"/>
      <c r="FF115" s="44"/>
      <c r="FG115" s="44"/>
      <c r="FH115" s="44"/>
      <c r="FI115" s="44"/>
      <c r="FJ115" s="44"/>
      <c r="FK115" s="44"/>
      <c r="FL115" s="44"/>
      <c r="FM115" s="44"/>
      <c r="FN115" s="44"/>
      <c r="FO115" s="44"/>
      <c r="FP115" s="44"/>
      <c r="FQ115" s="44"/>
      <c r="FR115" s="44"/>
      <c r="FS115" s="44"/>
      <c r="FT115" s="44"/>
      <c r="FU115" s="44"/>
      <c r="FV115" s="44"/>
      <c r="FW115" s="44"/>
      <c r="FX115" s="44"/>
      <c r="FY115" s="44"/>
      <c r="FZ115" s="44"/>
      <c r="GA115" s="44"/>
      <c r="GB115" s="44"/>
      <c r="GC115" s="44"/>
      <c r="GD115" s="44"/>
      <c r="GE115" s="44"/>
      <c r="GF115" s="44"/>
      <c r="GG115" s="44"/>
      <c r="GH115" s="44"/>
      <c r="GI115" s="44"/>
      <c r="GJ115" s="44"/>
      <c r="GK115" s="44"/>
      <c r="GL115" s="44"/>
      <c r="GM115" s="44"/>
      <c r="GN115" s="44"/>
      <c r="GO115" s="44"/>
      <c r="GP115" s="44"/>
      <c r="GQ115" s="44"/>
      <c r="GR115" s="44"/>
      <c r="GS115" s="44"/>
      <c r="GT115" s="44"/>
      <c r="GU115" s="44"/>
      <c r="GV115" s="44"/>
      <c r="GW115" s="44"/>
      <c r="GX115" s="44"/>
      <c r="GY115" s="44"/>
      <c r="GZ115" s="44"/>
      <c r="HA115" s="44"/>
      <c r="HB115" s="44"/>
      <c r="HC115" s="44"/>
      <c r="HD115" s="44"/>
      <c r="HE115" s="44"/>
      <c r="HF115" s="44"/>
      <c r="HG115" s="44"/>
      <c r="HH115" s="44"/>
      <c r="HI115" s="44"/>
      <c r="HJ115" s="44"/>
      <c r="HK115" s="44"/>
      <c r="HL115" s="44"/>
      <c r="HM115" s="44"/>
      <c r="HN115" s="44"/>
      <c r="HO115" s="44"/>
      <c r="HP115" s="44"/>
      <c r="HQ115" s="44"/>
      <c r="HR115" s="44"/>
      <c r="HS115" s="44"/>
      <c r="HT115" s="44"/>
      <c r="HU115" s="44"/>
      <c r="HV115" s="44"/>
      <c r="HW115" s="44"/>
      <c r="HX115" s="44"/>
      <c r="HY115" s="44"/>
      <c r="HZ115" s="44"/>
      <c r="IA115" s="44"/>
      <c r="IB115" s="44"/>
      <c r="IC115" s="44"/>
      <c r="ID115" s="44"/>
      <c r="IE115" s="44"/>
      <c r="IF115" s="44"/>
      <c r="IG115" s="44"/>
      <c r="IH115" s="44"/>
      <c r="II115" s="44"/>
      <c r="IJ115" s="44"/>
      <c r="IK115" s="44"/>
      <c r="IL115" s="44"/>
      <c r="IM115" s="44"/>
      <c r="IN115" s="44"/>
      <c r="IO115" s="44"/>
    </row>
    <row r="116" spans="1:249" s="38" customFormat="1" ht="30">
      <c r="A116" s="146" t="s">
        <v>177</v>
      </c>
      <c r="B116" s="147" t="s">
        <v>328</v>
      </c>
      <c r="C116" s="148" t="s">
        <v>111</v>
      </c>
      <c r="D116" s="149" t="s">
        <v>329</v>
      </c>
      <c r="E116" s="143" t="s">
        <v>98</v>
      </c>
      <c r="F116" s="194">
        <f>'Memória de Cálculo'!G625</f>
        <v>24</v>
      </c>
      <c r="G116" s="145">
        <f>'Comp Análiticas ND'!R48</f>
        <v>743.15</v>
      </c>
      <c r="H116" s="194">
        <f t="shared" si="4"/>
        <v>17835.599999999999</v>
      </c>
      <c r="I116" s="537"/>
      <c r="J116" s="144"/>
      <c r="K116" s="42"/>
      <c r="L116" s="42"/>
      <c r="M116" s="42"/>
      <c r="N116" s="42"/>
      <c r="O116" s="42"/>
      <c r="P116" s="42"/>
      <c r="Q116" s="42"/>
      <c r="R116" s="42"/>
      <c r="S116" s="42"/>
      <c r="T116" s="42"/>
      <c r="U116" s="42"/>
      <c r="V116" s="42"/>
      <c r="W116" s="42"/>
      <c r="X116" s="42"/>
      <c r="Y116" s="42"/>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44"/>
      <c r="FA116" s="44"/>
      <c r="FB116" s="44"/>
      <c r="FC116" s="44"/>
      <c r="FD116" s="44"/>
      <c r="FE116" s="44"/>
      <c r="FF116" s="44"/>
      <c r="FG116" s="44"/>
      <c r="FH116" s="44"/>
      <c r="FI116" s="44"/>
      <c r="FJ116" s="44"/>
      <c r="FK116" s="44"/>
      <c r="FL116" s="44"/>
      <c r="FM116" s="44"/>
      <c r="FN116" s="44"/>
      <c r="FO116" s="44"/>
      <c r="FP116" s="44"/>
      <c r="FQ116" s="44"/>
      <c r="FR116" s="44"/>
      <c r="FS116" s="44"/>
      <c r="FT116" s="44"/>
      <c r="FU116" s="44"/>
      <c r="FV116" s="44"/>
      <c r="FW116" s="44"/>
      <c r="FX116" s="44"/>
      <c r="FY116" s="44"/>
      <c r="FZ116" s="44"/>
      <c r="GA116" s="44"/>
      <c r="GB116" s="44"/>
      <c r="GC116" s="44"/>
      <c r="GD116" s="44"/>
      <c r="GE116" s="44"/>
      <c r="GF116" s="44"/>
      <c r="GG116" s="44"/>
      <c r="GH116" s="44"/>
      <c r="GI116" s="44"/>
      <c r="GJ116" s="44"/>
      <c r="GK116" s="44"/>
      <c r="GL116" s="44"/>
      <c r="GM116" s="44"/>
      <c r="GN116" s="44"/>
      <c r="GO116" s="44"/>
      <c r="GP116" s="44"/>
      <c r="GQ116" s="44"/>
      <c r="GR116" s="44"/>
      <c r="GS116" s="44"/>
      <c r="GT116" s="44"/>
      <c r="GU116" s="44"/>
      <c r="GV116" s="44"/>
      <c r="GW116" s="44"/>
      <c r="GX116" s="44"/>
      <c r="GY116" s="44"/>
      <c r="GZ116" s="44"/>
      <c r="HA116" s="44"/>
      <c r="HB116" s="44"/>
      <c r="HC116" s="44"/>
      <c r="HD116" s="44"/>
      <c r="HE116" s="44"/>
      <c r="HF116" s="44"/>
      <c r="HG116" s="44"/>
      <c r="HH116" s="44"/>
      <c r="HI116" s="44"/>
      <c r="HJ116" s="44"/>
      <c r="HK116" s="44"/>
      <c r="HL116" s="44"/>
      <c r="HM116" s="44"/>
      <c r="HN116" s="44"/>
      <c r="HO116" s="44"/>
      <c r="HP116" s="44"/>
      <c r="HQ116" s="44"/>
      <c r="HR116" s="44"/>
      <c r="HS116" s="44"/>
      <c r="HT116" s="44"/>
      <c r="HU116" s="44"/>
      <c r="HV116" s="44"/>
      <c r="HW116" s="44"/>
      <c r="HX116" s="44"/>
      <c r="HY116" s="44"/>
      <c r="HZ116" s="44"/>
      <c r="IA116" s="44"/>
      <c r="IB116" s="44"/>
      <c r="IC116" s="44"/>
      <c r="ID116" s="44"/>
      <c r="IE116" s="44"/>
      <c r="IF116" s="44"/>
      <c r="IG116" s="44"/>
      <c r="IH116" s="44"/>
      <c r="II116" s="44"/>
      <c r="IJ116" s="44"/>
      <c r="IK116" s="44"/>
      <c r="IL116" s="44"/>
      <c r="IM116" s="44"/>
      <c r="IN116" s="44"/>
      <c r="IO116" s="44"/>
    </row>
    <row r="117" spans="1:249" s="38" customFormat="1">
      <c r="A117" s="146" t="s">
        <v>178</v>
      </c>
      <c r="B117" s="147">
        <v>99814</v>
      </c>
      <c r="C117" s="148" t="s">
        <v>193</v>
      </c>
      <c r="D117" s="149" t="s">
        <v>94</v>
      </c>
      <c r="E117" s="143" t="s">
        <v>29</v>
      </c>
      <c r="F117" s="194">
        <f>'Memória de Cálculo'!G636</f>
        <v>2305.5699999999997</v>
      </c>
      <c r="G117" s="145">
        <v>1.74</v>
      </c>
      <c r="H117" s="194">
        <f t="shared" si="4"/>
        <v>4011.6917999999996</v>
      </c>
      <c r="I117" s="537"/>
      <c r="J117" s="144" t="s">
        <v>451</v>
      </c>
      <c r="K117" s="42"/>
      <c r="L117" s="42"/>
      <c r="M117" s="42"/>
      <c r="N117" s="42"/>
      <c r="O117" s="42"/>
      <c r="P117" s="42"/>
      <c r="Q117" s="42"/>
      <c r="R117" s="42"/>
      <c r="S117" s="42"/>
      <c r="T117" s="42"/>
      <c r="U117" s="42"/>
      <c r="V117" s="42"/>
      <c r="W117" s="42"/>
      <c r="X117" s="42"/>
      <c r="Y117" s="42"/>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c r="GC117" s="44"/>
      <c r="GD117" s="44"/>
      <c r="GE117" s="44"/>
      <c r="GF117" s="44"/>
      <c r="GG117" s="44"/>
      <c r="GH117" s="44"/>
      <c r="GI117" s="44"/>
      <c r="GJ117" s="44"/>
      <c r="GK117" s="44"/>
      <c r="GL117" s="44"/>
      <c r="GM117" s="44"/>
      <c r="GN117" s="44"/>
      <c r="GO117" s="44"/>
      <c r="GP117" s="44"/>
      <c r="GQ117" s="44"/>
      <c r="GR117" s="44"/>
      <c r="GS117" s="44"/>
      <c r="GT117" s="44"/>
      <c r="GU117" s="44"/>
      <c r="GV117" s="44"/>
      <c r="GW117" s="44"/>
      <c r="GX117" s="44"/>
      <c r="GY117" s="44"/>
      <c r="GZ117" s="44"/>
      <c r="HA117" s="44"/>
      <c r="HB117" s="44"/>
      <c r="HC117" s="44"/>
      <c r="HD117" s="44"/>
      <c r="HE117" s="44"/>
      <c r="HF117" s="44"/>
      <c r="HG117" s="44"/>
      <c r="HH117" s="44"/>
      <c r="HI117" s="44"/>
      <c r="HJ117" s="44"/>
      <c r="HK117" s="44"/>
      <c r="HL117" s="44"/>
      <c r="HM117" s="44"/>
      <c r="HN117" s="44"/>
      <c r="HO117" s="44"/>
      <c r="HP117" s="44"/>
      <c r="HQ117" s="44"/>
      <c r="HR117" s="44"/>
      <c r="HS117" s="44"/>
      <c r="HT117" s="44"/>
      <c r="HU117" s="44"/>
      <c r="HV117" s="44"/>
      <c r="HW117" s="44"/>
      <c r="HX117" s="44"/>
      <c r="HY117" s="44"/>
      <c r="HZ117" s="44"/>
      <c r="IA117" s="44"/>
      <c r="IB117" s="44"/>
      <c r="IC117" s="44"/>
      <c r="ID117" s="44"/>
      <c r="IE117" s="44"/>
      <c r="IF117" s="44"/>
      <c r="IG117" s="44"/>
      <c r="IH117" s="44"/>
      <c r="II117" s="44"/>
      <c r="IJ117" s="44"/>
      <c r="IK117" s="44"/>
      <c r="IL117" s="44"/>
      <c r="IM117" s="44"/>
      <c r="IN117" s="44"/>
      <c r="IO117" s="44"/>
    </row>
    <row r="118" spans="1:249" s="38" customFormat="1">
      <c r="A118" s="104"/>
      <c r="B118" s="147"/>
      <c r="C118" s="86"/>
      <c r="D118" s="88"/>
      <c r="E118" s="89"/>
      <c r="F118" s="71"/>
      <c r="G118" s="87"/>
      <c r="H118" s="194">
        <f t="shared" si="4"/>
        <v>0</v>
      </c>
      <c r="I118" s="537"/>
      <c r="J118" s="105"/>
      <c r="K118" s="42"/>
      <c r="L118" s="42"/>
      <c r="M118" s="42"/>
      <c r="N118" s="42"/>
      <c r="O118" s="42"/>
      <c r="P118" s="42"/>
      <c r="Q118" s="42"/>
      <c r="R118" s="42"/>
      <c r="S118" s="42"/>
      <c r="T118" s="42"/>
      <c r="U118" s="42"/>
      <c r="V118" s="42"/>
      <c r="W118" s="42"/>
      <c r="X118" s="42"/>
      <c r="Y118" s="42"/>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44"/>
      <c r="FA118" s="44"/>
      <c r="FB118" s="44"/>
      <c r="FC118" s="44"/>
      <c r="FD118" s="44"/>
      <c r="FE118" s="44"/>
      <c r="FF118" s="44"/>
      <c r="FG118" s="44"/>
      <c r="FH118" s="44"/>
      <c r="FI118" s="44"/>
      <c r="FJ118" s="44"/>
      <c r="FK118" s="44"/>
      <c r="FL118" s="44"/>
      <c r="FM118" s="44"/>
      <c r="FN118" s="44"/>
      <c r="FO118" s="44"/>
      <c r="FP118" s="44"/>
      <c r="FQ118" s="44"/>
      <c r="FR118" s="44"/>
      <c r="FS118" s="44"/>
      <c r="FT118" s="44"/>
      <c r="FU118" s="44"/>
      <c r="FV118" s="44"/>
      <c r="FW118" s="44"/>
      <c r="FX118" s="44"/>
      <c r="FY118" s="44"/>
      <c r="FZ118" s="44"/>
      <c r="GA118" s="44"/>
      <c r="GB118" s="44"/>
      <c r="GC118" s="44"/>
      <c r="GD118" s="44"/>
      <c r="GE118" s="44"/>
      <c r="GF118" s="44"/>
      <c r="GG118" s="44"/>
      <c r="GH118" s="44"/>
      <c r="GI118" s="44"/>
      <c r="GJ118" s="44"/>
      <c r="GK118" s="44"/>
      <c r="GL118" s="44"/>
      <c r="GM118" s="44"/>
      <c r="GN118" s="44"/>
      <c r="GO118" s="44"/>
      <c r="GP118" s="44"/>
      <c r="GQ118" s="44"/>
      <c r="GR118" s="44"/>
      <c r="GS118" s="44"/>
      <c r="GT118" s="44"/>
      <c r="GU118" s="44"/>
      <c r="GV118" s="44"/>
      <c r="GW118" s="44"/>
      <c r="GX118" s="44"/>
      <c r="GY118" s="44"/>
      <c r="GZ118" s="44"/>
      <c r="HA118" s="44"/>
      <c r="HB118" s="44"/>
      <c r="HC118" s="44"/>
      <c r="HD118" s="44"/>
      <c r="HE118" s="44"/>
      <c r="HF118" s="44"/>
      <c r="HG118" s="44"/>
      <c r="HH118" s="44"/>
      <c r="HI118" s="44"/>
      <c r="HJ118" s="44"/>
      <c r="HK118" s="44"/>
      <c r="HL118" s="44"/>
      <c r="HM118" s="44"/>
      <c r="HN118" s="44"/>
      <c r="HO118" s="44"/>
      <c r="HP118" s="44"/>
      <c r="HQ118" s="44"/>
      <c r="HR118" s="44"/>
      <c r="HS118" s="44"/>
      <c r="HT118" s="44"/>
      <c r="HU118" s="44"/>
      <c r="HV118" s="44"/>
      <c r="HW118" s="44"/>
      <c r="HX118" s="44"/>
      <c r="HY118" s="44"/>
      <c r="HZ118" s="44"/>
      <c r="IA118" s="44"/>
      <c r="IB118" s="44"/>
      <c r="IC118" s="44"/>
      <c r="ID118" s="44"/>
      <c r="IE118" s="44"/>
      <c r="IF118" s="44"/>
      <c r="IG118" s="44"/>
      <c r="IH118" s="44"/>
      <c r="II118" s="44"/>
      <c r="IJ118" s="44"/>
      <c r="IK118" s="44"/>
      <c r="IL118" s="44"/>
      <c r="IM118" s="44"/>
      <c r="IN118" s="44"/>
      <c r="IO118" s="44"/>
    </row>
    <row r="119" spans="1:249" s="38" customFormat="1">
      <c r="A119" s="106">
        <v>9</v>
      </c>
      <c r="B119" s="91"/>
      <c r="C119" s="90"/>
      <c r="D119" s="92" t="s">
        <v>31</v>
      </c>
      <c r="E119" s="93" t="str">
        <f>IF(B119&lt;&gt;"",VLOOKUP(B119,[2]SERVIÇOS!A$1:F$5210,3,0),"")</f>
        <v/>
      </c>
      <c r="F119" s="94"/>
      <c r="G119" s="199"/>
      <c r="H119" s="249">
        <f>H7+H32+H44+H54+H74+H101+H107+H111</f>
        <v>563472.58524629555</v>
      </c>
      <c r="I119" s="536">
        <f>ROUND(H119*(1+'BDI ND'!$C$18),2)</f>
        <v>703382.83</v>
      </c>
      <c r="J119" s="387"/>
      <c r="K119" s="36"/>
      <c r="L119" s="36"/>
      <c r="M119" s="36"/>
      <c r="N119" s="36"/>
      <c r="O119" s="36"/>
      <c r="P119" s="36"/>
      <c r="Q119" s="36"/>
      <c r="R119" s="36"/>
      <c r="S119" s="36"/>
      <c r="T119" s="36"/>
      <c r="U119" s="36"/>
      <c r="V119" s="36"/>
      <c r="W119" s="36"/>
      <c r="X119" s="36"/>
      <c r="Y119" s="36"/>
      <c r="Z119" s="36"/>
      <c r="AA119" s="36"/>
      <c r="AB119" s="36"/>
      <c r="AC119" s="37"/>
      <c r="AD119" s="37"/>
    </row>
    <row r="120" spans="1:249" ht="15.75" thickBot="1">
      <c r="A120" s="108"/>
      <c r="B120" s="109"/>
      <c r="C120" s="110"/>
      <c r="D120" s="111" t="s">
        <v>22</v>
      </c>
      <c r="E120" s="112" t="str">
        <f>IF(B120&lt;&gt;"",VLOOKUP(B120,#REF!,3,0),"")</f>
        <v/>
      </c>
      <c r="F120" s="112"/>
      <c r="G120" s="562">
        <f>'BDI ND'!C18</f>
        <v>0.24829999999999999</v>
      </c>
      <c r="H120" s="114"/>
      <c r="I120" s="539"/>
      <c r="J120" s="115"/>
    </row>
    <row r="121" spans="1:249">
      <c r="A121" s="96"/>
      <c r="B121" s="96"/>
      <c r="C121" s="96"/>
      <c r="D121" s="97"/>
      <c r="E121" s="98"/>
      <c r="F121" s="99"/>
      <c r="G121" s="100"/>
      <c r="H121" s="101"/>
      <c r="I121" s="101"/>
      <c r="J121" s="102"/>
    </row>
    <row r="122" spans="1:249">
      <c r="A122" s="96"/>
      <c r="B122" s="96"/>
      <c r="C122" s="96"/>
      <c r="D122" s="97"/>
      <c r="E122" s="98"/>
      <c r="F122" s="99"/>
      <c r="G122" s="100"/>
      <c r="H122" s="101"/>
      <c r="I122" s="101"/>
      <c r="J122" s="102"/>
    </row>
    <row r="123" spans="1:249">
      <c r="A123" s="96"/>
      <c r="B123" s="96"/>
      <c r="C123" s="96"/>
      <c r="D123" s="97"/>
      <c r="E123" s="98"/>
      <c r="F123" s="99"/>
      <c r="G123" s="100"/>
      <c r="H123" s="101"/>
      <c r="I123" s="101"/>
      <c r="J123" s="241"/>
    </row>
  </sheetData>
  <autoFilter ref="A6:J120" xr:uid="{6EFFF211-DAC4-4E2E-A4F7-84D63CAC0FFC}"/>
  <mergeCells count="1">
    <mergeCell ref="A1:J1"/>
  </mergeCells>
  <phoneticPr fontId="57" type="noConversion"/>
  <printOptions horizontalCentered="1" gridLines="1"/>
  <pageMargins left="0.19685039370078741" right="0.19685039370078741" top="0.98425196850393704" bottom="0.98425196850393704" header="0.78740157480314965" footer="0"/>
  <pageSetup paperSize="9" scale="62" firstPageNumber="0" fitToHeight="0" orientation="landscape" horizontalDpi="300" verticalDpi="300" r:id="rId1"/>
  <headerFooter alignWithMargins="0">
    <oddHeader xml:space="preserve">&amp;R  </oddHeader>
  </headerFooter>
  <rowBreaks count="4" manualBreakCount="4">
    <brk id="43" max="8" man="1"/>
    <brk id="53" max="8" man="1"/>
    <brk id="73" max="8" man="1"/>
    <brk id="10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S122"/>
  <sheetViews>
    <sheetView view="pageBreakPreview" topLeftCell="F1" zoomScaleNormal="100" zoomScaleSheetLayoutView="100" workbookViewId="0">
      <pane ySplit="5" topLeftCell="A45" activePane="bottomLeft" state="frozen"/>
      <selection activeCell="D21" sqref="D21"/>
      <selection pane="bottomLeft" activeCell="Q46" sqref="Q46:S46"/>
    </sheetView>
  </sheetViews>
  <sheetFormatPr defaultColWidth="9.140625" defaultRowHeight="26.25"/>
  <cols>
    <col min="1" max="1" width="5.28515625" style="68" customWidth="1"/>
    <col min="2" max="2" width="11.28515625" style="68" customWidth="1"/>
    <col min="3" max="3" width="50.7109375" style="68" customWidth="1"/>
    <col min="4" max="4" width="8.7109375" style="68" customWidth="1"/>
    <col min="5" max="5" width="11.7109375" style="68" customWidth="1"/>
    <col min="6" max="8" width="8.7109375" style="68" customWidth="1"/>
    <col min="9" max="9" width="2.7109375" style="156" customWidth="1"/>
    <col min="10" max="10" width="8.85546875" style="160" customWidth="1"/>
    <col min="11" max="11" width="9.140625" style="68"/>
    <col min="12" max="12" width="13.85546875" style="68" customWidth="1"/>
    <col min="13" max="13" width="50.7109375" style="68" customWidth="1"/>
    <col min="14" max="14" width="8.7109375" style="416" customWidth="1"/>
    <col min="15" max="15" width="11.7109375" style="68" customWidth="1"/>
    <col min="16" max="18" width="8.7109375" style="68" customWidth="1"/>
    <col min="19" max="19" width="44.28515625" style="68" customWidth="1"/>
    <col min="20" max="16384" width="9.140625" style="68"/>
  </cols>
  <sheetData>
    <row r="1" spans="1:19" ht="30" customHeight="1" thickBot="1">
      <c r="J1" s="581" t="s">
        <v>323</v>
      </c>
      <c r="K1" s="581"/>
      <c r="L1" s="581"/>
      <c r="M1" s="581"/>
      <c r="N1" s="581"/>
      <c r="O1" s="581"/>
      <c r="P1" s="581"/>
      <c r="Q1" s="581"/>
      <c r="R1" s="581"/>
      <c r="S1" s="581"/>
    </row>
    <row r="2" spans="1:19" ht="30" customHeight="1">
      <c r="J2" s="399"/>
      <c r="K2" s="399"/>
      <c r="L2" s="400" t="s">
        <v>9</v>
      </c>
      <c r="M2" s="401" t="s">
        <v>507</v>
      </c>
      <c r="N2" s="418"/>
      <c r="O2" s="156"/>
      <c r="P2" s="402" t="s">
        <v>91</v>
      </c>
      <c r="Q2" s="403" t="s">
        <v>92</v>
      </c>
      <c r="R2" s="156"/>
      <c r="S2" s="156"/>
    </row>
    <row r="3" spans="1:19" ht="30" customHeight="1">
      <c r="J3" s="399"/>
      <c r="K3" s="399"/>
      <c r="L3" s="400" t="s">
        <v>10</v>
      </c>
      <c r="M3" s="404" t="s">
        <v>508</v>
      </c>
      <c r="N3" s="419"/>
      <c r="O3" s="156"/>
      <c r="P3" s="402" t="s">
        <v>143</v>
      </c>
      <c r="Q3" s="403" t="s">
        <v>93</v>
      </c>
      <c r="R3" s="156"/>
      <c r="S3" s="156"/>
    </row>
    <row r="4" spans="1:19" ht="30" customHeight="1">
      <c r="J4" s="399"/>
      <c r="K4" s="399"/>
      <c r="L4" s="406" t="s">
        <v>324</v>
      </c>
      <c r="M4" s="518" t="s">
        <v>549</v>
      </c>
      <c r="N4" s="420"/>
      <c r="O4" s="156"/>
      <c r="P4" s="408" t="s">
        <v>144</v>
      </c>
      <c r="Q4" s="409" t="s">
        <v>550</v>
      </c>
      <c r="R4" s="156"/>
      <c r="S4" s="156"/>
    </row>
    <row r="5" spans="1:19" ht="23.25">
      <c r="A5" s="579" t="s">
        <v>109</v>
      </c>
      <c r="B5" s="579"/>
      <c r="C5" s="579"/>
      <c r="D5" s="579"/>
      <c r="E5" s="579"/>
      <c r="F5" s="579"/>
      <c r="G5" s="579"/>
      <c r="H5" s="579"/>
      <c r="I5" s="153"/>
      <c r="J5" s="417"/>
      <c r="K5" s="580" t="s">
        <v>110</v>
      </c>
      <c r="L5" s="580"/>
      <c r="M5" s="580"/>
      <c r="N5" s="580"/>
      <c r="O5" s="580"/>
      <c r="P5" s="580"/>
      <c r="Q5" s="580"/>
      <c r="R5" s="580"/>
      <c r="S5" s="580"/>
    </row>
    <row r="7" spans="1:19" ht="45">
      <c r="A7" s="69"/>
      <c r="B7" s="78">
        <v>97637</v>
      </c>
      <c r="C7" s="69" t="s">
        <v>189</v>
      </c>
      <c r="D7" s="78" t="s">
        <v>29</v>
      </c>
      <c r="E7" s="69"/>
      <c r="F7" s="69"/>
      <c r="G7" s="79"/>
      <c r="H7" s="79"/>
      <c r="J7" s="160" t="s">
        <v>186</v>
      </c>
      <c r="K7" s="70"/>
      <c r="L7" s="157" t="s">
        <v>221</v>
      </c>
      <c r="M7" s="70" t="s">
        <v>235</v>
      </c>
      <c r="N7" s="157" t="s">
        <v>29</v>
      </c>
      <c r="O7" s="70"/>
      <c r="P7" s="70"/>
      <c r="Q7" s="158"/>
      <c r="R7" s="158"/>
      <c r="S7" s="335"/>
    </row>
    <row r="8" spans="1:19" ht="60">
      <c r="A8" s="68" t="s">
        <v>25</v>
      </c>
      <c r="B8" s="68">
        <v>88278</v>
      </c>
      <c r="C8" s="68" t="s">
        <v>234</v>
      </c>
      <c r="D8" s="68" t="s">
        <v>26</v>
      </c>
      <c r="E8" s="68" t="s">
        <v>37</v>
      </c>
      <c r="F8" s="68">
        <v>4.0800000000000003E-2</v>
      </c>
      <c r="G8" s="68">
        <v>25.89</v>
      </c>
      <c r="H8" s="333">
        <f>G8*F8</f>
        <v>1.0563120000000001</v>
      </c>
      <c r="K8" s="192" t="s">
        <v>25</v>
      </c>
      <c r="L8" s="192">
        <v>88278</v>
      </c>
      <c r="M8" s="192" t="s">
        <v>234</v>
      </c>
      <c r="N8" s="191" t="s">
        <v>26</v>
      </c>
      <c r="O8" s="192" t="s">
        <v>37</v>
      </c>
      <c r="P8" s="192">
        <f>F8*3</f>
        <v>0.12240000000000001</v>
      </c>
      <c r="Q8" s="192">
        <v>29.56</v>
      </c>
      <c r="R8" s="337">
        <f>Q8*P8</f>
        <v>3.618144</v>
      </c>
      <c r="S8" s="336" t="s">
        <v>238</v>
      </c>
    </row>
    <row r="9" spans="1:19" ht="60">
      <c r="A9" s="68" t="s">
        <v>25</v>
      </c>
      <c r="B9" s="68">
        <v>88316</v>
      </c>
      <c r="C9" s="68" t="s">
        <v>8</v>
      </c>
      <c r="D9" s="68" t="s">
        <v>26</v>
      </c>
      <c r="E9" s="68" t="s">
        <v>121</v>
      </c>
      <c r="F9" s="68">
        <v>8.0100000000000005E-2</v>
      </c>
      <c r="G9" s="68">
        <v>21.87</v>
      </c>
      <c r="H9" s="333">
        <f>G9*F9</f>
        <v>1.7517870000000002</v>
      </c>
      <c r="K9" s="191" t="s">
        <v>25</v>
      </c>
      <c r="L9" s="192">
        <v>88316</v>
      </c>
      <c r="M9" s="192" t="s">
        <v>8</v>
      </c>
      <c r="N9" s="191" t="s">
        <v>26</v>
      </c>
      <c r="O9" s="191" t="s">
        <v>121</v>
      </c>
      <c r="P9" s="192">
        <f>F9*3</f>
        <v>0.24030000000000001</v>
      </c>
      <c r="Q9" s="192">
        <v>19.02</v>
      </c>
      <c r="R9" s="337">
        <f>Q9*P9</f>
        <v>4.570506</v>
      </c>
      <c r="S9" s="336" t="s">
        <v>238</v>
      </c>
    </row>
    <row r="10" spans="1:19">
      <c r="C10" s="151" t="s">
        <v>18</v>
      </c>
      <c r="D10" s="67"/>
      <c r="E10" s="152">
        <v>0.76494565299999995</v>
      </c>
      <c r="F10" s="65"/>
      <c r="G10" s="151"/>
      <c r="H10" s="334"/>
      <c r="M10" s="338" t="s">
        <v>18</v>
      </c>
      <c r="N10" s="72"/>
      <c r="O10" s="193">
        <v>0.76494565299999995</v>
      </c>
      <c r="P10" s="67"/>
      <c r="Q10" s="338"/>
      <c r="R10" s="159"/>
    </row>
    <row r="11" spans="1:19">
      <c r="C11" s="151" t="s">
        <v>19</v>
      </c>
      <c r="D11" s="159">
        <f>SUM(H8:H9)</f>
        <v>2.8080990000000003</v>
      </c>
      <c r="E11" s="152">
        <v>0.235054347</v>
      </c>
      <c r="F11" s="65"/>
      <c r="G11" s="151"/>
      <c r="H11" s="334"/>
      <c r="M11" s="338" t="s">
        <v>19</v>
      </c>
      <c r="N11" s="421">
        <f>SUM(R8:R9)</f>
        <v>8.1886499999999991</v>
      </c>
      <c r="O11" s="193">
        <v>0.235054347</v>
      </c>
      <c r="P11" s="67"/>
      <c r="Q11" s="338"/>
      <c r="R11" s="159"/>
    </row>
    <row r="12" spans="1:19">
      <c r="C12" s="151" t="s">
        <v>38</v>
      </c>
      <c r="D12" s="159">
        <f>SUM(D10:D11)</f>
        <v>2.8080990000000003</v>
      </c>
      <c r="E12" s="152">
        <v>1</v>
      </c>
      <c r="F12" s="65"/>
      <c r="G12" s="151"/>
      <c r="H12" s="334">
        <f>SUM(H8:H11)</f>
        <v>2.8080990000000003</v>
      </c>
      <c r="M12" s="338" t="s">
        <v>38</v>
      </c>
      <c r="N12" s="421">
        <f>SUM(N10:N11)</f>
        <v>8.1886499999999991</v>
      </c>
      <c r="O12" s="193">
        <v>1</v>
      </c>
      <c r="P12" s="67"/>
      <c r="Q12" s="338"/>
      <c r="R12" s="159">
        <f>SUM(R8:R11)</f>
        <v>8.1886499999999991</v>
      </c>
    </row>
    <row r="15" spans="1:19" ht="30">
      <c r="A15" s="69"/>
      <c r="B15" s="78">
        <v>98459</v>
      </c>
      <c r="C15" s="69" t="s">
        <v>187</v>
      </c>
      <c r="D15" s="78" t="s">
        <v>29</v>
      </c>
      <c r="E15" s="69"/>
      <c r="F15" s="69"/>
      <c r="G15" s="79"/>
      <c r="H15" s="79"/>
      <c r="I15" s="154"/>
      <c r="J15" s="160" t="s">
        <v>188</v>
      </c>
      <c r="K15" s="70"/>
      <c r="L15" s="157" t="s">
        <v>232</v>
      </c>
      <c r="M15" s="70" t="s">
        <v>287</v>
      </c>
      <c r="N15" s="157" t="s">
        <v>29</v>
      </c>
      <c r="O15" s="70"/>
      <c r="P15" s="70"/>
      <c r="Q15" s="158"/>
      <c r="R15" s="158"/>
      <c r="S15" s="157" t="s">
        <v>112</v>
      </c>
    </row>
    <row r="16" spans="1:19" ht="45">
      <c r="A16" s="72" t="s">
        <v>3</v>
      </c>
      <c r="B16" s="67">
        <v>3992</v>
      </c>
      <c r="C16" s="66" t="s">
        <v>222</v>
      </c>
      <c r="D16" s="72" t="s">
        <v>96</v>
      </c>
      <c r="E16" s="72" t="s">
        <v>37</v>
      </c>
      <c r="F16" s="67">
        <v>1</v>
      </c>
      <c r="G16" s="67">
        <v>37.119999999999997</v>
      </c>
      <c r="H16" s="159">
        <f>G16*F16</f>
        <v>37.119999999999997</v>
      </c>
      <c r="I16" s="154"/>
      <c r="K16" s="72" t="s">
        <v>3</v>
      </c>
      <c r="L16" s="67">
        <v>3992</v>
      </c>
      <c r="M16" s="66" t="s">
        <v>222</v>
      </c>
      <c r="N16" s="72" t="s">
        <v>96</v>
      </c>
      <c r="O16" s="72" t="s">
        <v>37</v>
      </c>
      <c r="P16" s="67">
        <f>F16*0.2</f>
        <v>0.2</v>
      </c>
      <c r="Q16" s="67">
        <v>27.59</v>
      </c>
      <c r="R16" s="159">
        <f>Q16*P16</f>
        <v>5.5180000000000007</v>
      </c>
      <c r="S16" s="66" t="s">
        <v>240</v>
      </c>
    </row>
    <row r="17" spans="1:19" ht="45">
      <c r="A17" s="72" t="s">
        <v>3</v>
      </c>
      <c r="B17" s="67">
        <v>4433</v>
      </c>
      <c r="C17" s="66" t="s">
        <v>223</v>
      </c>
      <c r="D17" s="72" t="s">
        <v>125</v>
      </c>
      <c r="E17" s="72" t="s">
        <v>37</v>
      </c>
      <c r="F17" s="67">
        <v>1.2273000000000001</v>
      </c>
      <c r="G17" s="67">
        <v>31.29</v>
      </c>
      <c r="H17" s="159">
        <f t="shared" ref="H17:H24" si="0">G17*F17</f>
        <v>38.402217</v>
      </c>
      <c r="I17" s="154"/>
      <c r="K17" s="72" t="s">
        <v>3</v>
      </c>
      <c r="L17" s="67">
        <v>4433</v>
      </c>
      <c r="M17" s="66" t="s">
        <v>223</v>
      </c>
      <c r="N17" s="72" t="s">
        <v>125</v>
      </c>
      <c r="O17" s="72" t="s">
        <v>37</v>
      </c>
      <c r="P17" s="67">
        <f>F17*0.2</f>
        <v>0.24546000000000001</v>
      </c>
      <c r="Q17" s="67">
        <v>23.25</v>
      </c>
      <c r="R17" s="159">
        <f t="shared" ref="R17:R24" si="1">Q17*P17</f>
        <v>5.7069450000000002</v>
      </c>
      <c r="S17" s="66" t="s">
        <v>240</v>
      </c>
    </row>
    <row r="18" spans="1:19" ht="30">
      <c r="A18" s="72" t="s">
        <v>3</v>
      </c>
      <c r="B18" s="67">
        <v>5061</v>
      </c>
      <c r="C18" s="66" t="s">
        <v>224</v>
      </c>
      <c r="D18" s="72" t="s">
        <v>28</v>
      </c>
      <c r="E18" s="72" t="s">
        <v>121</v>
      </c>
      <c r="F18" s="67">
        <v>4.2799999999999998E-2</v>
      </c>
      <c r="G18" s="67">
        <v>19.899999999999999</v>
      </c>
      <c r="H18" s="159">
        <f t="shared" si="0"/>
        <v>0.85171999999999992</v>
      </c>
      <c r="I18" s="154"/>
      <c r="K18" s="72" t="s">
        <v>3</v>
      </c>
      <c r="L18" s="67">
        <v>5061</v>
      </c>
      <c r="M18" s="66" t="s">
        <v>224</v>
      </c>
      <c r="N18" s="72" t="s">
        <v>28</v>
      </c>
      <c r="O18" s="72" t="s">
        <v>121</v>
      </c>
      <c r="P18" s="67">
        <f>F18*1</f>
        <v>4.2799999999999998E-2</v>
      </c>
      <c r="Q18" s="67">
        <v>22</v>
      </c>
      <c r="R18" s="159">
        <f t="shared" si="1"/>
        <v>0.94159999999999999</v>
      </c>
      <c r="S18" s="66" t="s">
        <v>241</v>
      </c>
    </row>
    <row r="19" spans="1:19" ht="45">
      <c r="A19" s="72" t="s">
        <v>3</v>
      </c>
      <c r="B19" s="67">
        <v>7243</v>
      </c>
      <c r="C19" s="66" t="s">
        <v>225</v>
      </c>
      <c r="D19" s="72" t="s">
        <v>29</v>
      </c>
      <c r="E19" s="72" t="s">
        <v>37</v>
      </c>
      <c r="F19" s="67">
        <v>0.58530000000000004</v>
      </c>
      <c r="G19" s="67">
        <v>68.45</v>
      </c>
      <c r="H19" s="159">
        <f t="shared" si="0"/>
        <v>40.063785000000003</v>
      </c>
      <c r="I19" s="154"/>
      <c r="K19" s="72" t="s">
        <v>3</v>
      </c>
      <c r="L19" s="67">
        <v>7243</v>
      </c>
      <c r="M19" s="66" t="s">
        <v>225</v>
      </c>
      <c r="N19" s="72" t="s">
        <v>29</v>
      </c>
      <c r="O19" s="72" t="s">
        <v>37</v>
      </c>
      <c r="P19" s="67">
        <f>F19*0.2</f>
        <v>0.11706000000000001</v>
      </c>
      <c r="Q19" s="67">
        <v>58.54</v>
      </c>
      <c r="R19" s="159">
        <f t="shared" si="1"/>
        <v>6.8526924000000005</v>
      </c>
      <c r="S19" s="66" t="s">
        <v>240</v>
      </c>
    </row>
    <row r="20" spans="1:19" ht="30">
      <c r="A20" s="72" t="s">
        <v>25</v>
      </c>
      <c r="B20" s="67">
        <v>88239</v>
      </c>
      <c r="C20" s="66" t="s">
        <v>226</v>
      </c>
      <c r="D20" s="72" t="s">
        <v>26</v>
      </c>
      <c r="E20" s="72" t="s">
        <v>37</v>
      </c>
      <c r="F20" s="67">
        <v>0.18970000000000001</v>
      </c>
      <c r="G20" s="67">
        <v>23.56</v>
      </c>
      <c r="H20" s="159">
        <f t="shared" si="0"/>
        <v>4.4693319999999996</v>
      </c>
      <c r="I20" s="154"/>
      <c r="K20" s="72" t="s">
        <v>25</v>
      </c>
      <c r="L20" s="67">
        <v>88239</v>
      </c>
      <c r="M20" s="66" t="s">
        <v>226</v>
      </c>
      <c r="N20" s="72" t="s">
        <v>26</v>
      </c>
      <c r="O20" s="72" t="s">
        <v>37</v>
      </c>
      <c r="P20" s="67">
        <f>F20*0.8</f>
        <v>0.15176000000000001</v>
      </c>
      <c r="Q20" s="67">
        <v>18.5</v>
      </c>
      <c r="R20" s="159">
        <f t="shared" si="1"/>
        <v>2.8075600000000001</v>
      </c>
      <c r="S20" s="66" t="s">
        <v>239</v>
      </c>
    </row>
    <row r="21" spans="1:19" ht="30">
      <c r="A21" s="72" t="s">
        <v>25</v>
      </c>
      <c r="B21" s="67">
        <v>88262</v>
      </c>
      <c r="C21" s="66" t="s">
        <v>227</v>
      </c>
      <c r="D21" s="72" t="s">
        <v>26</v>
      </c>
      <c r="E21" s="72" t="s">
        <v>25</v>
      </c>
      <c r="F21" s="67">
        <v>0.56910000000000005</v>
      </c>
      <c r="G21" s="67">
        <v>28.1</v>
      </c>
      <c r="H21" s="159">
        <f t="shared" si="0"/>
        <v>15.991710000000003</v>
      </c>
      <c r="I21" s="154"/>
      <c r="K21" s="72" t="s">
        <v>25</v>
      </c>
      <c r="L21" s="67">
        <v>88262</v>
      </c>
      <c r="M21" s="66" t="s">
        <v>227</v>
      </c>
      <c r="N21" s="72" t="s">
        <v>26</v>
      </c>
      <c r="O21" s="72" t="s">
        <v>25</v>
      </c>
      <c r="P21" s="67">
        <f>F21*0.8</f>
        <v>0.45528000000000007</v>
      </c>
      <c r="Q21" s="67">
        <v>22.31</v>
      </c>
      <c r="R21" s="159">
        <f t="shared" si="1"/>
        <v>10.157296800000001</v>
      </c>
      <c r="S21" s="66" t="s">
        <v>242</v>
      </c>
    </row>
    <row r="22" spans="1:19" ht="45">
      <c r="A22" s="72" t="s">
        <v>25</v>
      </c>
      <c r="B22" s="67">
        <v>91692</v>
      </c>
      <c r="C22" s="66" t="s">
        <v>228</v>
      </c>
      <c r="D22" s="72" t="s">
        <v>120</v>
      </c>
      <c r="E22" s="72" t="s">
        <v>37</v>
      </c>
      <c r="F22" s="67">
        <v>4.4000000000000003E-3</v>
      </c>
      <c r="G22" s="67">
        <v>30.24</v>
      </c>
      <c r="H22" s="159">
        <f t="shared" si="0"/>
        <v>0.13305600000000001</v>
      </c>
      <c r="I22" s="154"/>
      <c r="K22" s="72" t="s">
        <v>25</v>
      </c>
      <c r="L22" s="67">
        <v>91692</v>
      </c>
      <c r="M22" s="66" t="s">
        <v>228</v>
      </c>
      <c r="N22" s="72" t="s">
        <v>120</v>
      </c>
      <c r="O22" s="72" t="s">
        <v>37</v>
      </c>
      <c r="P22" s="67">
        <f>F22*0.2</f>
        <v>8.8000000000000014E-4</v>
      </c>
      <c r="Q22" s="67">
        <v>30.57</v>
      </c>
      <c r="R22" s="159">
        <f t="shared" si="1"/>
        <v>2.6901600000000005E-2</v>
      </c>
      <c r="S22" s="66" t="s">
        <v>240</v>
      </c>
    </row>
    <row r="23" spans="1:19" ht="45">
      <c r="A23" s="72" t="s">
        <v>25</v>
      </c>
      <c r="B23" s="67">
        <v>91693</v>
      </c>
      <c r="C23" s="66" t="s">
        <v>229</v>
      </c>
      <c r="D23" s="72" t="s">
        <v>230</v>
      </c>
      <c r="E23" s="72" t="s">
        <v>37</v>
      </c>
      <c r="F23" s="67">
        <v>1.9099999999999999E-2</v>
      </c>
      <c r="G23" s="67">
        <v>27.49</v>
      </c>
      <c r="H23" s="159">
        <f t="shared" si="0"/>
        <v>0.52505899999999994</v>
      </c>
      <c r="I23" s="154"/>
      <c r="K23" s="72" t="s">
        <v>25</v>
      </c>
      <c r="L23" s="67">
        <v>91693</v>
      </c>
      <c r="M23" s="66" t="s">
        <v>229</v>
      </c>
      <c r="N23" s="72" t="s">
        <v>230</v>
      </c>
      <c r="O23" s="72" t="s">
        <v>37</v>
      </c>
      <c r="P23" s="67">
        <f>F23*0.2</f>
        <v>3.82E-3</v>
      </c>
      <c r="Q23" s="67">
        <v>29.36</v>
      </c>
      <c r="R23" s="159">
        <f t="shared" si="1"/>
        <v>0.1121552</v>
      </c>
      <c r="S23" s="66" t="s">
        <v>240</v>
      </c>
    </row>
    <row r="24" spans="1:19" ht="45">
      <c r="A24" s="72" t="s">
        <v>25</v>
      </c>
      <c r="B24" s="67">
        <v>94974</v>
      </c>
      <c r="C24" s="66" t="s">
        <v>231</v>
      </c>
      <c r="D24" s="72" t="s">
        <v>75</v>
      </c>
      <c r="E24" s="72" t="s">
        <v>37</v>
      </c>
      <c r="F24" s="67">
        <v>1.1999999999999999E-3</v>
      </c>
      <c r="G24" s="67">
        <v>352.54</v>
      </c>
      <c r="H24" s="159">
        <f t="shared" si="0"/>
        <v>0.42304799999999998</v>
      </c>
      <c r="I24" s="154"/>
      <c r="K24" s="72" t="s">
        <v>25</v>
      </c>
      <c r="L24" s="67">
        <v>94974</v>
      </c>
      <c r="M24" s="66" t="s">
        <v>231</v>
      </c>
      <c r="N24" s="72" t="s">
        <v>75</v>
      </c>
      <c r="O24" s="72" t="s">
        <v>37</v>
      </c>
      <c r="P24" s="67">
        <v>1.1999999999999999E-3</v>
      </c>
      <c r="Q24" s="67">
        <v>455.25</v>
      </c>
      <c r="R24" s="159">
        <f t="shared" si="1"/>
        <v>0.5462999999999999</v>
      </c>
      <c r="S24" s="66" t="s">
        <v>241</v>
      </c>
    </row>
    <row r="25" spans="1:19">
      <c r="A25" s="150"/>
      <c r="B25" s="65"/>
      <c r="C25" s="151" t="s">
        <v>18</v>
      </c>
      <c r="D25" s="67">
        <f>SUM(H16:H19,H22:H24)</f>
        <v>117.518885</v>
      </c>
      <c r="E25" s="152">
        <v>0.76494565299999995</v>
      </c>
      <c r="F25" s="65"/>
      <c r="G25" s="151"/>
      <c r="H25" s="65"/>
      <c r="I25" s="155"/>
      <c r="K25" s="150"/>
      <c r="L25" s="65"/>
      <c r="M25" s="151" t="s">
        <v>18</v>
      </c>
      <c r="N25" s="72">
        <f>SUM(R16:R19,R22:R24)</f>
        <v>19.704594199999999</v>
      </c>
      <c r="O25" s="152">
        <v>0.76494565299999995</v>
      </c>
      <c r="P25" s="65"/>
      <c r="Q25" s="151"/>
      <c r="R25" s="65"/>
    </row>
    <row r="26" spans="1:19">
      <c r="A26" s="150"/>
      <c r="B26" s="65"/>
      <c r="C26" s="151" t="s">
        <v>19</v>
      </c>
      <c r="D26" s="67">
        <f>SUM(H20:H21)</f>
        <v>20.461042000000003</v>
      </c>
      <c r="E26" s="152">
        <v>0.235054347</v>
      </c>
      <c r="F26" s="65"/>
      <c r="G26" s="151"/>
      <c r="H26" s="65"/>
      <c r="I26" s="155"/>
      <c r="K26" s="150"/>
      <c r="L26" s="65"/>
      <c r="M26" s="151" t="s">
        <v>19</v>
      </c>
      <c r="N26" s="72">
        <f>SUM(R20:R21)</f>
        <v>12.964856800000002</v>
      </c>
      <c r="O26" s="152">
        <v>0.235054347</v>
      </c>
      <c r="P26" s="65"/>
      <c r="Q26" s="151"/>
      <c r="R26" s="65"/>
    </row>
    <row r="27" spans="1:19">
      <c r="A27" s="150"/>
      <c r="B27" s="65"/>
      <c r="C27" s="151" t="s">
        <v>38</v>
      </c>
      <c r="D27" s="67">
        <f>SUM(D25:D26)</f>
        <v>137.979927</v>
      </c>
      <c r="E27" s="152">
        <v>1</v>
      </c>
      <c r="F27" s="65"/>
      <c r="G27" s="151"/>
      <c r="H27" s="65">
        <f>SUM(H16:H26)</f>
        <v>137.979927</v>
      </c>
      <c r="I27" s="155"/>
      <c r="K27" s="150"/>
      <c r="L27" s="65"/>
      <c r="M27" s="151" t="s">
        <v>38</v>
      </c>
      <c r="N27" s="72">
        <f>SUM(N25:N26)</f>
        <v>32.669451000000002</v>
      </c>
      <c r="O27" s="152">
        <v>1</v>
      </c>
      <c r="P27" s="65"/>
      <c r="Q27" s="151"/>
      <c r="R27" s="65">
        <f>SUM(R16:R26)</f>
        <v>32.669451000000002</v>
      </c>
    </row>
    <row r="29" spans="1:19" ht="30">
      <c r="A29" s="69"/>
      <c r="B29" s="78">
        <v>97644</v>
      </c>
      <c r="C29" s="69" t="s">
        <v>146</v>
      </c>
      <c r="D29" s="78" t="s">
        <v>29</v>
      </c>
      <c r="E29" s="69"/>
      <c r="F29" s="69"/>
      <c r="G29" s="79"/>
      <c r="H29" s="79"/>
      <c r="J29" s="160" t="s">
        <v>79</v>
      </c>
      <c r="K29" s="157"/>
      <c r="L29" s="157" t="s">
        <v>285</v>
      </c>
      <c r="M29" s="70" t="s">
        <v>284</v>
      </c>
      <c r="N29" s="157" t="s">
        <v>29</v>
      </c>
      <c r="O29" s="157"/>
      <c r="P29" s="157"/>
      <c r="Q29" s="157"/>
      <c r="R29" s="157"/>
      <c r="S29" s="157"/>
    </row>
    <row r="30" spans="1:19" ht="60">
      <c r="A30" s="72" t="s">
        <v>25</v>
      </c>
      <c r="B30" s="67">
        <v>88309</v>
      </c>
      <c r="C30" s="66" t="s">
        <v>119</v>
      </c>
      <c r="D30" s="72" t="s">
        <v>26</v>
      </c>
      <c r="E30" s="72" t="s">
        <v>25</v>
      </c>
      <c r="F30" s="67">
        <v>0.13150000000000001</v>
      </c>
      <c r="G30" s="67">
        <v>28.38</v>
      </c>
      <c r="H30" s="159">
        <f t="shared" ref="H30:H31" si="2">G30*F30</f>
        <v>3.73197</v>
      </c>
      <c r="K30" s="72" t="s">
        <v>25</v>
      </c>
      <c r="L30" s="67">
        <v>88309</v>
      </c>
      <c r="M30" s="66" t="s">
        <v>119</v>
      </c>
      <c r="N30" s="72" t="s">
        <v>26</v>
      </c>
      <c r="O30" s="72" t="s">
        <v>25</v>
      </c>
      <c r="P30" s="67">
        <f>F30*3</f>
        <v>0.39450000000000002</v>
      </c>
      <c r="Q30" s="67">
        <v>23.42</v>
      </c>
      <c r="R30" s="159">
        <f t="shared" ref="R30:R31" si="3">Q30*P30</f>
        <v>9.2391900000000007</v>
      </c>
      <c r="S30" s="336" t="s">
        <v>238</v>
      </c>
    </row>
    <row r="31" spans="1:19" ht="60">
      <c r="A31" s="72" t="s">
        <v>25</v>
      </c>
      <c r="B31" s="67">
        <v>88316</v>
      </c>
      <c r="C31" s="192" t="s">
        <v>8</v>
      </c>
      <c r="D31" s="72" t="s">
        <v>26</v>
      </c>
      <c r="E31" s="72" t="s">
        <v>25</v>
      </c>
      <c r="F31" s="67">
        <v>0.25819999999999999</v>
      </c>
      <c r="G31" s="67">
        <v>21.87</v>
      </c>
      <c r="H31" s="159">
        <f t="shared" si="2"/>
        <v>5.6468340000000001</v>
      </c>
      <c r="K31" s="72" t="s">
        <v>25</v>
      </c>
      <c r="L31" s="67">
        <v>88316</v>
      </c>
      <c r="M31" s="192" t="s">
        <v>8</v>
      </c>
      <c r="N31" s="72" t="s">
        <v>26</v>
      </c>
      <c r="O31" s="72" t="s">
        <v>25</v>
      </c>
      <c r="P31" s="67">
        <f>F31*3</f>
        <v>0.77459999999999996</v>
      </c>
      <c r="Q31" s="67">
        <v>19.02</v>
      </c>
      <c r="R31" s="159">
        <f t="shared" si="3"/>
        <v>14.732892</v>
      </c>
      <c r="S31" s="336" t="s">
        <v>238</v>
      </c>
    </row>
    <row r="32" spans="1:19">
      <c r="A32" s="150"/>
      <c r="B32" s="65"/>
      <c r="C32" s="151" t="s">
        <v>18</v>
      </c>
      <c r="D32" s="67"/>
      <c r="E32" s="152">
        <v>0.76494565299999995</v>
      </c>
      <c r="F32" s="65"/>
      <c r="G32" s="151"/>
      <c r="H32" s="65"/>
      <c r="K32" s="150"/>
      <c r="L32" s="65"/>
      <c r="M32" s="151" t="s">
        <v>18</v>
      </c>
      <c r="N32" s="72"/>
      <c r="O32" s="152">
        <v>0.76494565299999995</v>
      </c>
      <c r="P32" s="65"/>
      <c r="Q32" s="151"/>
      <c r="R32" s="65"/>
    </row>
    <row r="33" spans="1:19">
      <c r="A33" s="150"/>
      <c r="B33" s="65"/>
      <c r="C33" s="151" t="s">
        <v>19</v>
      </c>
      <c r="D33" s="67">
        <f>SUM(H30:H31)</f>
        <v>9.3788040000000006</v>
      </c>
      <c r="E33" s="152">
        <v>0.235054347</v>
      </c>
      <c r="F33" s="65"/>
      <c r="G33" s="151"/>
      <c r="H33" s="65"/>
      <c r="K33" s="150"/>
      <c r="L33" s="65"/>
      <c r="M33" s="151" t="s">
        <v>19</v>
      </c>
      <c r="N33" s="72">
        <f>SUM(R30:R31)</f>
        <v>23.972082</v>
      </c>
      <c r="O33" s="152">
        <v>0.235054347</v>
      </c>
      <c r="P33" s="65"/>
      <c r="Q33" s="151"/>
      <c r="R33" s="65"/>
    </row>
    <row r="34" spans="1:19">
      <c r="A34" s="150"/>
      <c r="B34" s="65"/>
      <c r="C34" s="151" t="s">
        <v>38</v>
      </c>
      <c r="D34" s="67">
        <f>SUM(D32:D33)</f>
        <v>9.3788040000000006</v>
      </c>
      <c r="E34" s="152">
        <v>1</v>
      </c>
      <c r="F34" s="65"/>
      <c r="G34" s="151"/>
      <c r="H34" s="65">
        <f>SUM(H30:H33)</f>
        <v>9.3788040000000006</v>
      </c>
      <c r="K34" s="150"/>
      <c r="L34" s="65"/>
      <c r="M34" s="151" t="s">
        <v>38</v>
      </c>
      <c r="N34" s="72">
        <f>SUM(N32:N33)</f>
        <v>23.972082</v>
      </c>
      <c r="O34" s="152">
        <v>1</v>
      </c>
      <c r="P34" s="65"/>
      <c r="Q34" s="151"/>
      <c r="R34" s="65">
        <f>SUM(R30:R33)</f>
        <v>23.972082</v>
      </c>
    </row>
    <row r="36" spans="1:19" ht="30">
      <c r="A36" s="69"/>
      <c r="B36" s="78">
        <v>100701</v>
      </c>
      <c r="C36" s="69" t="s">
        <v>122</v>
      </c>
      <c r="D36" s="78" t="s">
        <v>29</v>
      </c>
      <c r="E36" s="69"/>
      <c r="F36" s="69"/>
      <c r="G36" s="79"/>
      <c r="H36" s="79"/>
      <c r="J36" s="160" t="s">
        <v>288</v>
      </c>
      <c r="K36" s="157"/>
      <c r="L36" s="157" t="s">
        <v>290</v>
      </c>
      <c r="M36" s="70" t="s">
        <v>289</v>
      </c>
      <c r="N36" s="157" t="s">
        <v>29</v>
      </c>
      <c r="O36" s="70"/>
      <c r="P36" s="70"/>
      <c r="Q36" s="70"/>
      <c r="R36" s="70"/>
      <c r="S36" s="70"/>
    </row>
    <row r="37" spans="1:19" ht="45">
      <c r="A37" s="72" t="s">
        <v>3</v>
      </c>
      <c r="B37" s="67">
        <v>4930</v>
      </c>
      <c r="C37" s="66" t="s">
        <v>286</v>
      </c>
      <c r="D37" s="72" t="s">
        <v>29</v>
      </c>
      <c r="E37" s="72" t="s">
        <v>37</v>
      </c>
      <c r="F37" s="67">
        <v>1</v>
      </c>
      <c r="G37" s="67">
        <v>992.25</v>
      </c>
      <c r="H37" s="159">
        <f t="shared" ref="H37:H40" si="4">G37*F37</f>
        <v>992.25</v>
      </c>
      <c r="K37" s="72" t="s">
        <v>3</v>
      </c>
      <c r="L37" s="67">
        <v>4930</v>
      </c>
      <c r="M37" s="66" t="s">
        <v>286</v>
      </c>
      <c r="N37" s="72" t="s">
        <v>29</v>
      </c>
      <c r="O37" s="72" t="s">
        <v>37</v>
      </c>
      <c r="P37" s="67">
        <f>F37*0.2</f>
        <v>0.2</v>
      </c>
      <c r="Q37" s="67">
        <v>852.07</v>
      </c>
      <c r="R37" s="159">
        <f t="shared" ref="R37:R40" si="5">Q37*P37</f>
        <v>170.41400000000002</v>
      </c>
      <c r="S37" s="66" t="s">
        <v>240</v>
      </c>
    </row>
    <row r="38" spans="1:19">
      <c r="A38" s="72" t="s">
        <v>25</v>
      </c>
      <c r="B38" s="67">
        <v>88309</v>
      </c>
      <c r="C38" s="66" t="s">
        <v>119</v>
      </c>
      <c r="D38" s="72" t="s">
        <v>26</v>
      </c>
      <c r="E38" s="72" t="s">
        <v>25</v>
      </c>
      <c r="F38" s="67">
        <v>0.45700000000000002</v>
      </c>
      <c r="G38" s="67">
        <v>28.38</v>
      </c>
      <c r="H38" s="159">
        <f t="shared" si="4"/>
        <v>12.969659999999999</v>
      </c>
      <c r="K38" s="72" t="s">
        <v>25</v>
      </c>
      <c r="L38" s="67">
        <v>88309</v>
      </c>
      <c r="M38" s="66" t="s">
        <v>119</v>
      </c>
      <c r="N38" s="72" t="s">
        <v>26</v>
      </c>
      <c r="O38" s="72" t="s">
        <v>25</v>
      </c>
      <c r="P38" s="67">
        <v>0.45700000000000002</v>
      </c>
      <c r="Q38" s="67">
        <v>23.42</v>
      </c>
      <c r="R38" s="159">
        <f t="shared" si="5"/>
        <v>10.702940000000002</v>
      </c>
      <c r="S38" s="66" t="s">
        <v>241</v>
      </c>
    </row>
    <row r="39" spans="1:19">
      <c r="A39" s="72" t="s">
        <v>25</v>
      </c>
      <c r="B39" s="67">
        <v>88316</v>
      </c>
      <c r="C39" s="66" t="s">
        <v>8</v>
      </c>
      <c r="D39" s="72" t="s">
        <v>26</v>
      </c>
      <c r="E39" s="72" t="s">
        <v>25</v>
      </c>
      <c r="F39" s="67">
        <v>0.22900000000000001</v>
      </c>
      <c r="G39" s="67">
        <v>21.87</v>
      </c>
      <c r="H39" s="159">
        <f t="shared" si="4"/>
        <v>5.0082300000000002</v>
      </c>
      <c r="K39" s="72" t="s">
        <v>25</v>
      </c>
      <c r="L39" s="67">
        <v>88316</v>
      </c>
      <c r="M39" s="66" t="s">
        <v>8</v>
      </c>
      <c r="N39" s="72" t="s">
        <v>26</v>
      </c>
      <c r="O39" s="72" t="s">
        <v>25</v>
      </c>
      <c r="P39" s="67">
        <v>0.22900000000000001</v>
      </c>
      <c r="Q39" s="67">
        <v>19.02</v>
      </c>
      <c r="R39" s="159">
        <f t="shared" si="5"/>
        <v>4.3555799999999998</v>
      </c>
      <c r="S39" s="66" t="s">
        <v>241</v>
      </c>
    </row>
    <row r="40" spans="1:19" ht="60">
      <c r="A40" s="72" t="s">
        <v>25</v>
      </c>
      <c r="B40" s="67">
        <v>88627</v>
      </c>
      <c r="C40" s="66" t="s">
        <v>124</v>
      </c>
      <c r="D40" s="72" t="s">
        <v>75</v>
      </c>
      <c r="E40" s="72" t="s">
        <v>25</v>
      </c>
      <c r="F40" s="67">
        <v>1.2E-2</v>
      </c>
      <c r="G40" s="67">
        <v>506.56</v>
      </c>
      <c r="H40" s="159">
        <f t="shared" si="4"/>
        <v>6.0787200000000006</v>
      </c>
      <c r="K40" s="72" t="s">
        <v>25</v>
      </c>
      <c r="L40" s="67">
        <v>88627</v>
      </c>
      <c r="M40" s="66" t="s">
        <v>124</v>
      </c>
      <c r="N40" s="72" t="s">
        <v>75</v>
      </c>
      <c r="O40" s="72" t="s">
        <v>25</v>
      </c>
      <c r="P40" s="67">
        <v>1.2E-2</v>
      </c>
      <c r="Q40" s="67">
        <v>545.26</v>
      </c>
      <c r="R40" s="159">
        <f t="shared" si="5"/>
        <v>6.54312</v>
      </c>
      <c r="S40" s="66" t="s">
        <v>241</v>
      </c>
    </row>
    <row r="41" spans="1:19">
      <c r="A41" s="150"/>
      <c r="B41" s="65"/>
      <c r="C41" s="151" t="s">
        <v>18</v>
      </c>
      <c r="D41" s="159">
        <f>H37+H40</f>
        <v>998.32871999999998</v>
      </c>
      <c r="E41" s="152">
        <v>0.76494565299999995</v>
      </c>
      <c r="F41" s="65"/>
      <c r="G41" s="151"/>
      <c r="H41" s="65"/>
      <c r="K41" s="150"/>
      <c r="L41" s="65"/>
      <c r="M41" s="151" t="s">
        <v>18</v>
      </c>
      <c r="N41" s="421">
        <f>R37+R40</f>
        <v>176.95712</v>
      </c>
      <c r="O41" s="193">
        <v>0.76494565299999995</v>
      </c>
      <c r="P41" s="67"/>
      <c r="Q41" s="338"/>
      <c r="R41" s="67"/>
    </row>
    <row r="42" spans="1:19">
      <c r="A42" s="150"/>
      <c r="B42" s="65"/>
      <c r="C42" s="151" t="s">
        <v>19</v>
      </c>
      <c r="D42" s="159">
        <f>H38+H39</f>
        <v>17.977889999999999</v>
      </c>
      <c r="E42" s="152">
        <v>0.235054347</v>
      </c>
      <c r="F42" s="65"/>
      <c r="G42" s="151"/>
      <c r="H42" s="65"/>
      <c r="K42" s="150"/>
      <c r="L42" s="65"/>
      <c r="M42" s="151" t="s">
        <v>19</v>
      </c>
      <c r="N42" s="421">
        <f>R38+R39</f>
        <v>15.058520000000001</v>
      </c>
      <c r="O42" s="193">
        <v>0.235054347</v>
      </c>
      <c r="P42" s="67"/>
      <c r="Q42" s="338"/>
      <c r="R42" s="67"/>
    </row>
    <row r="43" spans="1:19">
      <c r="A43" s="150"/>
      <c r="B43" s="65"/>
      <c r="C43" s="151" t="s">
        <v>38</v>
      </c>
      <c r="D43" s="67">
        <f>SUM(D41:D42)</f>
        <v>1016.30661</v>
      </c>
      <c r="E43" s="152">
        <v>1</v>
      </c>
      <c r="F43" s="65"/>
      <c r="G43" s="151"/>
      <c r="H43" s="65">
        <f>SUM(H37:H42)</f>
        <v>1016.30661</v>
      </c>
      <c r="K43" s="150"/>
      <c r="L43" s="65"/>
      <c r="M43" s="151" t="s">
        <v>38</v>
      </c>
      <c r="N43" s="72">
        <f>SUM(N41:N42)</f>
        <v>192.01564000000002</v>
      </c>
      <c r="O43" s="193">
        <v>1</v>
      </c>
      <c r="P43" s="67"/>
      <c r="Q43" s="338"/>
      <c r="R43" s="67">
        <f>SUM(R37:R42)</f>
        <v>192.01564000000002</v>
      </c>
    </row>
    <row r="45" spans="1:19" ht="45">
      <c r="A45" s="69"/>
      <c r="B45" s="78" t="s">
        <v>317</v>
      </c>
      <c r="C45" s="69" t="s">
        <v>318</v>
      </c>
      <c r="D45" s="78" t="s">
        <v>75</v>
      </c>
      <c r="E45" s="69"/>
      <c r="F45" s="69"/>
      <c r="G45" s="79"/>
      <c r="H45" s="79"/>
      <c r="J45" s="160" t="s">
        <v>177</v>
      </c>
      <c r="K45" s="157" t="s">
        <v>328</v>
      </c>
      <c r="L45" s="157" t="s">
        <v>326</v>
      </c>
      <c r="M45" s="70" t="s">
        <v>329</v>
      </c>
      <c r="N45" s="157" t="s">
        <v>98</v>
      </c>
      <c r="O45" s="70"/>
      <c r="P45" s="70"/>
      <c r="Q45" s="70"/>
      <c r="R45" s="70"/>
      <c r="S45" s="70"/>
    </row>
    <row r="46" spans="1:19" ht="105">
      <c r="A46" s="69"/>
      <c r="B46" s="397" t="s">
        <v>321</v>
      </c>
      <c r="C46" s="69"/>
      <c r="D46" s="78"/>
      <c r="E46" s="69"/>
      <c r="F46" s="69"/>
      <c r="G46" s="79"/>
      <c r="H46" s="79"/>
      <c r="M46" s="192" t="s">
        <v>327</v>
      </c>
      <c r="N46" s="191" t="s">
        <v>98</v>
      </c>
      <c r="O46" s="192"/>
      <c r="P46" s="192">
        <v>1</v>
      </c>
      <c r="Q46" s="192">
        <f>TRUNC(716.92*1.0366,2)</f>
        <v>743.15</v>
      </c>
      <c r="R46" s="192">
        <f>Q46*P46</f>
        <v>743.15</v>
      </c>
      <c r="S46" s="519" t="s">
        <v>551</v>
      </c>
    </row>
    <row r="47" spans="1:19">
      <c r="A47" s="72"/>
      <c r="B47" s="67">
        <v>578</v>
      </c>
      <c r="C47" s="66" t="s">
        <v>319</v>
      </c>
      <c r="D47" s="72" t="s">
        <v>26</v>
      </c>
      <c r="E47" s="72"/>
      <c r="F47" s="67">
        <v>0.24</v>
      </c>
      <c r="G47" s="67">
        <v>47.251300000000001</v>
      </c>
      <c r="H47" s="159">
        <f t="shared" ref="H47:H48" si="6">G47*F47</f>
        <v>11.340311999999999</v>
      </c>
      <c r="M47" s="151" t="s">
        <v>19</v>
      </c>
      <c r="N47" s="421"/>
      <c r="O47" s="193"/>
      <c r="P47" s="67"/>
      <c r="Q47" s="338"/>
      <c r="R47" s="67"/>
      <c r="S47" s="192"/>
    </row>
    <row r="48" spans="1:19">
      <c r="A48" s="72" t="s">
        <v>25</v>
      </c>
      <c r="B48" s="67">
        <v>2543</v>
      </c>
      <c r="C48" s="66" t="s">
        <v>320</v>
      </c>
      <c r="D48" s="72" t="s">
        <v>26</v>
      </c>
      <c r="E48" s="72"/>
      <c r="F48" s="67">
        <v>0.72</v>
      </c>
      <c r="G48" s="67">
        <v>17.14</v>
      </c>
      <c r="H48" s="159">
        <f t="shared" si="6"/>
        <v>12.3408</v>
      </c>
      <c r="M48" s="151" t="s">
        <v>38</v>
      </c>
      <c r="N48" s="421">
        <f>SUM(R45:R46)</f>
        <v>743.15</v>
      </c>
      <c r="O48" s="193">
        <v>1</v>
      </c>
      <c r="P48" s="67"/>
      <c r="Q48" s="338"/>
      <c r="R48" s="159">
        <f>SUM(R45:R47)</f>
        <v>743.15</v>
      </c>
      <c r="S48" s="192"/>
    </row>
    <row r="49" spans="1:18">
      <c r="A49" s="150"/>
      <c r="B49" s="65"/>
      <c r="C49" s="151" t="s">
        <v>19</v>
      </c>
      <c r="D49" s="159"/>
      <c r="E49" s="152"/>
      <c r="F49" s="65"/>
      <c r="G49" s="151"/>
      <c r="H49" s="65"/>
      <c r="K49" s="150"/>
      <c r="L49" s="65"/>
      <c r="M49" s="151"/>
      <c r="N49" s="421"/>
      <c r="O49" s="152"/>
      <c r="P49" s="65"/>
      <c r="Q49" s="151"/>
      <c r="R49" s="65"/>
    </row>
    <row r="50" spans="1:18">
      <c r="A50" s="150"/>
      <c r="B50" s="65"/>
      <c r="C50" s="151" t="s">
        <v>38</v>
      </c>
      <c r="D50" s="159">
        <f>SUM(H47:H48)</f>
        <v>23.681111999999999</v>
      </c>
      <c r="E50" s="152">
        <v>1</v>
      </c>
      <c r="F50" s="65"/>
      <c r="G50" s="151"/>
      <c r="H50" s="65">
        <f>SUM(H47:H49)</f>
        <v>23.681111999999999</v>
      </c>
      <c r="K50" s="150"/>
      <c r="L50" s="65"/>
      <c r="M50" s="151"/>
      <c r="N50" s="421"/>
      <c r="O50" s="152"/>
      <c r="P50" s="65"/>
      <c r="Q50" s="151"/>
      <c r="R50" s="65"/>
    </row>
    <row r="122" spans="13:18">
      <c r="M122" s="151" t="s">
        <v>38</v>
      </c>
      <c r="N122" s="72"/>
      <c r="O122" s="193"/>
      <c r="P122" s="65"/>
      <c r="Q122" s="151"/>
      <c r="R122" s="67" t="e">
        <f>SUM(#REF!)</f>
        <v>#REF!</v>
      </c>
    </row>
  </sheetData>
  <autoFilter ref="J6:S48" xr:uid="{767C1BA9-5098-446D-9235-482D16DB0DE6}"/>
  <mergeCells count="3">
    <mergeCell ref="A5:H5"/>
    <mergeCell ref="K5:S5"/>
    <mergeCell ref="J1:S1"/>
  </mergeCells>
  <printOptions horizontalCentered="1"/>
  <pageMargins left="0.31496062992125984" right="0.31496062992125984" top="0.59055118110236227" bottom="0.59055118110236227" header="0.31496062992125984" footer="0.31496062992125984"/>
  <pageSetup paperSize="9" scale="64" orientation="landscape" r:id="rId1"/>
  <rowBreaks count="3" manualBreakCount="3">
    <brk id="14" min="9" max="18" man="1"/>
    <brk id="28" min="9" max="18" man="1"/>
    <brk id="48" min="9"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87E6-B7F7-4B8B-B951-F2C9C3228BFC}">
  <sheetPr>
    <tabColor theme="6" tint="-0.249977111117893"/>
    <pageSetUpPr fitToPage="1"/>
  </sheetPr>
  <dimension ref="A1:X17"/>
  <sheetViews>
    <sheetView topLeftCell="M1" zoomScale="90" zoomScaleNormal="90" workbookViewId="0">
      <selection activeCell="X15" sqref="X15"/>
    </sheetView>
  </sheetViews>
  <sheetFormatPr defaultColWidth="11.42578125" defaultRowHeight="15.75"/>
  <cols>
    <col min="1" max="1" width="8.28515625" style="132" customWidth="1"/>
    <col min="2" max="2" width="41.28515625" style="133" customWidth="1"/>
    <col min="3" max="3" width="20.7109375" style="134" customWidth="1"/>
    <col min="4" max="4" width="14.42578125" style="135" customWidth="1"/>
    <col min="5" max="5" width="14.42578125" style="134" customWidth="1"/>
    <col min="6" max="6" width="14.42578125" style="135" customWidth="1"/>
    <col min="7" max="7" width="14.42578125" style="134" customWidth="1"/>
    <col min="8" max="19" width="14.42578125" style="128" customWidth="1"/>
    <col min="20" max="20" width="3.85546875" style="128" customWidth="1"/>
    <col min="21" max="21" width="8.85546875" style="128" customWidth="1"/>
    <col min="22" max="22" width="15.7109375" style="128" customWidth="1"/>
    <col min="23" max="23" width="15.85546875" style="520" customWidth="1"/>
    <col min="24" max="24" width="23.5703125" style="520" customWidth="1"/>
    <col min="25" max="16384" width="11.42578125" style="128"/>
  </cols>
  <sheetData>
    <row r="1" spans="1:24" ht="30" customHeight="1">
      <c r="A1" s="584" t="s">
        <v>345</v>
      </c>
      <c r="B1" s="584"/>
      <c r="C1" s="584"/>
      <c r="D1" s="584"/>
      <c r="E1" s="584"/>
      <c r="F1" s="584"/>
      <c r="G1" s="584"/>
      <c r="H1" s="584"/>
      <c r="I1" s="584"/>
      <c r="J1" s="584"/>
      <c r="K1" s="584"/>
      <c r="L1" s="584"/>
      <c r="M1" s="584"/>
      <c r="N1" s="584"/>
      <c r="O1" s="584"/>
      <c r="P1" s="584"/>
      <c r="Q1" s="584"/>
      <c r="R1" s="584"/>
      <c r="S1" s="584"/>
    </row>
    <row r="2" spans="1:24" ht="30" customHeight="1">
      <c r="A2" s="379"/>
      <c r="B2" s="379"/>
      <c r="C2" s="380" t="s">
        <v>9</v>
      </c>
      <c r="D2" s="446" t="s">
        <v>507</v>
      </c>
      <c r="E2" s="446"/>
      <c r="F2" s="381"/>
      <c r="G2" s="381"/>
      <c r="N2" s="382" t="s">
        <v>91</v>
      </c>
      <c r="O2" s="383" t="s">
        <v>92</v>
      </c>
    </row>
    <row r="3" spans="1:24" ht="30" customHeight="1">
      <c r="A3" s="379"/>
      <c r="B3" s="379"/>
      <c r="C3" s="380" t="s">
        <v>10</v>
      </c>
      <c r="D3" s="398" t="s">
        <v>508</v>
      </c>
      <c r="E3" s="381"/>
      <c r="F3" s="381"/>
      <c r="G3" s="381"/>
      <c r="N3" s="382" t="s">
        <v>143</v>
      </c>
      <c r="O3" s="383" t="s">
        <v>93</v>
      </c>
    </row>
    <row r="4" spans="1:24" ht="30" customHeight="1" thickBot="1">
      <c r="A4" s="379"/>
      <c r="B4" s="379"/>
      <c r="C4" s="142" t="s">
        <v>325</v>
      </c>
      <c r="D4" s="574" t="s">
        <v>549</v>
      </c>
      <c r="E4" s="557"/>
      <c r="F4" s="381"/>
      <c r="G4" s="381"/>
      <c r="N4" s="385" t="s">
        <v>144</v>
      </c>
      <c r="O4" s="386" t="s">
        <v>550</v>
      </c>
    </row>
    <row r="5" spans="1:24" s="129" customFormat="1" ht="30" customHeight="1">
      <c r="A5" s="585" t="s">
        <v>13</v>
      </c>
      <c r="B5" s="587" t="s">
        <v>70</v>
      </c>
      <c r="C5" s="589" t="s">
        <v>516</v>
      </c>
      <c r="D5" s="582" t="s">
        <v>71</v>
      </c>
      <c r="E5" s="583"/>
      <c r="F5" s="582" t="s">
        <v>72</v>
      </c>
      <c r="G5" s="583"/>
      <c r="H5" s="582" t="s">
        <v>132</v>
      </c>
      <c r="I5" s="583"/>
      <c r="J5" s="582" t="s">
        <v>133</v>
      </c>
      <c r="K5" s="583"/>
      <c r="L5" s="582" t="s">
        <v>134</v>
      </c>
      <c r="M5" s="583"/>
      <c r="N5" s="582" t="s">
        <v>342</v>
      </c>
      <c r="O5" s="583"/>
      <c r="P5" s="582" t="s">
        <v>343</v>
      </c>
      <c r="Q5" s="583"/>
      <c r="R5" s="582" t="s">
        <v>344</v>
      </c>
      <c r="S5" s="583"/>
      <c r="W5" s="521"/>
      <c r="X5" s="521"/>
    </row>
    <row r="6" spans="1:24" s="130" customFormat="1" ht="30" customHeight="1" thickBot="1">
      <c r="A6" s="586"/>
      <c r="B6" s="588"/>
      <c r="C6" s="590"/>
      <c r="D6" s="136" t="s">
        <v>7</v>
      </c>
      <c r="E6" s="137" t="s">
        <v>73</v>
      </c>
      <c r="F6" s="136" t="s">
        <v>7</v>
      </c>
      <c r="G6" s="137" t="s">
        <v>73</v>
      </c>
      <c r="H6" s="136" t="s">
        <v>7</v>
      </c>
      <c r="I6" s="137" t="s">
        <v>73</v>
      </c>
      <c r="J6" s="136" t="s">
        <v>7</v>
      </c>
      <c r="K6" s="137" t="s">
        <v>73</v>
      </c>
      <c r="L6" s="136" t="s">
        <v>7</v>
      </c>
      <c r="M6" s="137" t="s">
        <v>73</v>
      </c>
      <c r="N6" s="136" t="s">
        <v>7</v>
      </c>
      <c r="O6" s="137" t="s">
        <v>73</v>
      </c>
      <c r="P6" s="423"/>
      <c r="Q6" s="423"/>
      <c r="R6" s="136" t="s">
        <v>7</v>
      </c>
      <c r="S6" s="137" t="s">
        <v>73</v>
      </c>
      <c r="W6" s="522" t="s">
        <v>487</v>
      </c>
      <c r="X6" s="522" t="s">
        <v>488</v>
      </c>
    </row>
    <row r="7" spans="1:24" s="131" customFormat="1" ht="28.5" customHeight="1">
      <c r="A7" s="120">
        <v>1</v>
      </c>
      <c r="B7" s="121" t="str">
        <f>'Planilha Sintética ND'!D7</f>
        <v>ENGENHARIA E ADMINISTRAÇÃO</v>
      </c>
      <c r="C7" s="122">
        <f>'Planilha Sintética ND'!I7</f>
        <v>85195.08</v>
      </c>
      <c r="D7" s="138">
        <v>0.125</v>
      </c>
      <c r="E7" s="125">
        <f>TRUNC(D7*C7,2)</f>
        <v>10649.38</v>
      </c>
      <c r="F7" s="138">
        <v>0.125</v>
      </c>
      <c r="G7" s="125">
        <f>ROUND(F7*C7,2)</f>
        <v>10649.39</v>
      </c>
      <c r="H7" s="138">
        <v>0.125</v>
      </c>
      <c r="I7" s="125">
        <f>ROUND(H7*C7,2)</f>
        <v>10649.39</v>
      </c>
      <c r="J7" s="138">
        <v>0.125</v>
      </c>
      <c r="K7" s="125">
        <f>ROUND(J7*C7,2)</f>
        <v>10649.39</v>
      </c>
      <c r="L7" s="138">
        <v>0.125</v>
      </c>
      <c r="M7" s="125">
        <f>ROUND(L7*C7,2)</f>
        <v>10649.39</v>
      </c>
      <c r="N7" s="138">
        <v>0.125</v>
      </c>
      <c r="O7" s="125">
        <f>ROUND(N7*C7,2)</f>
        <v>10649.39</v>
      </c>
      <c r="P7" s="138">
        <v>0.125</v>
      </c>
      <c r="Q7" s="125">
        <f>ROUND(P7*C7,2)+X7</f>
        <v>10649.359999999999</v>
      </c>
      <c r="R7" s="138">
        <v>0.125</v>
      </c>
      <c r="S7" s="125">
        <f>ROUND(R7*C7,2)</f>
        <v>10649.39</v>
      </c>
      <c r="U7" s="219">
        <f>D7+F7+H7+J7+R7+L7+N7+P7</f>
        <v>1</v>
      </c>
      <c r="V7" s="220">
        <f>E7+G7+I7+K7+S7+M7+O7+Q7</f>
        <v>85195.08</v>
      </c>
      <c r="W7" s="524">
        <f>V7-C7</f>
        <v>0</v>
      </c>
      <c r="X7" s="523">
        <v>-0.03</v>
      </c>
    </row>
    <row r="8" spans="1:24" s="131" customFormat="1" ht="28.5" customHeight="1">
      <c r="A8" s="117">
        <v>2</v>
      </c>
      <c r="B8" s="118" t="str">
        <f>'Planilha Sintética ND'!D32</f>
        <v>SERVIÇOS PRELIMINARES</v>
      </c>
      <c r="C8" s="119">
        <f>'Planilha Sintética ND'!I32</f>
        <v>7527.96</v>
      </c>
      <c r="D8" s="139">
        <v>0.65</v>
      </c>
      <c r="E8" s="126">
        <f t="shared" ref="E8:E14" si="0">TRUNC(D8*C8,2)</f>
        <v>4893.17</v>
      </c>
      <c r="F8" s="139">
        <v>0.05</v>
      </c>
      <c r="G8" s="126">
        <f t="shared" ref="G8:G14" si="1">ROUND(F8*C8,2)</f>
        <v>376.4</v>
      </c>
      <c r="H8" s="139">
        <v>0.05</v>
      </c>
      <c r="I8" s="126">
        <f t="shared" ref="I8:I14" si="2">ROUND(H8*C8,2)</f>
        <v>376.4</v>
      </c>
      <c r="J8" s="139">
        <v>0.05</v>
      </c>
      <c r="K8" s="126">
        <f t="shared" ref="K8:K14" si="3">ROUND(J8*C8,2)</f>
        <v>376.4</v>
      </c>
      <c r="L8" s="139">
        <v>0.05</v>
      </c>
      <c r="M8" s="126">
        <f t="shared" ref="M8:M14" si="4">ROUND(L8*C8,2)</f>
        <v>376.4</v>
      </c>
      <c r="N8" s="139">
        <v>0.05</v>
      </c>
      <c r="O8" s="126">
        <f t="shared" ref="O8:O14" si="5">ROUND(N8*C8,2)</f>
        <v>376.4</v>
      </c>
      <c r="P8" s="139">
        <v>0.05</v>
      </c>
      <c r="Q8" s="126">
        <f t="shared" ref="Q8:Q11" si="6">ROUND(P8*C8,2)+X8</f>
        <v>376.39</v>
      </c>
      <c r="R8" s="139">
        <v>0.05</v>
      </c>
      <c r="S8" s="126">
        <f t="shared" ref="S8:S11" si="7">ROUND(R8*C8,2)</f>
        <v>376.4</v>
      </c>
      <c r="U8" s="219">
        <f t="shared" ref="U8:V15" si="8">D8+F8+H8+J8+R8+L8+N8+P8</f>
        <v>1.0000000000000002</v>
      </c>
      <c r="V8" s="220">
        <f t="shared" si="8"/>
        <v>7527.9599999999982</v>
      </c>
      <c r="W8" s="524">
        <f t="shared" ref="W8:W15" si="9">V8-C8</f>
        <v>0</v>
      </c>
      <c r="X8" s="523">
        <v>-0.01</v>
      </c>
    </row>
    <row r="9" spans="1:24" s="131" customFormat="1" ht="28.5" customHeight="1">
      <c r="A9" s="214">
        <v>3</v>
      </c>
      <c r="B9" s="215" t="str">
        <f>'Planilha Sintética ND'!D44</f>
        <v>MOVIMENTAÇÃO DE TERRA</v>
      </c>
      <c r="C9" s="216">
        <f>'Planilha Sintética ND'!I44</f>
        <v>12100.16</v>
      </c>
      <c r="D9" s="139">
        <v>0.25</v>
      </c>
      <c r="E9" s="217">
        <f t="shared" si="0"/>
        <v>3025.04</v>
      </c>
      <c r="F9" s="139"/>
      <c r="G9" s="217">
        <f t="shared" si="1"/>
        <v>0</v>
      </c>
      <c r="H9" s="139">
        <v>0.25</v>
      </c>
      <c r="I9" s="217">
        <f t="shared" si="2"/>
        <v>3025.04</v>
      </c>
      <c r="J9" s="139"/>
      <c r="K9" s="217">
        <f t="shared" si="3"/>
        <v>0</v>
      </c>
      <c r="L9" s="139">
        <v>0.25</v>
      </c>
      <c r="M9" s="217">
        <f t="shared" si="4"/>
        <v>3025.04</v>
      </c>
      <c r="N9" s="139"/>
      <c r="O9" s="217">
        <f t="shared" si="5"/>
        <v>0</v>
      </c>
      <c r="P9" s="139">
        <v>0.25</v>
      </c>
      <c r="Q9" s="217">
        <f t="shared" si="6"/>
        <v>3025.04</v>
      </c>
      <c r="R9" s="139"/>
      <c r="S9" s="217">
        <f t="shared" si="7"/>
        <v>0</v>
      </c>
      <c r="U9" s="219">
        <f t="shared" si="8"/>
        <v>1</v>
      </c>
      <c r="V9" s="220">
        <f t="shared" si="8"/>
        <v>12100.16</v>
      </c>
      <c r="W9" s="524">
        <f t="shared" si="9"/>
        <v>0</v>
      </c>
      <c r="X9" s="523"/>
    </row>
    <row r="10" spans="1:24" s="131" customFormat="1" ht="28.5" customHeight="1">
      <c r="A10" s="214">
        <v>4</v>
      </c>
      <c r="B10" s="215" t="str">
        <f>'Planilha Sintética ND'!D54</f>
        <v>INFRAESTRUTURA (FUNDAÇÕES E VIGAS BALDRAME)</v>
      </c>
      <c r="C10" s="216">
        <f>'Planilha Sintética ND'!I54</f>
        <v>145161.72</v>
      </c>
      <c r="D10" s="139">
        <v>0.25</v>
      </c>
      <c r="E10" s="217">
        <f t="shared" si="0"/>
        <v>36290.43</v>
      </c>
      <c r="F10" s="139"/>
      <c r="G10" s="217">
        <f t="shared" si="1"/>
        <v>0</v>
      </c>
      <c r="H10" s="139">
        <v>0.25</v>
      </c>
      <c r="I10" s="217">
        <f t="shared" si="2"/>
        <v>36290.43</v>
      </c>
      <c r="J10" s="139"/>
      <c r="K10" s="217">
        <f t="shared" si="3"/>
        <v>0</v>
      </c>
      <c r="L10" s="139">
        <v>0.25</v>
      </c>
      <c r="M10" s="217">
        <f t="shared" si="4"/>
        <v>36290.43</v>
      </c>
      <c r="N10" s="139"/>
      <c r="O10" s="217">
        <f t="shared" si="5"/>
        <v>0</v>
      </c>
      <c r="P10" s="139">
        <v>0.25</v>
      </c>
      <c r="Q10" s="217">
        <f t="shared" si="6"/>
        <v>36290.43</v>
      </c>
      <c r="R10" s="139"/>
      <c r="S10" s="217">
        <f t="shared" si="7"/>
        <v>0</v>
      </c>
      <c r="U10" s="219">
        <f t="shared" si="8"/>
        <v>1</v>
      </c>
      <c r="V10" s="220">
        <f t="shared" si="8"/>
        <v>145161.72</v>
      </c>
      <c r="W10" s="524">
        <f t="shared" si="9"/>
        <v>0</v>
      </c>
      <c r="X10" s="523"/>
    </row>
    <row r="11" spans="1:24" s="131" customFormat="1" ht="28.5" customHeight="1">
      <c r="A11" s="214">
        <v>5</v>
      </c>
      <c r="B11" s="215" t="str">
        <f>'Planilha Sintética ND'!D74</f>
        <v>SUPERESTRUTURA (VIGAS (INTERMEDIÁRIA e SUPERIOR) e PILARES)</v>
      </c>
      <c r="C11" s="216">
        <f>'Planilha Sintética ND'!I74</f>
        <v>218727.92</v>
      </c>
      <c r="D11" s="139">
        <v>0.15</v>
      </c>
      <c r="E11" s="217">
        <f t="shared" si="0"/>
        <v>32809.18</v>
      </c>
      <c r="F11" s="139">
        <v>0.1</v>
      </c>
      <c r="G11" s="217">
        <f t="shared" si="1"/>
        <v>21872.79</v>
      </c>
      <c r="H11" s="139">
        <v>0.15</v>
      </c>
      <c r="I11" s="217">
        <f t="shared" si="2"/>
        <v>32809.19</v>
      </c>
      <c r="J11" s="139">
        <v>0.1</v>
      </c>
      <c r="K11" s="217">
        <f t="shared" si="3"/>
        <v>21872.79</v>
      </c>
      <c r="L11" s="139">
        <v>0.15</v>
      </c>
      <c r="M11" s="217">
        <f t="shared" si="4"/>
        <v>32809.19</v>
      </c>
      <c r="N11" s="139">
        <v>0.1</v>
      </c>
      <c r="O11" s="217">
        <f t="shared" si="5"/>
        <v>21872.79</v>
      </c>
      <c r="P11" s="139">
        <v>0.15</v>
      </c>
      <c r="Q11" s="217">
        <f t="shared" si="6"/>
        <v>32809.200000000004</v>
      </c>
      <c r="R11" s="139">
        <v>0.1</v>
      </c>
      <c r="S11" s="217">
        <f t="shared" si="7"/>
        <v>21872.79</v>
      </c>
      <c r="U11" s="219">
        <f t="shared" si="8"/>
        <v>1</v>
      </c>
      <c r="V11" s="220">
        <f t="shared" si="8"/>
        <v>218727.92000000004</v>
      </c>
      <c r="W11" s="524">
        <f t="shared" si="9"/>
        <v>0</v>
      </c>
      <c r="X11" s="523">
        <v>0.01</v>
      </c>
    </row>
    <row r="12" spans="1:24" s="131" customFormat="1" ht="28.5" customHeight="1">
      <c r="A12" s="214">
        <v>6</v>
      </c>
      <c r="B12" s="215" t="str">
        <f>'Planilha Sintética ND'!D101</f>
        <v>ALVENARIAS</v>
      </c>
      <c r="C12" s="216">
        <f>'Planilha Sintética ND'!I101</f>
        <v>182803.29</v>
      </c>
      <c r="D12" s="139"/>
      <c r="E12" s="217">
        <f t="shared" si="0"/>
        <v>0</v>
      </c>
      <c r="F12" s="139">
        <v>0.25</v>
      </c>
      <c r="G12" s="217">
        <f t="shared" si="1"/>
        <v>45700.82</v>
      </c>
      <c r="H12" s="139"/>
      <c r="I12" s="217">
        <f t="shared" si="2"/>
        <v>0</v>
      </c>
      <c r="J12" s="139">
        <v>0.25</v>
      </c>
      <c r="K12" s="217">
        <f t="shared" si="3"/>
        <v>45700.82</v>
      </c>
      <c r="L12" s="139"/>
      <c r="M12" s="217">
        <f t="shared" si="4"/>
        <v>0</v>
      </c>
      <c r="N12" s="139">
        <v>0.25</v>
      </c>
      <c r="O12" s="217">
        <f t="shared" si="5"/>
        <v>45700.82</v>
      </c>
      <c r="P12" s="139"/>
      <c r="Q12" s="217">
        <f>ROUND(P12*C12,2)</f>
        <v>0</v>
      </c>
      <c r="R12" s="139">
        <v>0.25</v>
      </c>
      <c r="S12" s="217">
        <f>ROUND(R12*C12,2)+X12</f>
        <v>45700.83</v>
      </c>
      <c r="U12" s="219">
        <f t="shared" si="8"/>
        <v>1</v>
      </c>
      <c r="V12" s="220">
        <f t="shared" si="8"/>
        <v>182803.29</v>
      </c>
      <c r="W12" s="524">
        <f t="shared" si="9"/>
        <v>0</v>
      </c>
      <c r="X12" s="523">
        <v>0.01</v>
      </c>
    </row>
    <row r="13" spans="1:24" s="131" customFormat="1" ht="28.5" customHeight="1">
      <c r="A13" s="214">
        <v>7</v>
      </c>
      <c r="B13" s="215" t="str">
        <f>'Planilha Sintética ND'!D107</f>
        <v>PINTURA</v>
      </c>
      <c r="C13" s="216">
        <f>'Planilha Sintética ND'!I107</f>
        <v>20709.48</v>
      </c>
      <c r="D13" s="139"/>
      <c r="E13" s="217">
        <f t="shared" si="0"/>
        <v>0</v>
      </c>
      <c r="F13" s="139">
        <v>0.25</v>
      </c>
      <c r="G13" s="217">
        <f t="shared" si="1"/>
        <v>5177.37</v>
      </c>
      <c r="H13" s="139"/>
      <c r="I13" s="217">
        <f t="shared" si="2"/>
        <v>0</v>
      </c>
      <c r="J13" s="139">
        <v>0.25</v>
      </c>
      <c r="K13" s="217">
        <f t="shared" si="3"/>
        <v>5177.37</v>
      </c>
      <c r="L13" s="139"/>
      <c r="M13" s="217">
        <f t="shared" si="4"/>
        <v>0</v>
      </c>
      <c r="N13" s="139">
        <v>0.25</v>
      </c>
      <c r="O13" s="217">
        <f t="shared" si="5"/>
        <v>5177.37</v>
      </c>
      <c r="P13" s="139"/>
      <c r="Q13" s="217">
        <f>ROUND(P13*C13,2)</f>
        <v>0</v>
      </c>
      <c r="R13" s="139">
        <v>0.25</v>
      </c>
      <c r="S13" s="217">
        <f>ROUND(R13*C13,2)+X13</f>
        <v>5177.37</v>
      </c>
      <c r="U13" s="219">
        <f t="shared" si="8"/>
        <v>1</v>
      </c>
      <c r="V13" s="220">
        <f t="shared" si="8"/>
        <v>20709.48</v>
      </c>
      <c r="W13" s="524">
        <f t="shared" si="9"/>
        <v>0</v>
      </c>
      <c r="X13" s="523"/>
    </row>
    <row r="14" spans="1:24" s="131" customFormat="1" ht="28.5" customHeight="1" thickBot="1">
      <c r="A14" s="123">
        <v>8</v>
      </c>
      <c r="B14" s="218" t="str">
        <f>'Planilha Sintética ND'!D111</f>
        <v>SERVIÇOS FINAIS</v>
      </c>
      <c r="C14" s="124">
        <f>'Planilha Sintética ND'!I111</f>
        <v>31157.22</v>
      </c>
      <c r="D14" s="140"/>
      <c r="E14" s="127">
        <f t="shared" si="0"/>
        <v>0</v>
      </c>
      <c r="F14" s="140">
        <v>0.25</v>
      </c>
      <c r="G14" s="127">
        <f t="shared" si="1"/>
        <v>7789.31</v>
      </c>
      <c r="H14" s="140"/>
      <c r="I14" s="127">
        <f t="shared" si="2"/>
        <v>0</v>
      </c>
      <c r="J14" s="140">
        <v>0.25</v>
      </c>
      <c r="K14" s="127">
        <f t="shared" si="3"/>
        <v>7789.31</v>
      </c>
      <c r="L14" s="140"/>
      <c r="M14" s="127">
        <f t="shared" si="4"/>
        <v>0</v>
      </c>
      <c r="N14" s="140">
        <v>0.25</v>
      </c>
      <c r="O14" s="127">
        <f t="shared" si="5"/>
        <v>7789.31</v>
      </c>
      <c r="P14" s="140"/>
      <c r="Q14" s="127">
        <f>ROUND(P14*C14,2)</f>
        <v>0</v>
      </c>
      <c r="R14" s="140">
        <v>0.25</v>
      </c>
      <c r="S14" s="127">
        <f>ROUND(R14*C14,2)+X14</f>
        <v>7789.29</v>
      </c>
      <c r="U14" s="219">
        <f t="shared" si="8"/>
        <v>1</v>
      </c>
      <c r="V14" s="220">
        <f t="shared" si="8"/>
        <v>31157.22</v>
      </c>
      <c r="W14" s="524">
        <f t="shared" si="9"/>
        <v>0</v>
      </c>
      <c r="X14" s="523">
        <v>-0.02</v>
      </c>
    </row>
    <row r="15" spans="1:24" ht="30" customHeight="1" thickBot="1">
      <c r="A15" s="591" t="s">
        <v>520</v>
      </c>
      <c r="B15" s="592"/>
      <c r="C15" s="124">
        <f>'Planilha Sintética ND'!I119</f>
        <v>703382.83</v>
      </c>
      <c r="D15" s="222">
        <f>E15/$C$15</f>
        <v>0.12463653683442914</v>
      </c>
      <c r="E15" s="221">
        <f>SUM(E7:E14)</f>
        <v>87667.200000000012</v>
      </c>
      <c r="F15" s="222">
        <f>G15/$C$15</f>
        <v>0.13017957802580993</v>
      </c>
      <c r="G15" s="221">
        <f>SUM(G7:G14)</f>
        <v>91566.079999999987</v>
      </c>
      <c r="H15" s="222">
        <f>I15/$C$15</f>
        <v>0.11821506931012235</v>
      </c>
      <c r="I15" s="221">
        <f>SUM(I7:I14)</f>
        <v>83150.45</v>
      </c>
      <c r="J15" s="222">
        <f>K15/$C$15</f>
        <v>0.13017957802580993</v>
      </c>
      <c r="K15" s="221">
        <f>SUM(K7:K14)</f>
        <v>91566.079999999987</v>
      </c>
      <c r="L15" s="222">
        <f>M15/$C$15</f>
        <v>0.11821506931012235</v>
      </c>
      <c r="M15" s="221">
        <f>SUM(M7:M14)</f>
        <v>83150.45</v>
      </c>
      <c r="N15" s="222">
        <f>O15/$C$15</f>
        <v>0.13017957802580993</v>
      </c>
      <c r="O15" s="221">
        <f>SUM(O7:O14)</f>
        <v>91566.079999999987</v>
      </c>
      <c r="P15" s="222">
        <f>Q15/$C$15</f>
        <v>0.11821502665909547</v>
      </c>
      <c r="Q15" s="221">
        <f>SUM(Q7:Q14)+X15</f>
        <v>83150.420000000013</v>
      </c>
      <c r="R15" s="222">
        <f>S15/$C$15</f>
        <v>0.13017956380880097</v>
      </c>
      <c r="S15" s="221">
        <f>SUM(S7:S14)</f>
        <v>91566.069999999992</v>
      </c>
      <c r="V15" s="220">
        <f t="shared" si="8"/>
        <v>703382.83</v>
      </c>
      <c r="W15" s="524">
        <f t="shared" si="9"/>
        <v>0</v>
      </c>
    </row>
    <row r="16" spans="1:24" ht="30" customHeight="1" thickBot="1">
      <c r="A16" s="591" t="s">
        <v>521</v>
      </c>
      <c r="B16" s="592"/>
      <c r="C16" s="124"/>
      <c r="D16" s="222">
        <f>E16/$C$15</f>
        <v>0.12463653683442914</v>
      </c>
      <c r="E16" s="221">
        <f>E15</f>
        <v>87667.200000000012</v>
      </c>
      <c r="F16" s="222">
        <f>G16/$C$15</f>
        <v>0.25481611486023908</v>
      </c>
      <c r="G16" s="221">
        <f>G15+E16</f>
        <v>179233.28</v>
      </c>
      <c r="H16" s="222">
        <f>I16/$C$15</f>
        <v>0.37303118417036141</v>
      </c>
      <c r="I16" s="221">
        <f>I15+G16</f>
        <v>262383.73</v>
      </c>
      <c r="J16" s="222">
        <f>K16/$C$15</f>
        <v>0.50321076219617122</v>
      </c>
      <c r="K16" s="221">
        <f>K15+I16</f>
        <v>353949.80999999994</v>
      </c>
      <c r="L16" s="222">
        <f>M16/$C$15</f>
        <v>0.6214258315062936</v>
      </c>
      <c r="M16" s="221">
        <f>M15+K16</f>
        <v>437100.25999999995</v>
      </c>
      <c r="N16" s="222">
        <f>O16/$C$15</f>
        <v>0.75160540953210364</v>
      </c>
      <c r="O16" s="221">
        <f>O15+M16</f>
        <v>528666.34</v>
      </c>
      <c r="P16" s="222">
        <f>Q16/$C$15</f>
        <v>0.86982043619119909</v>
      </c>
      <c r="Q16" s="221">
        <f>Q15+O16</f>
        <v>611816.76</v>
      </c>
      <c r="R16" s="222">
        <f>S16/$C$15</f>
        <v>1</v>
      </c>
      <c r="S16" s="221">
        <f>S15+Q16</f>
        <v>703382.83</v>
      </c>
      <c r="V16" s="564">
        <f>S16</f>
        <v>703382.83</v>
      </c>
      <c r="W16" s="565">
        <f>V16-C15</f>
        <v>0</v>
      </c>
    </row>
    <row r="17" spans="3:3">
      <c r="C17" s="141"/>
    </row>
  </sheetData>
  <mergeCells count="14">
    <mergeCell ref="A15:B15"/>
    <mergeCell ref="L5:M5"/>
    <mergeCell ref="N5:O5"/>
    <mergeCell ref="P5:Q5"/>
    <mergeCell ref="A16:B16"/>
    <mergeCell ref="R5:S5"/>
    <mergeCell ref="A1:S1"/>
    <mergeCell ref="A5:A6"/>
    <mergeCell ref="B5:B6"/>
    <mergeCell ref="C5:C6"/>
    <mergeCell ref="D5:E5"/>
    <mergeCell ref="F5:G5"/>
    <mergeCell ref="H5:I5"/>
    <mergeCell ref="J5:K5"/>
  </mergeCells>
  <printOptions horizontalCentered="1"/>
  <pageMargins left="0.51181102362204722" right="0.51181102362204722" top="0.78740157480314965" bottom="0.78740157480314965" header="0.31496062992125984" footer="0.31496062992125984"/>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D3CBD-A92F-46AC-8028-02CDAC5E99F6}">
  <sheetPr>
    <tabColor theme="6" tint="-0.249977111117893"/>
    <pageSetUpPr fitToPage="1"/>
  </sheetPr>
  <dimension ref="A4:K34"/>
  <sheetViews>
    <sheetView topLeftCell="A10" zoomScale="70" zoomScaleNormal="70" workbookViewId="0">
      <selection activeCell="D40" sqref="D40"/>
    </sheetView>
  </sheetViews>
  <sheetFormatPr defaultColWidth="9.140625" defaultRowHeight="15" outlineLevelRow="1"/>
  <cols>
    <col min="1" max="1" width="49.140625" style="250" customWidth="1"/>
    <col min="2" max="2" width="19.28515625" style="250" bestFit="1" customWidth="1"/>
    <col min="3" max="3" width="15" style="250" customWidth="1"/>
    <col min="4" max="4" width="13.140625" style="250" customWidth="1"/>
    <col min="5" max="7" width="11.85546875" style="250" customWidth="1"/>
    <col min="8" max="8" width="5.140625" style="250" customWidth="1"/>
    <col min="9" max="9" width="104.5703125" style="251" customWidth="1"/>
    <col min="10" max="11" width="11.85546875" style="250" customWidth="1"/>
    <col min="12" max="16384" width="9.140625" style="250"/>
  </cols>
  <sheetData>
    <row r="4" spans="1:11" ht="15.75" thickBot="1"/>
    <row r="5" spans="1:11" ht="29.25">
      <c r="A5" s="597" t="s">
        <v>346</v>
      </c>
      <c r="B5" s="598"/>
      <c r="C5" s="598"/>
      <c r="D5" s="598"/>
      <c r="E5" s="598"/>
      <c r="F5" s="598"/>
      <c r="G5" s="599"/>
      <c r="H5" s="252"/>
      <c r="I5" s="559" t="s">
        <v>509</v>
      </c>
      <c r="J5" s="252"/>
      <c r="K5" s="252"/>
    </row>
    <row r="6" spans="1:11" ht="30" customHeight="1">
      <c r="A6" s="253"/>
      <c r="B6" s="254"/>
      <c r="C6" s="255"/>
      <c r="D6" s="255"/>
      <c r="E6" s="600" t="s">
        <v>41</v>
      </c>
      <c r="F6" s="600"/>
      <c r="G6" s="601"/>
      <c r="H6" s="256"/>
      <c r="I6" s="560" t="s">
        <v>510</v>
      </c>
      <c r="J6" s="256"/>
      <c r="K6" s="256"/>
    </row>
    <row r="7" spans="1:11" ht="133.5" customHeight="1">
      <c r="A7" s="257" t="s">
        <v>42</v>
      </c>
      <c r="B7" s="258" t="s">
        <v>43</v>
      </c>
      <c r="C7" s="259" t="s">
        <v>44</v>
      </c>
      <c r="D7" s="260" t="s">
        <v>45</v>
      </c>
      <c r="E7" s="261" t="s">
        <v>46</v>
      </c>
      <c r="F7" s="261" t="s">
        <v>47</v>
      </c>
      <c r="G7" s="262" t="s">
        <v>48</v>
      </c>
      <c r="H7" s="256"/>
      <c r="I7" s="263" t="s">
        <v>513</v>
      </c>
      <c r="J7" s="256"/>
      <c r="K7" s="256"/>
    </row>
    <row r="8" spans="1:11" ht="51" customHeight="1">
      <c r="A8" s="264" t="s">
        <v>49</v>
      </c>
      <c r="B8" s="258" t="s">
        <v>0</v>
      </c>
      <c r="C8" s="265">
        <v>0.04</v>
      </c>
      <c r="D8" s="266" t="str">
        <f t="shared" ref="D8:D17" si="0">IF(AND(C8&gt;=E8, C8&lt;=G8), "OK", "Não OK")</f>
        <v>OK</v>
      </c>
      <c r="E8" s="267">
        <v>0.03</v>
      </c>
      <c r="F8" s="267">
        <v>0.04</v>
      </c>
      <c r="G8" s="268">
        <v>5.5E-2</v>
      </c>
      <c r="H8" s="269"/>
      <c r="I8" s="263" t="s">
        <v>514</v>
      </c>
      <c r="J8" s="269"/>
      <c r="K8" s="269"/>
    </row>
    <row r="9" spans="1:11" ht="51" customHeight="1">
      <c r="A9" s="264" t="s">
        <v>50</v>
      </c>
      <c r="B9" s="258" t="s">
        <v>2</v>
      </c>
      <c r="C9" s="265">
        <v>1.2699999999999999E-2</v>
      </c>
      <c r="D9" s="266" t="str">
        <f t="shared" si="0"/>
        <v>OK</v>
      </c>
      <c r="E9" s="267">
        <v>5.8999999999999999E-3</v>
      </c>
      <c r="F9" s="267">
        <v>1.2699999999999999E-2</v>
      </c>
      <c r="G9" s="268">
        <v>1.2699999999999999E-2</v>
      </c>
      <c r="H9" s="269"/>
      <c r="I9" s="263" t="s">
        <v>515</v>
      </c>
      <c r="J9" s="269"/>
      <c r="K9" s="269"/>
    </row>
    <row r="10" spans="1:11" ht="51" customHeight="1">
      <c r="A10" s="270" t="s">
        <v>51</v>
      </c>
      <c r="B10" s="258" t="s">
        <v>52</v>
      </c>
      <c r="C10" s="265">
        <v>8.0000000000000002E-3</v>
      </c>
      <c r="D10" s="266" t="str">
        <f t="shared" si="0"/>
        <v>OK</v>
      </c>
      <c r="E10" s="267">
        <v>8.0000000000000002E-3</v>
      </c>
      <c r="F10" s="267">
        <v>8.0000000000000002E-3</v>
      </c>
      <c r="G10" s="268">
        <v>0.01</v>
      </c>
      <c r="H10" s="269"/>
      <c r="I10" s="558" t="s">
        <v>511</v>
      </c>
      <c r="J10" s="269"/>
      <c r="K10" s="269"/>
    </row>
    <row r="11" spans="1:11" ht="51" customHeight="1">
      <c r="A11" s="271" t="s">
        <v>53</v>
      </c>
      <c r="B11" s="272" t="s">
        <v>1</v>
      </c>
      <c r="C11" s="273">
        <v>1.2699999999999999E-2</v>
      </c>
      <c r="D11" s="266" t="str">
        <f t="shared" si="0"/>
        <v>OK</v>
      </c>
      <c r="E11" s="274">
        <v>9.7000000000000003E-3</v>
      </c>
      <c r="F11" s="274">
        <v>1.2699999999999999E-2</v>
      </c>
      <c r="G11" s="275">
        <v>1.2699999999999999E-2</v>
      </c>
      <c r="H11" s="269"/>
      <c r="I11" s="593" t="s">
        <v>512</v>
      </c>
      <c r="J11" s="269"/>
      <c r="K11" s="269"/>
    </row>
    <row r="12" spans="1:11" ht="51" customHeight="1" collapsed="1">
      <c r="A12" s="264" t="s">
        <v>54</v>
      </c>
      <c r="B12" s="258" t="s">
        <v>3</v>
      </c>
      <c r="C12" s="273">
        <f>SUM(C13:C16)</f>
        <v>8.6499999999999994E-2</v>
      </c>
      <c r="D12" s="276" t="str">
        <f t="shared" si="0"/>
        <v>OK</v>
      </c>
      <c r="E12" s="274">
        <v>4.8500000000000001E-2</v>
      </c>
      <c r="F12" s="274">
        <v>7.6499999999999999E-2</v>
      </c>
      <c r="G12" s="275">
        <v>9.0300000000000005E-2</v>
      </c>
      <c r="H12" s="269"/>
      <c r="I12" s="593"/>
      <c r="J12" s="269"/>
      <c r="K12" s="269"/>
    </row>
    <row r="13" spans="1:11" outlineLevel="1">
      <c r="A13" s="278" t="s">
        <v>55</v>
      </c>
      <c r="B13" s="279" t="s">
        <v>56</v>
      </c>
      <c r="C13" s="280">
        <v>0.05</v>
      </c>
      <c r="E13" s="594" t="s">
        <v>57</v>
      </c>
      <c r="F13" s="595"/>
      <c r="G13" s="596"/>
      <c r="H13" s="281"/>
      <c r="I13" s="282"/>
      <c r="J13" s="281"/>
      <c r="K13" s="281"/>
    </row>
    <row r="14" spans="1:11" ht="30" outlineLevel="1">
      <c r="A14" s="283" t="s">
        <v>58</v>
      </c>
      <c r="B14" s="284" t="s">
        <v>4</v>
      </c>
      <c r="C14" s="285">
        <v>6.4999999999999997E-3</v>
      </c>
      <c r="E14" s="594" t="s">
        <v>59</v>
      </c>
      <c r="F14" s="595"/>
      <c r="G14" s="596"/>
      <c r="H14" s="281"/>
      <c r="I14" s="282"/>
      <c r="J14" s="281"/>
      <c r="K14" s="281"/>
    </row>
    <row r="15" spans="1:11" ht="30" outlineLevel="1">
      <c r="A15" s="283" t="s">
        <v>60</v>
      </c>
      <c r="B15" s="284" t="s">
        <v>5</v>
      </c>
      <c r="C15" s="285">
        <v>0.03</v>
      </c>
      <c r="E15" s="594" t="s">
        <v>61</v>
      </c>
      <c r="F15" s="595"/>
      <c r="G15" s="596"/>
      <c r="H15" s="281"/>
      <c r="I15" s="282"/>
      <c r="J15" s="281"/>
      <c r="K15" s="281"/>
    </row>
    <row r="16" spans="1:11" outlineLevel="1">
      <c r="A16" s="566" t="s">
        <v>62</v>
      </c>
      <c r="B16" s="287" t="s">
        <v>63</v>
      </c>
      <c r="C16" s="288">
        <v>0</v>
      </c>
      <c r="D16" s="289"/>
      <c r="E16" s="594" t="s">
        <v>64</v>
      </c>
      <c r="F16" s="595"/>
      <c r="G16" s="596"/>
      <c r="H16" s="281"/>
      <c r="I16" s="282"/>
      <c r="J16" s="281"/>
      <c r="K16" s="281"/>
    </row>
    <row r="17" spans="1:11" ht="15.75" thickBot="1">
      <c r="A17" s="290" t="s">
        <v>65</v>
      </c>
      <c r="B17" s="291" t="s">
        <v>27</v>
      </c>
      <c r="C17" s="292">
        <v>6.1600000000000002E-2</v>
      </c>
      <c r="D17" s="293" t="str">
        <f t="shared" si="0"/>
        <v>OK</v>
      </c>
      <c r="E17" s="294">
        <v>6.1600000000000002E-2</v>
      </c>
      <c r="F17" s="294">
        <v>7.3999999999999996E-2</v>
      </c>
      <c r="G17" s="295">
        <v>8.9599999999999999E-2</v>
      </c>
      <c r="H17" s="269"/>
      <c r="I17" s="277"/>
      <c r="J17" s="269"/>
      <c r="K17" s="269"/>
    </row>
    <row r="18" spans="1:11" s="304" customFormat="1" ht="31.5" thickTop="1" thickBot="1">
      <c r="A18" s="296" t="s">
        <v>66</v>
      </c>
      <c r="B18" s="297" t="s">
        <v>67</v>
      </c>
      <c r="C18" s="298">
        <f>TRUNC(((((1+C8+C10+C11)*(1+C9)*(1+C17))/(1-C12))-1),4)</f>
        <v>0.24829999999999999</v>
      </c>
      <c r="D18" s="299" t="str">
        <f>IF(AND(C18&gt;=E18, C18&lt;=G18), "OK", "Não OK")</f>
        <v>OK</v>
      </c>
      <c r="E18" s="300">
        <v>0.2034</v>
      </c>
      <c r="F18" s="300">
        <v>0.22120000000000001</v>
      </c>
      <c r="G18" s="301">
        <v>0.25</v>
      </c>
      <c r="H18" s="302"/>
      <c r="I18" s="303"/>
      <c r="J18" s="302"/>
      <c r="K18" s="302"/>
    </row>
    <row r="20" spans="1:11" ht="15.75" thickBot="1"/>
    <row r="21" spans="1:11">
      <c r="A21" s="597" t="s">
        <v>68</v>
      </c>
      <c r="B21" s="598"/>
      <c r="C21" s="598"/>
      <c r="D21" s="598"/>
      <c r="E21" s="598"/>
      <c r="F21" s="598"/>
      <c r="G21" s="599"/>
      <c r="H21" s="252"/>
      <c r="I21" s="305"/>
      <c r="J21" s="252"/>
      <c r="K21" s="252"/>
    </row>
    <row r="22" spans="1:11">
      <c r="A22" s="253"/>
      <c r="B22" s="254"/>
      <c r="C22" s="255"/>
      <c r="D22" s="255"/>
      <c r="E22" s="602" t="s">
        <v>41</v>
      </c>
      <c r="F22" s="603"/>
      <c r="G22" s="604"/>
      <c r="H22" s="256"/>
      <c r="I22" s="306"/>
      <c r="J22" s="256"/>
      <c r="K22" s="256"/>
    </row>
    <row r="23" spans="1:11" ht="51.75">
      <c r="A23" s="307" t="s">
        <v>42</v>
      </c>
      <c r="B23" s="308" t="s">
        <v>43</v>
      </c>
      <c r="C23" s="309" t="s">
        <v>44</v>
      </c>
      <c r="D23" s="310" t="s">
        <v>45</v>
      </c>
      <c r="E23" s="311" t="s">
        <v>46</v>
      </c>
      <c r="F23" s="311" t="s">
        <v>47</v>
      </c>
      <c r="G23" s="312" t="s">
        <v>48</v>
      </c>
      <c r="H23" s="256"/>
      <c r="I23" s="306"/>
      <c r="J23" s="256"/>
      <c r="K23" s="256"/>
    </row>
    <row r="24" spans="1:11">
      <c r="A24" s="313" t="s">
        <v>49</v>
      </c>
      <c r="B24" s="308" t="s">
        <v>0</v>
      </c>
      <c r="C24" s="314">
        <v>3.4500000000000003E-2</v>
      </c>
      <c r="D24" s="315" t="str">
        <f>IF(AND(C24&gt;=E24, C24&lt;=G24), "OK", "Não OK")</f>
        <v>OK</v>
      </c>
      <c r="E24" s="316">
        <v>1.4999999999999999E-2</v>
      </c>
      <c r="F24" s="316">
        <v>3.4500000000000003E-2</v>
      </c>
      <c r="G24" s="317">
        <v>4.4900000000000002E-2</v>
      </c>
      <c r="H24" s="269"/>
      <c r="I24" s="277"/>
      <c r="J24" s="269"/>
      <c r="K24" s="269"/>
    </row>
    <row r="25" spans="1:11">
      <c r="A25" s="313" t="s">
        <v>50</v>
      </c>
      <c r="B25" s="308" t="s">
        <v>2</v>
      </c>
      <c r="C25" s="314">
        <v>8.5000000000000006E-3</v>
      </c>
      <c r="D25" s="315" t="str">
        <f>IF(AND(C25&gt;=E25, C25&lt;=G25), "OK", "Não OK")</f>
        <v>OK</v>
      </c>
      <c r="E25" s="316">
        <v>8.5000000000000006E-3</v>
      </c>
      <c r="F25" s="316">
        <v>8.5000000000000006E-3</v>
      </c>
      <c r="G25" s="317">
        <v>1.11E-2</v>
      </c>
      <c r="H25" s="269"/>
      <c r="I25" s="277"/>
      <c r="J25" s="269"/>
      <c r="K25" s="269"/>
    </row>
    <row r="26" spans="1:11">
      <c r="A26" s="318" t="s">
        <v>51</v>
      </c>
      <c r="B26" s="308" t="s">
        <v>52</v>
      </c>
      <c r="C26" s="314">
        <v>4.7999999999999996E-3</v>
      </c>
      <c r="D26" s="315" t="str">
        <f>IF(AND(C26&gt;=E26, C26&lt;=G26), "OK", "Não OK")</f>
        <v>OK</v>
      </c>
      <c r="E26" s="316">
        <v>3.0000000000000001E-3</v>
      </c>
      <c r="F26" s="316">
        <v>4.7999999999999996E-3</v>
      </c>
      <c r="G26" s="317">
        <v>8.2000000000000007E-3</v>
      </c>
      <c r="H26" s="269"/>
      <c r="I26" s="277"/>
      <c r="J26" s="269"/>
      <c r="K26" s="269"/>
    </row>
    <row r="27" spans="1:11">
      <c r="A27" s="319" t="s">
        <v>53</v>
      </c>
      <c r="B27" s="320" t="s">
        <v>1</v>
      </c>
      <c r="C27" s="321">
        <v>8.5000000000000006E-3</v>
      </c>
      <c r="D27" s="315" t="str">
        <f>IF(AND(C27&gt;=E27, C27&lt;=G27), "OK", "Não OK")</f>
        <v>OK</v>
      </c>
      <c r="E27" s="322">
        <v>5.5999999999999999E-3</v>
      </c>
      <c r="F27" s="322">
        <v>8.5000000000000006E-3</v>
      </c>
      <c r="G27" s="323">
        <v>8.8999999999999999E-3</v>
      </c>
      <c r="H27" s="269"/>
      <c r="I27" s="277"/>
      <c r="J27" s="269"/>
      <c r="K27" s="269"/>
    </row>
    <row r="28" spans="1:11">
      <c r="A28" s="313" t="s">
        <v>54</v>
      </c>
      <c r="B28" s="308" t="s">
        <v>3</v>
      </c>
      <c r="C28" s="321">
        <f>SUM(C29:C32)</f>
        <v>3.6499999999999998E-2</v>
      </c>
      <c r="D28" s="324" t="str">
        <f>IF(AND(C28&gt;=E28, C28&lt;=G28), "OK", "Não OK")</f>
        <v>OK</v>
      </c>
      <c r="E28" s="316">
        <v>3.6499999999999998E-2</v>
      </c>
      <c r="F28" s="316">
        <v>3.6499999999999998E-2</v>
      </c>
      <c r="G28" s="317">
        <v>3.6499999999999998E-2</v>
      </c>
      <c r="H28" s="269"/>
      <c r="I28" s="277"/>
      <c r="J28" s="269"/>
      <c r="K28" s="269"/>
    </row>
    <row r="29" spans="1:11" outlineLevel="1">
      <c r="A29" s="278" t="s">
        <v>55</v>
      </c>
      <c r="B29" s="279" t="s">
        <v>56</v>
      </c>
      <c r="C29" s="280">
        <v>0</v>
      </c>
      <c r="D29" s="326"/>
      <c r="E29" s="594" t="s">
        <v>69</v>
      </c>
      <c r="F29" s="595"/>
      <c r="G29" s="596"/>
      <c r="H29" s="281"/>
      <c r="I29" s="282"/>
      <c r="J29" s="281"/>
      <c r="K29" s="281"/>
    </row>
    <row r="30" spans="1:11" ht="30" outlineLevel="1">
      <c r="A30" s="283" t="s">
        <v>58</v>
      </c>
      <c r="B30" s="284" t="s">
        <v>4</v>
      </c>
      <c r="C30" s="285">
        <v>6.4999999999999997E-3</v>
      </c>
      <c r="D30" s="327"/>
      <c r="E30" s="594" t="s">
        <v>59</v>
      </c>
      <c r="F30" s="595"/>
      <c r="G30" s="596"/>
      <c r="H30" s="281"/>
      <c r="I30" s="282"/>
      <c r="J30" s="281"/>
      <c r="K30" s="281"/>
    </row>
    <row r="31" spans="1:11" outlineLevel="1">
      <c r="A31" s="286" t="s">
        <v>62</v>
      </c>
      <c r="B31" s="287" t="s">
        <v>63</v>
      </c>
      <c r="C31" s="288">
        <v>0</v>
      </c>
      <c r="D31" s="289"/>
      <c r="E31" s="594" t="s">
        <v>64</v>
      </c>
      <c r="F31" s="595"/>
      <c r="G31" s="596"/>
      <c r="H31" s="281"/>
      <c r="I31" s="282"/>
      <c r="J31" s="281"/>
      <c r="K31" s="281"/>
    </row>
    <row r="32" spans="1:11" ht="30" outlineLevel="1">
      <c r="A32" s="286" t="s">
        <v>60</v>
      </c>
      <c r="B32" s="287" t="s">
        <v>5</v>
      </c>
      <c r="C32" s="288">
        <v>0.03</v>
      </c>
      <c r="D32" s="328"/>
      <c r="E32" s="594" t="s">
        <v>61</v>
      </c>
      <c r="F32" s="595"/>
      <c r="G32" s="596"/>
      <c r="H32" s="281"/>
      <c r="I32" s="282"/>
      <c r="J32" s="281"/>
      <c r="K32" s="281"/>
    </row>
    <row r="33" spans="1:11" ht="15.75" thickBot="1">
      <c r="A33" s="290" t="s">
        <v>65</v>
      </c>
      <c r="B33" s="291" t="s">
        <v>27</v>
      </c>
      <c r="C33" s="292">
        <v>5.11E-2</v>
      </c>
      <c r="D33" s="293" t="str">
        <f>IF(AND(C33&gt;=E33, C33&lt;=G33), "OK", "Não OK")</f>
        <v>OK</v>
      </c>
      <c r="E33" s="294">
        <v>3.5000000000000003E-2</v>
      </c>
      <c r="F33" s="294">
        <v>5.11E-2</v>
      </c>
      <c r="G33" s="295">
        <v>6.2199999999999998E-2</v>
      </c>
      <c r="H33" s="269"/>
      <c r="I33" s="277"/>
      <c r="J33" s="269"/>
      <c r="K33" s="269"/>
    </row>
    <row r="34" spans="1:11" ht="31.5" thickTop="1" thickBot="1">
      <c r="A34" s="296" t="s">
        <v>66</v>
      </c>
      <c r="B34" s="297" t="s">
        <v>67</v>
      </c>
      <c r="C34" s="298">
        <f>(((1+C24+C26+C27)*(1+C25)*(1+C33))/(1-C28))-1</f>
        <v>0.15278047942916406</v>
      </c>
      <c r="D34" s="299" t="str">
        <f>IF(AND(C34&gt;=E34, C34&lt;=G34), "OK", "Não OK")</f>
        <v>OK</v>
      </c>
      <c r="E34" s="300">
        <v>0.111</v>
      </c>
      <c r="F34" s="300">
        <v>0.14019999999999999</v>
      </c>
      <c r="G34" s="301">
        <v>0.16800000000000001</v>
      </c>
      <c r="H34" s="302"/>
      <c r="I34" s="303"/>
      <c r="J34" s="302"/>
      <c r="K34" s="302"/>
    </row>
  </sheetData>
  <mergeCells count="13">
    <mergeCell ref="I11:I12"/>
    <mergeCell ref="E32:G32"/>
    <mergeCell ref="A5:G5"/>
    <mergeCell ref="E6:G6"/>
    <mergeCell ref="E13:G13"/>
    <mergeCell ref="E14:G14"/>
    <mergeCell ref="E15:G15"/>
    <mergeCell ref="E16:G16"/>
    <mergeCell ref="A21:G21"/>
    <mergeCell ref="E22:G22"/>
    <mergeCell ref="E29:G29"/>
    <mergeCell ref="E30:G30"/>
    <mergeCell ref="E31:G31"/>
  </mergeCells>
  <conditionalFormatting sqref="D8:D12 D17:D18">
    <cfRule type="cellIs" dxfId="8" priority="3" stopIfTrue="1" operator="equal">
      <formula>"NÃO OK"</formula>
    </cfRule>
    <cfRule type="cellIs" dxfId="7" priority="4" stopIfTrue="1" operator="equal">
      <formula>"OK"</formula>
    </cfRule>
  </conditionalFormatting>
  <conditionalFormatting sqref="D24:D30 D32:D34">
    <cfRule type="cellIs" dxfId="6" priority="1" stopIfTrue="1" operator="equal">
      <formula>"NÃO OK"</formula>
    </cfRule>
    <cfRule type="cellIs" dxfId="5" priority="2" stopIfTrue="1" operator="equal">
      <formula>"OK"</formula>
    </cfRule>
  </conditionalFormatting>
  <hyperlinks>
    <hyperlink ref="I5" r:id="rId1" xr:uid="{23CB2F49-6F8B-4CF8-BA23-86B52F5EFDE4}"/>
  </hyperlinks>
  <pageMargins left="0.51181102362204722" right="0.51181102362204722" top="0.78740157480314965" bottom="0.78740157480314965" header="0.31496062992125984" footer="0.31496062992125984"/>
  <pageSetup paperSize="9" scale="54"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647"/>
  <sheetViews>
    <sheetView tabSelected="1" zoomScaleNormal="100" zoomScaleSheetLayoutView="115" workbookViewId="0">
      <selection activeCell="D121" sqref="D121"/>
    </sheetView>
  </sheetViews>
  <sheetFormatPr defaultRowHeight="24.75" customHeight="1"/>
  <cols>
    <col min="1" max="1" width="9.140625" style="184"/>
    <col min="2" max="2" width="11.85546875" style="211" customWidth="1"/>
    <col min="3" max="3" width="19.7109375" style="211" customWidth="1"/>
    <col min="4" max="4" width="77.140625" style="355" customWidth="1"/>
    <col min="5" max="5" width="14.85546875" style="211" customWidth="1"/>
    <col min="6" max="6" width="18.42578125" style="211" customWidth="1"/>
    <col min="7" max="7" width="12.42578125" style="395" customWidth="1"/>
    <col min="8" max="8" width="32.85546875" customWidth="1"/>
  </cols>
  <sheetData>
    <row r="1" spans="1:9" ht="24.75" customHeight="1" thickBot="1">
      <c r="A1" s="605" t="s">
        <v>322</v>
      </c>
      <c r="B1" s="605"/>
      <c r="C1" s="605"/>
      <c r="D1" s="605"/>
      <c r="E1" s="605"/>
      <c r="F1" s="605"/>
      <c r="G1" s="605"/>
      <c r="H1" s="605"/>
      <c r="I1" s="415"/>
    </row>
    <row r="2" spans="1:9" ht="24.75" customHeight="1">
      <c r="A2" s="399"/>
      <c r="B2" s="399"/>
      <c r="C2" s="400" t="s">
        <v>9</v>
      </c>
      <c r="D2" s="401" t="s">
        <v>507</v>
      </c>
      <c r="E2" s="401"/>
      <c r="F2" s="418" t="s">
        <v>91</v>
      </c>
      <c r="G2" s="403" t="s">
        <v>92</v>
      </c>
      <c r="H2" s="212"/>
      <c r="I2" s="212"/>
    </row>
    <row r="3" spans="1:9" ht="24.75" customHeight="1">
      <c r="A3" s="399"/>
      <c r="B3" s="399"/>
      <c r="C3" s="400" t="s">
        <v>10</v>
      </c>
      <c r="D3" s="404" t="s">
        <v>508</v>
      </c>
      <c r="E3" s="405"/>
      <c r="F3" s="418" t="s">
        <v>143</v>
      </c>
      <c r="G3" s="403" t="s">
        <v>93</v>
      </c>
      <c r="H3" s="212"/>
      <c r="I3" s="212"/>
    </row>
    <row r="4" spans="1:9" ht="36" customHeight="1">
      <c r="A4" s="399"/>
      <c r="B4" s="399"/>
      <c r="C4" s="406" t="s">
        <v>325</v>
      </c>
      <c r="D4" s="406" t="s">
        <v>523</v>
      </c>
      <c r="E4" s="407"/>
      <c r="F4" s="422"/>
      <c r="G4" s="409"/>
      <c r="H4" s="212"/>
      <c r="I4" s="212"/>
    </row>
    <row r="5" spans="1:9" s="65" customFormat="1" ht="24.75" customHeight="1" thickBot="1">
      <c r="A5" s="182"/>
      <c r="B5" s="116"/>
      <c r="C5" s="116"/>
      <c r="D5" s="348"/>
      <c r="E5" s="116"/>
      <c r="F5" s="116"/>
      <c r="G5" s="396"/>
    </row>
    <row r="6" spans="1:9" s="65" customFormat="1" ht="45">
      <c r="A6" s="525" t="s">
        <v>13</v>
      </c>
      <c r="B6" s="526" t="s">
        <v>14</v>
      </c>
      <c r="C6" s="526" t="s">
        <v>202</v>
      </c>
      <c r="D6" s="526" t="s">
        <v>15</v>
      </c>
      <c r="E6" s="526" t="s">
        <v>16</v>
      </c>
      <c r="F6" s="526"/>
      <c r="G6" s="527" t="s">
        <v>130</v>
      </c>
      <c r="H6" s="527" t="s">
        <v>39</v>
      </c>
    </row>
    <row r="7" spans="1:9" s="65" customFormat="1" ht="12" customHeight="1">
      <c r="A7" s="182"/>
      <c r="B7" s="116"/>
      <c r="C7" s="116"/>
      <c r="D7" s="348"/>
      <c r="E7" s="116"/>
      <c r="F7" s="116"/>
      <c r="G7" s="396"/>
    </row>
    <row r="8" spans="1:9" s="65" customFormat="1" ht="15.75">
      <c r="A8" s="180">
        <v>1</v>
      </c>
      <c r="B8" s="164"/>
      <c r="C8" s="163"/>
      <c r="D8" s="165" t="s">
        <v>135</v>
      </c>
      <c r="E8" s="330"/>
      <c r="F8" s="330"/>
      <c r="G8" s="367"/>
      <c r="H8" s="410"/>
    </row>
    <row r="9" spans="1:9" s="65" customFormat="1" ht="15.75">
      <c r="A9" s="183"/>
      <c r="B9" s="330"/>
      <c r="C9" s="330"/>
      <c r="D9" s="170"/>
      <c r="E9" s="330"/>
      <c r="F9" s="330"/>
      <c r="G9" s="367"/>
      <c r="H9" s="410"/>
    </row>
    <row r="10" spans="1:9" s="202" customFormat="1" ht="15.75">
      <c r="A10" s="183" t="s">
        <v>32</v>
      </c>
      <c r="B10" s="164">
        <v>90777</v>
      </c>
      <c r="C10" s="163" t="s">
        <v>193</v>
      </c>
      <c r="D10" s="165" t="s">
        <v>150</v>
      </c>
      <c r="E10" s="201" t="s">
        <v>26</v>
      </c>
      <c r="F10" s="172"/>
      <c r="G10" s="367"/>
      <c r="H10" s="411"/>
    </row>
    <row r="11" spans="1:9" s="65" customFormat="1" ht="15.75">
      <c r="A11" s="183"/>
      <c r="B11" s="330"/>
      <c r="C11" s="330"/>
      <c r="D11" s="170" t="s">
        <v>203</v>
      </c>
      <c r="E11" s="330"/>
      <c r="F11" s="330"/>
      <c r="G11" s="367"/>
      <c r="H11" s="410"/>
    </row>
    <row r="12" spans="1:9" s="65" customFormat="1" ht="15.75">
      <c r="A12" s="183"/>
      <c r="B12" s="330"/>
      <c r="C12" s="330"/>
      <c r="D12" s="170" t="s">
        <v>278</v>
      </c>
      <c r="E12" s="330" t="s">
        <v>218</v>
      </c>
      <c r="F12" s="330">
        <v>2</v>
      </c>
      <c r="G12" s="367"/>
      <c r="H12" s="410"/>
    </row>
    <row r="13" spans="1:9" s="65" customFormat="1" ht="15.75">
      <c r="A13" s="183"/>
      <c r="B13" s="330"/>
      <c r="C13" s="330"/>
      <c r="D13" s="170" t="s">
        <v>204</v>
      </c>
      <c r="E13" s="330" t="s">
        <v>214</v>
      </c>
      <c r="F13" s="330">
        <v>2</v>
      </c>
      <c r="G13" s="367"/>
      <c r="H13" s="410"/>
    </row>
    <row r="14" spans="1:9" s="65" customFormat="1" ht="15.75">
      <c r="A14" s="183"/>
      <c r="B14" s="330"/>
      <c r="C14" s="330" t="s">
        <v>206</v>
      </c>
      <c r="D14" s="170" t="s">
        <v>207</v>
      </c>
      <c r="E14" s="330" t="s">
        <v>214</v>
      </c>
      <c r="F14" s="330">
        <v>4</v>
      </c>
      <c r="G14" s="340"/>
      <c r="H14" s="410"/>
    </row>
    <row r="15" spans="1:9" s="65" customFormat="1" ht="15.75">
      <c r="A15" s="183"/>
      <c r="B15" s="330"/>
      <c r="C15" s="330"/>
      <c r="D15" s="170" t="s">
        <v>205</v>
      </c>
      <c r="E15" s="330" t="s">
        <v>217</v>
      </c>
      <c r="F15" s="330">
        <v>2</v>
      </c>
      <c r="G15" s="340"/>
      <c r="H15" s="410"/>
    </row>
    <row r="16" spans="1:9" s="65" customFormat="1" ht="15.75">
      <c r="A16" s="183"/>
      <c r="B16" s="330"/>
      <c r="C16" s="330"/>
      <c r="D16" s="170" t="s">
        <v>316</v>
      </c>
      <c r="E16" s="330" t="s">
        <v>214</v>
      </c>
      <c r="F16" s="330">
        <v>4</v>
      </c>
      <c r="G16" s="340"/>
      <c r="H16" s="410"/>
    </row>
    <row r="17" spans="1:8" s="65" customFormat="1" ht="15.75">
      <c r="A17" s="183"/>
      <c r="B17" s="330"/>
      <c r="C17" s="330"/>
      <c r="D17" s="171" t="s">
        <v>107</v>
      </c>
      <c r="E17" s="172" t="s">
        <v>26</v>
      </c>
      <c r="F17" s="172"/>
      <c r="G17" s="340">
        <f>F12*F13*F14*F15*F16</f>
        <v>128</v>
      </c>
      <c r="H17" s="410"/>
    </row>
    <row r="18" spans="1:8" s="65" customFormat="1" ht="15.75">
      <c r="A18" s="183"/>
      <c r="B18" s="330"/>
      <c r="C18" s="330"/>
      <c r="D18" s="170"/>
      <c r="E18" s="330"/>
      <c r="F18" s="330"/>
      <c r="G18" s="340"/>
      <c r="H18" s="410"/>
    </row>
    <row r="19" spans="1:8" s="202" customFormat="1" ht="30">
      <c r="A19" s="183" t="s">
        <v>90</v>
      </c>
      <c r="B19" s="173">
        <v>10776</v>
      </c>
      <c r="C19" s="172" t="s">
        <v>194</v>
      </c>
      <c r="D19" s="171" t="s">
        <v>97</v>
      </c>
      <c r="E19" s="172" t="s">
        <v>95</v>
      </c>
      <c r="F19" s="172"/>
      <c r="G19" s="340"/>
      <c r="H19" s="411"/>
    </row>
    <row r="20" spans="1:8" s="65" customFormat="1" ht="15.75">
      <c r="A20" s="183"/>
      <c r="B20" s="330"/>
      <c r="C20" s="330"/>
      <c r="D20" s="170" t="s">
        <v>205</v>
      </c>
      <c r="E20" s="330" t="s">
        <v>217</v>
      </c>
      <c r="F20" s="330">
        <v>2</v>
      </c>
      <c r="G20" s="367"/>
      <c r="H20" s="410"/>
    </row>
    <row r="21" spans="1:8" s="65" customFormat="1" ht="15.75">
      <c r="A21" s="183"/>
      <c r="B21" s="330"/>
      <c r="C21" s="330"/>
      <c r="D21" s="170" t="s">
        <v>316</v>
      </c>
      <c r="E21" s="330" t="s">
        <v>214</v>
      </c>
      <c r="F21" s="330">
        <v>4</v>
      </c>
      <c r="G21" s="367"/>
      <c r="H21" s="410"/>
    </row>
    <row r="22" spans="1:8" s="65" customFormat="1" ht="15.75">
      <c r="A22" s="183"/>
      <c r="B22" s="330"/>
      <c r="C22" s="330"/>
      <c r="D22" s="171" t="s">
        <v>107</v>
      </c>
      <c r="E22" s="172" t="s">
        <v>95</v>
      </c>
      <c r="F22" s="172"/>
      <c r="G22" s="340">
        <f>F20*F21</f>
        <v>8</v>
      </c>
      <c r="H22" s="410"/>
    </row>
    <row r="23" spans="1:8" s="65" customFormat="1" ht="15.75">
      <c r="A23" s="183"/>
      <c r="B23" s="330"/>
      <c r="C23" s="330"/>
      <c r="D23" s="170"/>
      <c r="E23" s="330"/>
      <c r="F23" s="330"/>
      <c r="G23" s="341"/>
      <c r="H23" s="410"/>
    </row>
    <row r="24" spans="1:8" s="202" customFormat="1" ht="30">
      <c r="A24" s="183" t="s">
        <v>152</v>
      </c>
      <c r="B24" s="173">
        <v>10777</v>
      </c>
      <c r="C24" s="172" t="s">
        <v>194</v>
      </c>
      <c r="D24" s="171" t="s">
        <v>190</v>
      </c>
      <c r="E24" s="172" t="s">
        <v>95</v>
      </c>
      <c r="F24" s="172"/>
      <c r="G24" s="341"/>
      <c r="H24" s="411"/>
    </row>
    <row r="25" spans="1:8" s="65" customFormat="1" ht="15.75">
      <c r="A25" s="183"/>
      <c r="B25" s="330"/>
      <c r="C25" s="330"/>
      <c r="D25" s="170" t="s">
        <v>205</v>
      </c>
      <c r="E25" s="330"/>
      <c r="F25" s="330">
        <v>2</v>
      </c>
      <c r="G25" s="367"/>
      <c r="H25" s="410"/>
    </row>
    <row r="26" spans="1:8" s="65" customFormat="1" ht="15.75">
      <c r="A26" s="183"/>
      <c r="B26" s="330"/>
      <c r="C26" s="330"/>
      <c r="D26" s="170" t="s">
        <v>316</v>
      </c>
      <c r="E26" s="330" t="s">
        <v>214</v>
      </c>
      <c r="F26" s="330">
        <v>4</v>
      </c>
      <c r="G26" s="367"/>
      <c r="H26" s="410"/>
    </row>
    <row r="27" spans="1:8" s="65" customFormat="1" ht="15.75">
      <c r="A27" s="183"/>
      <c r="B27" s="330"/>
      <c r="C27" s="330"/>
      <c r="D27" s="171" t="s">
        <v>107</v>
      </c>
      <c r="E27" s="172" t="s">
        <v>95</v>
      </c>
      <c r="F27" s="172"/>
      <c r="G27" s="340">
        <f>F25*F26</f>
        <v>8</v>
      </c>
      <c r="H27" s="410"/>
    </row>
    <row r="28" spans="1:8" s="65" customFormat="1" ht="15.75">
      <c r="A28" s="183"/>
      <c r="B28" s="330"/>
      <c r="C28" s="330"/>
      <c r="D28" s="170"/>
      <c r="E28" s="330"/>
      <c r="F28" s="330"/>
      <c r="G28" s="367"/>
      <c r="H28" s="410"/>
    </row>
    <row r="29" spans="1:8" s="65" customFormat="1" ht="60">
      <c r="A29" s="183" t="s">
        <v>208</v>
      </c>
      <c r="B29" s="173">
        <v>91785</v>
      </c>
      <c r="C29" s="172" t="s">
        <v>193</v>
      </c>
      <c r="D29" s="171" t="s">
        <v>452</v>
      </c>
      <c r="E29" s="172" t="s">
        <v>96</v>
      </c>
      <c r="F29" s="172"/>
      <c r="G29" s="341"/>
      <c r="H29" s="410"/>
    </row>
    <row r="30" spans="1:8" s="65" customFormat="1" ht="15.75">
      <c r="A30" s="183"/>
      <c r="B30" s="330"/>
      <c r="C30" s="330"/>
      <c r="D30" s="170" t="s">
        <v>459</v>
      </c>
      <c r="E30" s="330" t="s">
        <v>106</v>
      </c>
      <c r="F30" s="330">
        <v>15</v>
      </c>
      <c r="G30" s="367"/>
      <c r="H30" s="410"/>
    </row>
    <row r="31" spans="1:8" s="65" customFormat="1" ht="30">
      <c r="A31" s="183"/>
      <c r="B31" s="330"/>
      <c r="C31" s="330"/>
      <c r="D31" s="170" t="s">
        <v>460</v>
      </c>
      <c r="E31" s="330" t="s">
        <v>106</v>
      </c>
      <c r="F31" s="330">
        <f>1*3</f>
        <v>3</v>
      </c>
      <c r="G31" s="367"/>
      <c r="H31" s="410"/>
    </row>
    <row r="32" spans="1:8" s="65" customFormat="1" ht="15.75">
      <c r="A32" s="183"/>
      <c r="B32" s="330"/>
      <c r="C32" s="330"/>
      <c r="D32" s="171" t="s">
        <v>107</v>
      </c>
      <c r="E32" s="172" t="s">
        <v>96</v>
      </c>
      <c r="F32" s="172"/>
      <c r="G32" s="340">
        <f>F30+F31</f>
        <v>18</v>
      </c>
      <c r="H32" s="410"/>
    </row>
    <row r="33" spans="1:8" s="65" customFormat="1" ht="15.75">
      <c r="A33" s="183"/>
      <c r="B33" s="330"/>
      <c r="C33" s="330"/>
      <c r="D33" s="171"/>
      <c r="E33" s="172"/>
      <c r="F33" s="172"/>
      <c r="G33" s="340"/>
      <c r="H33" s="410"/>
    </row>
    <row r="34" spans="1:8" s="65" customFormat="1" ht="60">
      <c r="A34" s="183" t="s">
        <v>184</v>
      </c>
      <c r="B34" s="173">
        <v>91795</v>
      </c>
      <c r="C34" s="172" t="s">
        <v>193</v>
      </c>
      <c r="D34" s="171" t="s">
        <v>453</v>
      </c>
      <c r="E34" s="172" t="s">
        <v>125</v>
      </c>
      <c r="F34" s="172"/>
      <c r="G34" s="341"/>
      <c r="H34" s="410"/>
    </row>
    <row r="35" spans="1:8" s="65" customFormat="1" ht="15.75">
      <c r="A35" s="183"/>
      <c r="B35" s="330"/>
      <c r="C35" s="330"/>
      <c r="D35" s="170" t="s">
        <v>461</v>
      </c>
      <c r="E35" s="330" t="s">
        <v>106</v>
      </c>
      <c r="F35" s="330">
        <v>15</v>
      </c>
      <c r="G35" s="367"/>
      <c r="H35" s="410"/>
    </row>
    <row r="36" spans="1:8" s="65" customFormat="1" ht="30">
      <c r="A36" s="183"/>
      <c r="B36" s="330"/>
      <c r="C36" s="330"/>
      <c r="D36" s="170" t="s">
        <v>460</v>
      </c>
      <c r="E36" s="330" t="s">
        <v>106</v>
      </c>
      <c r="F36" s="330">
        <f>1*3</f>
        <v>3</v>
      </c>
      <c r="G36" s="367"/>
      <c r="H36" s="410"/>
    </row>
    <row r="37" spans="1:8" s="65" customFormat="1" ht="15.75">
      <c r="A37" s="183"/>
      <c r="B37" s="330"/>
      <c r="C37" s="330"/>
      <c r="D37" s="171" t="s">
        <v>107</v>
      </c>
      <c r="E37" s="172" t="s">
        <v>96</v>
      </c>
      <c r="F37" s="172"/>
      <c r="G37" s="340">
        <f>F35+F36</f>
        <v>18</v>
      </c>
      <c r="H37" s="410"/>
    </row>
    <row r="38" spans="1:8" s="65" customFormat="1" ht="15.75">
      <c r="A38" s="183"/>
      <c r="B38" s="330"/>
      <c r="C38" s="330"/>
      <c r="D38" s="171"/>
      <c r="E38" s="172"/>
      <c r="F38" s="172"/>
      <c r="G38" s="340"/>
      <c r="H38" s="410"/>
    </row>
    <row r="39" spans="1:8" s="65" customFormat="1" ht="45">
      <c r="A39" s="183" t="s">
        <v>185</v>
      </c>
      <c r="B39" s="173">
        <v>101531</v>
      </c>
      <c r="C39" s="172" t="s">
        <v>193</v>
      </c>
      <c r="D39" s="171" t="s">
        <v>466</v>
      </c>
      <c r="E39" s="172" t="s">
        <v>454</v>
      </c>
      <c r="F39" s="172"/>
      <c r="G39" s="341"/>
      <c r="H39" s="410"/>
    </row>
    <row r="40" spans="1:8" s="65" customFormat="1" ht="15.75">
      <c r="A40" s="183"/>
      <c r="B40" s="330"/>
      <c r="C40" s="330"/>
      <c r="D40" s="170" t="s">
        <v>465</v>
      </c>
      <c r="E40" s="330"/>
      <c r="F40" s="330"/>
      <c r="G40" s="367"/>
      <c r="H40" s="410"/>
    </row>
    <row r="41" spans="1:8" s="65" customFormat="1" ht="15.75">
      <c r="A41" s="183"/>
      <c r="B41" s="330"/>
      <c r="C41" s="330"/>
      <c r="D41" s="171" t="s">
        <v>107</v>
      </c>
      <c r="E41" s="172" t="s">
        <v>98</v>
      </c>
      <c r="F41" s="172"/>
      <c r="G41" s="340">
        <v>1</v>
      </c>
      <c r="H41" s="410"/>
    </row>
    <row r="42" spans="1:8" s="65" customFormat="1" ht="15.75">
      <c r="A42" s="183"/>
      <c r="B42" s="330"/>
      <c r="C42" s="330"/>
      <c r="D42" s="170"/>
      <c r="E42" s="330"/>
      <c r="F42" s="330"/>
      <c r="G42" s="367"/>
      <c r="H42" s="410"/>
    </row>
    <row r="43" spans="1:8" s="202" customFormat="1" ht="15.75">
      <c r="A43" s="183"/>
      <c r="B43" s="172"/>
      <c r="C43" s="172"/>
      <c r="D43" s="331" t="s">
        <v>179</v>
      </c>
      <c r="E43" s="172"/>
      <c r="F43" s="172"/>
      <c r="G43" s="367"/>
      <c r="H43" s="411"/>
    </row>
    <row r="44" spans="1:8" s="202" customFormat="1" ht="30">
      <c r="A44" s="183" t="s">
        <v>186</v>
      </c>
      <c r="B44" s="173">
        <v>20193</v>
      </c>
      <c r="C44" s="172" t="s">
        <v>194</v>
      </c>
      <c r="D44" s="171" t="s">
        <v>181</v>
      </c>
      <c r="E44" s="172" t="s">
        <v>182</v>
      </c>
      <c r="F44" s="172"/>
      <c r="G44" s="367"/>
      <c r="H44" s="411"/>
    </row>
    <row r="45" spans="1:8" s="65" customFormat="1" ht="15.75">
      <c r="A45" s="183"/>
      <c r="B45" s="330"/>
      <c r="C45" s="330"/>
      <c r="D45" s="170" t="s">
        <v>366</v>
      </c>
      <c r="E45" s="330" t="s">
        <v>210</v>
      </c>
      <c r="F45" s="330">
        <v>32.4</v>
      </c>
      <c r="G45" s="367"/>
      <c r="H45" s="410"/>
    </row>
    <row r="46" spans="1:8" s="65" customFormat="1" ht="15.75">
      <c r="A46" s="183"/>
      <c r="B46" s="330"/>
      <c r="C46" s="330"/>
      <c r="D46" s="170" t="s">
        <v>367</v>
      </c>
      <c r="E46" s="330" t="s">
        <v>106</v>
      </c>
      <c r="F46" s="330">
        <v>6</v>
      </c>
      <c r="G46" s="367"/>
      <c r="H46" s="410"/>
    </row>
    <row r="47" spans="1:8" s="65" customFormat="1" ht="15.75">
      <c r="A47" s="183"/>
      <c r="B47" s="330"/>
      <c r="C47" s="330"/>
      <c r="D47" s="170" t="s">
        <v>211</v>
      </c>
      <c r="E47" s="330" t="s">
        <v>131</v>
      </c>
      <c r="F47" s="330">
        <f>F46*F45</f>
        <v>194.39999999999998</v>
      </c>
      <c r="G47" s="367"/>
      <c r="H47" s="410"/>
    </row>
    <row r="48" spans="1:8" s="65" customFormat="1" ht="15.75">
      <c r="A48" s="183"/>
      <c r="B48" s="330"/>
      <c r="C48" s="330"/>
      <c r="D48" s="170" t="s">
        <v>212</v>
      </c>
      <c r="E48" s="330" t="s">
        <v>214</v>
      </c>
      <c r="F48" s="330">
        <v>2</v>
      </c>
      <c r="G48" s="367"/>
      <c r="H48" s="410"/>
    </row>
    <row r="49" spans="1:8" s="65" customFormat="1" ht="15.75">
      <c r="A49" s="183"/>
      <c r="B49" s="330"/>
      <c r="C49" s="330"/>
      <c r="D49" s="170" t="s">
        <v>215</v>
      </c>
      <c r="E49" s="330"/>
      <c r="F49" s="330"/>
      <c r="G49" s="367"/>
      <c r="H49" s="410"/>
    </row>
    <row r="50" spans="1:8" s="65" customFormat="1" ht="15.75">
      <c r="A50" s="183"/>
      <c r="B50" s="330"/>
      <c r="C50" s="330"/>
      <c r="D50" s="170" t="s">
        <v>216</v>
      </c>
      <c r="E50" s="330" t="s">
        <v>217</v>
      </c>
      <c r="F50" s="330">
        <v>1</v>
      </c>
      <c r="G50" s="367"/>
      <c r="H50" s="410"/>
    </row>
    <row r="51" spans="1:8" s="65" customFormat="1" ht="15.75">
      <c r="A51" s="183"/>
      <c r="B51" s="330"/>
      <c r="C51" s="330"/>
      <c r="D51" s="170" t="s">
        <v>316</v>
      </c>
      <c r="E51" s="330" t="s">
        <v>214</v>
      </c>
      <c r="F51" s="330">
        <v>4</v>
      </c>
      <c r="G51" s="367"/>
      <c r="H51" s="410"/>
    </row>
    <row r="52" spans="1:8" s="65" customFormat="1" ht="15.75">
      <c r="A52" s="183"/>
      <c r="B52" s="330"/>
      <c r="C52" s="330"/>
      <c r="D52" s="171" t="s">
        <v>213</v>
      </c>
      <c r="E52" s="172" t="s">
        <v>182</v>
      </c>
      <c r="F52" s="394"/>
      <c r="G52" s="341">
        <f>F48*F47*F50*F51</f>
        <v>1555.1999999999998</v>
      </c>
      <c r="H52" s="410"/>
    </row>
    <row r="53" spans="1:8" s="65" customFormat="1" ht="15.75">
      <c r="A53" s="183"/>
      <c r="B53" s="330"/>
      <c r="C53" s="330"/>
      <c r="D53" s="171"/>
      <c r="E53" s="172"/>
      <c r="F53" s="330"/>
      <c r="G53" s="367"/>
      <c r="H53" s="410"/>
    </row>
    <row r="54" spans="1:8" s="202" customFormat="1" ht="45">
      <c r="A54" s="183" t="s">
        <v>188</v>
      </c>
      <c r="B54" s="173">
        <v>97063</v>
      </c>
      <c r="C54" s="172" t="s">
        <v>193</v>
      </c>
      <c r="D54" s="171" t="s">
        <v>180</v>
      </c>
      <c r="E54" s="172" t="s">
        <v>29</v>
      </c>
      <c r="F54" s="172"/>
      <c r="G54" s="367"/>
      <c r="H54" s="411"/>
    </row>
    <row r="55" spans="1:8" s="65" customFormat="1" ht="15.75">
      <c r="A55" s="183"/>
      <c r="B55" s="330"/>
      <c r="C55" s="330"/>
      <c r="D55" s="170" t="s">
        <v>366</v>
      </c>
      <c r="E55" s="330" t="s">
        <v>210</v>
      </c>
      <c r="F55" s="330">
        <v>32.4</v>
      </c>
      <c r="G55" s="340"/>
      <c r="H55" s="410"/>
    </row>
    <row r="56" spans="1:8" s="65" customFormat="1" ht="15.75">
      <c r="A56" s="183"/>
      <c r="B56" s="330"/>
      <c r="C56" s="330"/>
      <c r="D56" s="170" t="s">
        <v>367</v>
      </c>
      <c r="E56" s="330" t="s">
        <v>106</v>
      </c>
      <c r="F56" s="330">
        <v>6</v>
      </c>
      <c r="G56" s="340"/>
      <c r="H56" s="410"/>
    </row>
    <row r="57" spans="1:8" s="65" customFormat="1" ht="15.75">
      <c r="A57" s="183"/>
      <c r="B57" s="330"/>
      <c r="C57" s="330"/>
      <c r="D57" s="170" t="s">
        <v>211</v>
      </c>
      <c r="E57" s="330" t="s">
        <v>131</v>
      </c>
      <c r="F57" s="330">
        <f>F56*F55</f>
        <v>194.39999999999998</v>
      </c>
      <c r="G57" s="340"/>
      <c r="H57" s="410"/>
    </row>
    <row r="58" spans="1:8" s="65" customFormat="1" ht="15.75">
      <c r="A58" s="183"/>
      <c r="B58" s="330"/>
      <c r="C58" s="330"/>
      <c r="D58" s="170" t="s">
        <v>212</v>
      </c>
      <c r="E58" s="330" t="s">
        <v>214</v>
      </c>
      <c r="F58" s="330">
        <v>2</v>
      </c>
      <c r="G58" s="340"/>
      <c r="H58" s="410"/>
    </row>
    <row r="59" spans="1:8" s="65" customFormat="1" ht="15.75">
      <c r="A59" s="183"/>
      <c r="B59" s="330"/>
      <c r="C59" s="330"/>
      <c r="D59" s="170" t="s">
        <v>316</v>
      </c>
      <c r="E59" s="330" t="s">
        <v>214</v>
      </c>
      <c r="F59" s="330">
        <v>4</v>
      </c>
      <c r="G59" s="340"/>
      <c r="H59" s="410"/>
    </row>
    <row r="60" spans="1:8" s="202" customFormat="1" ht="15.75">
      <c r="A60" s="183"/>
      <c r="B60" s="172"/>
      <c r="C60" s="172"/>
      <c r="D60" s="171" t="s">
        <v>107</v>
      </c>
      <c r="E60" s="172"/>
      <c r="F60" s="172"/>
      <c r="G60" s="340">
        <f>F58*F57*F59</f>
        <v>1555.1999999999998</v>
      </c>
      <c r="H60" s="411"/>
    </row>
    <row r="61" spans="1:8" s="65" customFormat="1" ht="15.75">
      <c r="A61" s="183"/>
      <c r="B61" s="330"/>
      <c r="C61" s="330"/>
      <c r="D61" s="170"/>
      <c r="E61" s="172"/>
      <c r="F61" s="330"/>
      <c r="G61" s="340"/>
      <c r="H61" s="410"/>
    </row>
    <row r="62" spans="1:8" s="65" customFormat="1" ht="15.75">
      <c r="A62" s="183"/>
      <c r="B62" s="172"/>
      <c r="C62" s="172"/>
      <c r="D62" s="331" t="s">
        <v>183</v>
      </c>
      <c r="E62" s="172"/>
      <c r="F62" s="172"/>
      <c r="G62" s="340"/>
      <c r="H62" s="410"/>
    </row>
    <row r="63" spans="1:8" s="65" customFormat="1" ht="15.75">
      <c r="A63" s="183" t="s">
        <v>233</v>
      </c>
      <c r="B63" s="173">
        <v>98459</v>
      </c>
      <c r="C63" s="172" t="s">
        <v>193</v>
      </c>
      <c r="D63" s="171" t="s">
        <v>187</v>
      </c>
      <c r="E63" s="172" t="s">
        <v>29</v>
      </c>
      <c r="F63" s="172"/>
      <c r="G63" s="340"/>
      <c r="H63" s="410"/>
    </row>
    <row r="64" spans="1:8" s="65" customFormat="1" ht="30">
      <c r="A64" s="183"/>
      <c r="B64" s="330"/>
      <c r="C64" s="330"/>
      <c r="D64" s="170" t="s">
        <v>219</v>
      </c>
      <c r="E64" s="172"/>
      <c r="F64" s="330"/>
      <c r="G64" s="340"/>
      <c r="H64" s="410"/>
    </row>
    <row r="65" spans="1:8" s="65" customFormat="1" ht="15.75">
      <c r="A65" s="183"/>
      <c r="B65" s="330"/>
      <c r="C65" s="330"/>
      <c r="D65" s="170" t="s">
        <v>220</v>
      </c>
      <c r="E65" s="330" t="s">
        <v>210</v>
      </c>
      <c r="F65" s="330">
        <f>15+15</f>
        <v>30</v>
      </c>
      <c r="G65" s="367"/>
      <c r="H65" s="410"/>
    </row>
    <row r="66" spans="1:8" s="65" customFormat="1" ht="15.75">
      <c r="A66" s="180"/>
      <c r="B66" s="164"/>
      <c r="C66" s="163"/>
      <c r="D66" s="168" t="s">
        <v>209</v>
      </c>
      <c r="E66" s="330" t="s">
        <v>106</v>
      </c>
      <c r="F66" s="330">
        <v>1.8</v>
      </c>
      <c r="G66" s="367"/>
      <c r="H66" s="410"/>
    </row>
    <row r="67" spans="1:8" s="332" customFormat="1" ht="15.75">
      <c r="A67" s="181"/>
      <c r="B67" s="164"/>
      <c r="C67" s="173"/>
      <c r="D67" s="174" t="s">
        <v>213</v>
      </c>
      <c r="E67" s="172"/>
      <c r="F67" s="172"/>
      <c r="G67" s="340">
        <f>F65*F66</f>
        <v>54</v>
      </c>
      <c r="H67" s="411"/>
    </row>
    <row r="68" spans="1:8" s="332" customFormat="1" ht="15.75">
      <c r="A68" s="181"/>
      <c r="B68" s="164"/>
      <c r="C68" s="173"/>
      <c r="D68" s="174"/>
      <c r="E68" s="172"/>
      <c r="F68" s="172"/>
      <c r="G68" s="340"/>
      <c r="H68" s="411"/>
    </row>
    <row r="69" spans="1:8" s="332" customFormat="1" ht="30">
      <c r="A69" s="181" t="s">
        <v>456</v>
      </c>
      <c r="B69" s="164" t="s">
        <v>221</v>
      </c>
      <c r="C69" s="173" t="s">
        <v>111</v>
      </c>
      <c r="D69" s="174" t="s">
        <v>235</v>
      </c>
      <c r="E69" s="172" t="s">
        <v>29</v>
      </c>
      <c r="F69" s="172">
        <v>54</v>
      </c>
      <c r="G69" s="340"/>
      <c r="H69" s="411"/>
    </row>
    <row r="70" spans="1:8" s="332" customFormat="1" ht="15.75">
      <c r="A70" s="181"/>
      <c r="B70" s="164"/>
      <c r="C70" s="173"/>
      <c r="D70" s="170" t="s">
        <v>220</v>
      </c>
      <c r="E70" s="330" t="s">
        <v>210</v>
      </c>
      <c r="F70" s="330">
        <f>15+15</f>
        <v>30</v>
      </c>
      <c r="G70" s="340"/>
      <c r="H70" s="411"/>
    </row>
    <row r="71" spans="1:8" s="332" customFormat="1" ht="15.75">
      <c r="A71" s="181"/>
      <c r="B71" s="164"/>
      <c r="C71" s="173"/>
      <c r="D71" s="168" t="s">
        <v>209</v>
      </c>
      <c r="E71" s="330" t="s">
        <v>106</v>
      </c>
      <c r="F71" s="330">
        <v>1.8</v>
      </c>
      <c r="G71" s="340"/>
      <c r="H71" s="411"/>
    </row>
    <row r="72" spans="1:8" s="332" customFormat="1" ht="15.75">
      <c r="A72" s="181"/>
      <c r="B72" s="164"/>
      <c r="C72" s="173"/>
      <c r="D72" s="176" t="s">
        <v>236</v>
      </c>
      <c r="E72" s="172"/>
      <c r="F72" s="330">
        <f>F70*F71</f>
        <v>54</v>
      </c>
      <c r="G72" s="340"/>
      <c r="H72" s="411"/>
    </row>
    <row r="73" spans="1:8" s="332" customFormat="1" ht="15.75">
      <c r="A73" s="181"/>
      <c r="B73" s="164"/>
      <c r="C73" s="173"/>
      <c r="D73" s="176" t="s">
        <v>237</v>
      </c>
      <c r="E73" s="172"/>
      <c r="F73" s="330">
        <v>3</v>
      </c>
      <c r="G73" s="340"/>
      <c r="H73" s="411"/>
    </row>
    <row r="74" spans="1:8" s="332" customFormat="1" ht="15.75">
      <c r="A74" s="181"/>
      <c r="B74" s="164"/>
      <c r="C74" s="173"/>
      <c r="D74" s="174" t="s">
        <v>213</v>
      </c>
      <c r="E74" s="172" t="s">
        <v>108</v>
      </c>
      <c r="F74" s="368"/>
      <c r="G74" s="172">
        <f>F73*F72</f>
        <v>162</v>
      </c>
      <c r="H74" s="411"/>
    </row>
    <row r="75" spans="1:8" s="332" customFormat="1" ht="15.75">
      <c r="A75" s="181"/>
      <c r="B75" s="164"/>
      <c r="C75" s="173"/>
      <c r="D75" s="174"/>
      <c r="E75" s="172"/>
      <c r="F75" s="172"/>
      <c r="G75" s="340"/>
      <c r="H75" s="411"/>
    </row>
    <row r="76" spans="1:8" s="332" customFormat="1" ht="15.75">
      <c r="A76" s="181" t="s">
        <v>457</v>
      </c>
      <c r="B76" s="164" t="s">
        <v>232</v>
      </c>
      <c r="C76" s="173" t="s">
        <v>111</v>
      </c>
      <c r="D76" s="174" t="s">
        <v>287</v>
      </c>
      <c r="E76" s="172" t="s">
        <v>29</v>
      </c>
      <c r="F76" s="172"/>
      <c r="G76" s="340"/>
      <c r="H76" s="411"/>
    </row>
    <row r="77" spans="1:8" s="332" customFormat="1" ht="15.75">
      <c r="A77" s="181"/>
      <c r="B77" s="164"/>
      <c r="C77" s="173"/>
      <c r="D77" s="176" t="s">
        <v>99</v>
      </c>
      <c r="E77" s="172"/>
      <c r="F77" s="172"/>
      <c r="G77" s="340"/>
      <c r="H77" s="411"/>
    </row>
    <row r="78" spans="1:8" s="202" customFormat="1" ht="15.75">
      <c r="A78" s="183"/>
      <c r="B78" s="164"/>
      <c r="C78" s="163"/>
      <c r="D78" s="165" t="s">
        <v>213</v>
      </c>
      <c r="E78" s="201" t="s">
        <v>108</v>
      </c>
      <c r="F78" s="368"/>
      <c r="G78" s="172">
        <f>G74</f>
        <v>162</v>
      </c>
      <c r="H78" s="411"/>
    </row>
    <row r="79" spans="1:8" s="202" customFormat="1" ht="15.75">
      <c r="A79" s="183"/>
      <c r="B79" s="164"/>
      <c r="C79" s="163"/>
      <c r="D79" s="165"/>
      <c r="E79" s="201"/>
      <c r="F79" s="172"/>
      <c r="G79" s="367"/>
      <c r="H79" s="411"/>
    </row>
    <row r="80" spans="1:8" s="202" customFormat="1" ht="30">
      <c r="A80" s="183" t="s">
        <v>458</v>
      </c>
      <c r="B80" s="164">
        <v>97637</v>
      </c>
      <c r="C80" s="173" t="s">
        <v>193</v>
      </c>
      <c r="D80" s="174" t="s">
        <v>189</v>
      </c>
      <c r="E80" s="210" t="s">
        <v>29</v>
      </c>
      <c r="F80" s="172"/>
      <c r="G80" s="367"/>
      <c r="H80" s="411"/>
    </row>
    <row r="81" spans="1:8" s="202" customFormat="1" ht="15.75">
      <c r="A81" s="183"/>
      <c r="B81" s="164"/>
      <c r="C81" s="173"/>
      <c r="D81" s="170" t="s">
        <v>220</v>
      </c>
      <c r="E81" s="330" t="s">
        <v>210</v>
      </c>
      <c r="F81" s="330">
        <f>15+15</f>
        <v>30</v>
      </c>
      <c r="G81" s="367"/>
      <c r="H81" s="411"/>
    </row>
    <row r="82" spans="1:8" s="202" customFormat="1" ht="15.75">
      <c r="A82" s="183"/>
      <c r="B82" s="164"/>
      <c r="C82" s="173"/>
      <c r="D82" s="168" t="s">
        <v>209</v>
      </c>
      <c r="E82" s="330" t="s">
        <v>106</v>
      </c>
      <c r="F82" s="330">
        <v>1.8</v>
      </c>
      <c r="G82" s="367"/>
      <c r="H82" s="411"/>
    </row>
    <row r="83" spans="1:8" s="65" customFormat="1" ht="15.75">
      <c r="A83" s="183"/>
      <c r="B83" s="166"/>
      <c r="C83" s="175"/>
      <c r="D83" s="174" t="s">
        <v>213</v>
      </c>
      <c r="E83" s="177"/>
      <c r="F83" s="330"/>
      <c r="G83" s="340">
        <f>F81*F82</f>
        <v>54</v>
      </c>
      <c r="H83" s="410"/>
    </row>
    <row r="84" spans="1:8" s="65" customFormat="1" ht="15.75">
      <c r="A84" s="183"/>
      <c r="B84" s="166"/>
      <c r="C84" s="175"/>
      <c r="D84" s="176"/>
      <c r="E84" s="177"/>
      <c r="F84" s="330"/>
      <c r="G84" s="367"/>
      <c r="H84" s="410"/>
    </row>
    <row r="85" spans="1:8" s="65" customFormat="1" ht="30">
      <c r="A85" s="183" t="s">
        <v>524</v>
      </c>
      <c r="B85" s="164">
        <v>4813</v>
      </c>
      <c r="C85" s="173" t="s">
        <v>194</v>
      </c>
      <c r="D85" s="174" t="s">
        <v>525</v>
      </c>
      <c r="E85" s="210" t="s">
        <v>29</v>
      </c>
      <c r="F85" s="172"/>
      <c r="G85" s="367"/>
      <c r="H85" s="410"/>
    </row>
    <row r="86" spans="1:8" s="65" customFormat="1" ht="15.75">
      <c r="A86" s="183"/>
      <c r="B86" s="164"/>
      <c r="C86" s="173"/>
      <c r="D86" s="176" t="s">
        <v>526</v>
      </c>
      <c r="E86" s="210"/>
      <c r="F86" s="172"/>
      <c r="G86" s="367"/>
      <c r="H86" s="410"/>
    </row>
    <row r="87" spans="1:8" s="65" customFormat="1" ht="15.75">
      <c r="A87" s="183"/>
      <c r="B87" s="164"/>
      <c r="C87" s="173"/>
      <c r="D87" s="170" t="s">
        <v>220</v>
      </c>
      <c r="E87" s="330" t="s">
        <v>210</v>
      </c>
      <c r="F87" s="330">
        <f>8*0.45</f>
        <v>3.6</v>
      </c>
      <c r="G87" s="367"/>
      <c r="H87" s="410"/>
    </row>
    <row r="88" spans="1:8" s="65" customFormat="1" ht="15.75">
      <c r="A88" s="183"/>
      <c r="B88" s="164"/>
      <c r="C88" s="173"/>
      <c r="D88" s="168" t="s">
        <v>209</v>
      </c>
      <c r="E88" s="330" t="s">
        <v>106</v>
      </c>
      <c r="F88" s="330">
        <f>4*0.45</f>
        <v>1.8</v>
      </c>
      <c r="G88" s="367"/>
      <c r="H88" s="410"/>
    </row>
    <row r="89" spans="1:8" s="65" customFormat="1" ht="15.75">
      <c r="A89" s="183"/>
      <c r="B89" s="166"/>
      <c r="C89" s="175"/>
      <c r="D89" s="174" t="s">
        <v>213</v>
      </c>
      <c r="E89" s="177"/>
      <c r="F89" s="330"/>
      <c r="G89" s="340">
        <f>F87*F88</f>
        <v>6.48</v>
      </c>
      <c r="H89" s="410"/>
    </row>
    <row r="90" spans="1:8" s="65" customFormat="1" ht="15.75">
      <c r="A90" s="183"/>
      <c r="B90" s="166"/>
      <c r="C90" s="175"/>
      <c r="D90" s="176"/>
      <c r="E90" s="177"/>
      <c r="F90" s="330"/>
      <c r="G90" s="367"/>
      <c r="H90" s="410"/>
    </row>
    <row r="91" spans="1:8" s="65" customFormat="1" ht="15.75">
      <c r="A91" s="183" t="s">
        <v>527</v>
      </c>
      <c r="B91" s="164">
        <v>4448</v>
      </c>
      <c r="C91" s="173" t="s">
        <v>194</v>
      </c>
      <c r="D91" s="174" t="s">
        <v>528</v>
      </c>
      <c r="E91" s="210" t="s">
        <v>125</v>
      </c>
      <c r="F91" s="172"/>
      <c r="G91" s="367"/>
      <c r="H91" s="410"/>
    </row>
    <row r="92" spans="1:8" s="65" customFormat="1" ht="15.75">
      <c r="A92" s="183"/>
      <c r="B92" s="164"/>
      <c r="C92" s="173"/>
      <c r="D92" s="176" t="s">
        <v>529</v>
      </c>
      <c r="E92" s="210"/>
      <c r="F92" s="172"/>
      <c r="G92" s="367"/>
      <c r="H92" s="410"/>
    </row>
    <row r="93" spans="1:8" s="65" customFormat="1" ht="15.75">
      <c r="A93" s="183"/>
      <c r="B93" s="164"/>
      <c r="C93" s="173"/>
      <c r="D93" s="170" t="s">
        <v>220</v>
      </c>
      <c r="E93" s="330" t="s">
        <v>210</v>
      </c>
      <c r="F93" s="330">
        <f>1.3+1.5+1.8+0.4</f>
        <v>5</v>
      </c>
      <c r="G93" s="367"/>
      <c r="H93" s="410"/>
    </row>
    <row r="94" spans="1:8" s="65" customFormat="1" ht="15.75">
      <c r="A94" s="183"/>
      <c r="B94" s="164"/>
      <c r="C94" s="173"/>
      <c r="D94" s="168" t="s">
        <v>498</v>
      </c>
      <c r="E94" s="330" t="s">
        <v>106</v>
      </c>
      <c r="F94" s="330">
        <v>3</v>
      </c>
      <c r="G94" s="367"/>
      <c r="H94" s="410"/>
    </row>
    <row r="95" spans="1:8" s="65" customFormat="1" ht="15.75">
      <c r="A95" s="183"/>
      <c r="B95" s="166"/>
      <c r="C95" s="175"/>
      <c r="D95" s="174" t="s">
        <v>213</v>
      </c>
      <c r="E95" s="177"/>
      <c r="F95" s="330"/>
      <c r="G95" s="340">
        <f>F93*F94</f>
        <v>15</v>
      </c>
      <c r="H95" s="410"/>
    </row>
    <row r="96" spans="1:8" s="65" customFormat="1" ht="15.75">
      <c r="A96" s="183"/>
      <c r="B96" s="166"/>
      <c r="C96" s="175"/>
      <c r="D96" s="176"/>
      <c r="E96" s="177"/>
      <c r="F96" s="330"/>
      <c r="G96" s="367"/>
      <c r="H96" s="410"/>
    </row>
    <row r="97" spans="1:8" s="65" customFormat="1" ht="30">
      <c r="A97" s="183" t="s">
        <v>530</v>
      </c>
      <c r="B97" s="164">
        <v>20205</v>
      </c>
      <c r="C97" s="173" t="s">
        <v>194</v>
      </c>
      <c r="D97" s="174" t="s">
        <v>531</v>
      </c>
      <c r="E97" s="210" t="s">
        <v>125</v>
      </c>
      <c r="F97" s="172"/>
      <c r="G97" s="367"/>
      <c r="H97" s="410"/>
    </row>
    <row r="98" spans="1:8" s="65" customFormat="1" ht="15.75">
      <c r="A98" s="183"/>
      <c r="B98" s="164"/>
      <c r="C98" s="173"/>
      <c r="D98" s="176" t="s">
        <v>532</v>
      </c>
      <c r="E98" s="210"/>
      <c r="F98" s="172"/>
      <c r="G98" s="367"/>
      <c r="H98" s="410"/>
    </row>
    <row r="99" spans="1:8" s="65" customFormat="1" ht="15.75">
      <c r="A99" s="183"/>
      <c r="B99" s="164"/>
      <c r="C99" s="173"/>
      <c r="D99" s="170" t="s">
        <v>220</v>
      </c>
      <c r="E99" s="330" t="s">
        <v>210</v>
      </c>
      <c r="F99" s="330">
        <f>F87*3</f>
        <v>10.8</v>
      </c>
      <c r="G99" s="367"/>
      <c r="H99" s="410"/>
    </row>
    <row r="100" spans="1:8" s="65" customFormat="1" ht="15.75">
      <c r="A100" s="183"/>
      <c r="B100" s="164"/>
      <c r="C100" s="173"/>
      <c r="D100" s="168" t="s">
        <v>209</v>
      </c>
      <c r="E100" s="330" t="s">
        <v>106</v>
      </c>
      <c r="F100" s="330">
        <f>F88*3</f>
        <v>5.4</v>
      </c>
      <c r="G100" s="367"/>
      <c r="H100" s="410"/>
    </row>
    <row r="101" spans="1:8" s="65" customFormat="1" ht="15.75">
      <c r="A101" s="183"/>
      <c r="B101" s="166"/>
      <c r="C101" s="175"/>
      <c r="D101" s="174" t="s">
        <v>213</v>
      </c>
      <c r="E101" s="177"/>
      <c r="F101" s="330"/>
      <c r="G101" s="340">
        <f>F99+F100</f>
        <v>16.200000000000003</v>
      </c>
      <c r="H101" s="410"/>
    </row>
    <row r="102" spans="1:8" s="65" customFormat="1" ht="15.75">
      <c r="A102" s="183"/>
      <c r="B102" s="166"/>
      <c r="C102" s="175"/>
      <c r="D102" s="176"/>
      <c r="E102" s="177"/>
      <c r="F102" s="330"/>
      <c r="G102" s="367"/>
      <c r="H102" s="410"/>
    </row>
    <row r="103" spans="1:8" s="65" customFormat="1" ht="30">
      <c r="A103" s="183" t="s">
        <v>533</v>
      </c>
      <c r="B103" s="164">
        <v>93358</v>
      </c>
      <c r="C103" s="173" t="s">
        <v>193</v>
      </c>
      <c r="D103" s="174" t="s">
        <v>534</v>
      </c>
      <c r="E103" s="210" t="s">
        <v>75</v>
      </c>
      <c r="F103" s="172"/>
      <c r="G103" s="367"/>
      <c r="H103" s="410"/>
    </row>
    <row r="104" spans="1:8" s="65" customFormat="1" ht="15.75">
      <c r="A104" s="183"/>
      <c r="B104" s="164"/>
      <c r="C104" s="173"/>
      <c r="D104" s="176" t="s">
        <v>535</v>
      </c>
      <c r="E104" s="210"/>
      <c r="F104" s="172"/>
      <c r="G104" s="367"/>
      <c r="H104" s="410"/>
    </row>
    <row r="105" spans="1:8" s="65" customFormat="1" ht="15.75">
      <c r="A105" s="183"/>
      <c r="B105" s="164"/>
      <c r="C105" s="173"/>
      <c r="D105" s="170" t="s">
        <v>220</v>
      </c>
      <c r="E105" s="330" t="s">
        <v>210</v>
      </c>
      <c r="F105" s="330">
        <v>0.3</v>
      </c>
      <c r="G105" s="367"/>
      <c r="H105" s="410"/>
    </row>
    <row r="106" spans="1:8" s="65" customFormat="1" ht="15.75">
      <c r="A106" s="183"/>
      <c r="B106" s="164"/>
      <c r="C106" s="173"/>
      <c r="D106" s="168" t="s">
        <v>536</v>
      </c>
      <c r="E106" s="330" t="s">
        <v>106</v>
      </c>
      <c r="F106" s="330">
        <v>0.3</v>
      </c>
      <c r="G106" s="367"/>
      <c r="H106" s="410"/>
    </row>
    <row r="107" spans="1:8" s="65" customFormat="1" ht="15.75">
      <c r="A107" s="183"/>
      <c r="B107" s="164"/>
      <c r="C107" s="173"/>
      <c r="D107" s="168" t="s">
        <v>537</v>
      </c>
      <c r="E107" s="330" t="s">
        <v>106</v>
      </c>
      <c r="F107" s="330">
        <v>1.3</v>
      </c>
      <c r="G107" s="367"/>
      <c r="H107" s="410"/>
    </row>
    <row r="108" spans="1:8" s="65" customFormat="1" ht="15.75">
      <c r="A108" s="183"/>
      <c r="B108" s="164"/>
      <c r="C108" s="173"/>
      <c r="D108" s="168" t="s">
        <v>416</v>
      </c>
      <c r="E108" s="330" t="s">
        <v>256</v>
      </c>
      <c r="F108" s="330">
        <v>3</v>
      </c>
      <c r="G108" s="367"/>
      <c r="H108" s="410"/>
    </row>
    <row r="109" spans="1:8" s="65" customFormat="1" ht="15.75">
      <c r="A109" s="183"/>
      <c r="B109" s="166"/>
      <c r="C109" s="175"/>
      <c r="D109" s="174" t="s">
        <v>213</v>
      </c>
      <c r="E109" s="177"/>
      <c r="F109" s="330"/>
      <c r="G109" s="340">
        <f>F105*F106*F107*F108</f>
        <v>0.35099999999999998</v>
      </c>
      <c r="H109" s="410"/>
    </row>
    <row r="110" spans="1:8" s="65" customFormat="1" ht="15.75">
      <c r="A110" s="183"/>
      <c r="B110" s="166"/>
      <c r="C110" s="175"/>
      <c r="D110" s="176"/>
      <c r="E110" s="177"/>
      <c r="F110" s="330"/>
      <c r="G110" s="367"/>
      <c r="H110" s="410"/>
    </row>
    <row r="111" spans="1:8" s="65" customFormat="1" ht="15.75">
      <c r="A111" s="183" t="s">
        <v>538</v>
      </c>
      <c r="B111" s="164">
        <v>96995</v>
      </c>
      <c r="C111" s="173" t="s">
        <v>193</v>
      </c>
      <c r="D111" s="174" t="s">
        <v>539</v>
      </c>
      <c r="E111" s="210" t="s">
        <v>75</v>
      </c>
      <c r="F111" s="172"/>
      <c r="G111" s="367"/>
      <c r="H111" s="410"/>
    </row>
    <row r="112" spans="1:8" s="65" customFormat="1" ht="15.75">
      <c r="A112" s="183"/>
      <c r="B112" s="164"/>
      <c r="C112" s="173"/>
      <c r="D112" s="176" t="s">
        <v>535</v>
      </c>
      <c r="E112" s="210"/>
      <c r="F112" s="172"/>
      <c r="G112" s="367"/>
      <c r="H112" s="410"/>
    </row>
    <row r="113" spans="1:8" s="65" customFormat="1" ht="15.75">
      <c r="A113" s="183"/>
      <c r="B113" s="164"/>
      <c r="C113" s="173"/>
      <c r="D113" s="170" t="s">
        <v>220</v>
      </c>
      <c r="E113" s="330" t="s">
        <v>210</v>
      </c>
      <c r="F113" s="567">
        <v>7.4999999999999997E-2</v>
      </c>
      <c r="G113" s="367"/>
      <c r="H113" s="410"/>
    </row>
    <row r="114" spans="1:8" s="65" customFormat="1" ht="15.75">
      <c r="A114" s="183"/>
      <c r="B114" s="164"/>
      <c r="C114" s="173"/>
      <c r="D114" s="168" t="s">
        <v>536</v>
      </c>
      <c r="E114" s="330" t="s">
        <v>106</v>
      </c>
      <c r="F114" s="330">
        <v>0.15</v>
      </c>
      <c r="G114" s="367"/>
      <c r="H114" s="410"/>
    </row>
    <row r="115" spans="1:8" s="65" customFormat="1" ht="15.75">
      <c r="A115" s="183"/>
      <c r="B115" s="164"/>
      <c r="C115" s="173"/>
      <c r="D115" s="168" t="s">
        <v>537</v>
      </c>
      <c r="E115" s="330" t="s">
        <v>106</v>
      </c>
      <c r="F115" s="330">
        <v>1.3</v>
      </c>
      <c r="G115" s="367"/>
      <c r="H115" s="410"/>
    </row>
    <row r="116" spans="1:8" s="65" customFormat="1" ht="15.75">
      <c r="A116" s="183"/>
      <c r="B116" s="164"/>
      <c r="C116" s="173"/>
      <c r="D116" s="168" t="s">
        <v>416</v>
      </c>
      <c r="E116" s="330" t="s">
        <v>256</v>
      </c>
      <c r="F116" s="330">
        <v>3</v>
      </c>
      <c r="G116" s="367"/>
      <c r="H116" s="410"/>
    </row>
    <row r="117" spans="1:8" s="65" customFormat="1" ht="15.75">
      <c r="A117" s="183"/>
      <c r="B117" s="166"/>
      <c r="C117" s="175"/>
      <c r="D117" s="176" t="s">
        <v>540</v>
      </c>
      <c r="E117" s="177" t="s">
        <v>251</v>
      </c>
      <c r="F117" s="330">
        <f>F113*F114*F115*F116</f>
        <v>4.3874999999999997E-2</v>
      </c>
      <c r="G117" s="340"/>
      <c r="H117" s="410"/>
    </row>
    <row r="118" spans="1:8" s="65" customFormat="1" ht="15.75">
      <c r="A118" s="183"/>
      <c r="B118" s="166"/>
      <c r="C118" s="175"/>
      <c r="D118" s="176" t="s">
        <v>541</v>
      </c>
      <c r="E118" s="177" t="s">
        <v>251</v>
      </c>
      <c r="F118" s="330">
        <f>G109</f>
        <v>0.35099999999999998</v>
      </c>
      <c r="G118" s="367"/>
      <c r="H118" s="410"/>
    </row>
    <row r="119" spans="1:8" s="65" customFormat="1" ht="15.75">
      <c r="A119" s="183"/>
      <c r="B119" s="166"/>
      <c r="C119" s="175"/>
      <c r="D119" s="176" t="s">
        <v>542</v>
      </c>
      <c r="E119" s="177" t="s">
        <v>251</v>
      </c>
      <c r="F119" s="330"/>
      <c r="G119" s="367">
        <f>F118-F117</f>
        <v>0.30712499999999998</v>
      </c>
      <c r="H119" s="410"/>
    </row>
    <row r="120" spans="1:8" s="65" customFormat="1" ht="15.75">
      <c r="A120" s="183"/>
      <c r="B120" s="166"/>
      <c r="C120" s="175"/>
      <c r="D120" s="176"/>
      <c r="E120" s="177"/>
      <c r="F120" s="330"/>
      <c r="G120" s="367"/>
      <c r="H120" s="410"/>
    </row>
    <row r="121" spans="1:8" s="202" customFormat="1" ht="15.75">
      <c r="A121" s="183">
        <v>2</v>
      </c>
      <c r="B121" s="164"/>
      <c r="C121" s="173"/>
      <c r="D121" s="174" t="s">
        <v>74</v>
      </c>
      <c r="E121" s="210"/>
      <c r="F121" s="172"/>
      <c r="G121" s="367"/>
      <c r="H121" s="411"/>
    </row>
    <row r="122" spans="1:8" s="65" customFormat="1" ht="15.75">
      <c r="A122" s="183"/>
      <c r="B122" s="164"/>
      <c r="C122" s="173"/>
      <c r="D122" s="339" t="s">
        <v>153</v>
      </c>
      <c r="E122" s="210"/>
      <c r="F122" s="172"/>
      <c r="G122" s="367"/>
      <c r="H122" s="410"/>
    </row>
    <row r="123" spans="1:8" s="65" customFormat="1" ht="30">
      <c r="A123" s="183" t="s">
        <v>35</v>
      </c>
      <c r="B123" s="164">
        <v>97627</v>
      </c>
      <c r="C123" s="173" t="s">
        <v>193</v>
      </c>
      <c r="D123" s="174" t="s">
        <v>151</v>
      </c>
      <c r="E123" s="210" t="s">
        <v>75</v>
      </c>
      <c r="F123" s="172"/>
      <c r="G123" s="367"/>
      <c r="H123" s="410"/>
    </row>
    <row r="124" spans="1:8" s="65" customFormat="1" ht="15.75">
      <c r="A124" s="183"/>
      <c r="B124" s="166"/>
      <c r="C124" s="175"/>
      <c r="D124" s="176" t="s">
        <v>245</v>
      </c>
      <c r="E124" s="177"/>
      <c r="F124" s="330"/>
      <c r="G124" s="367"/>
      <c r="H124" s="410"/>
    </row>
    <row r="125" spans="1:8" s="65" customFormat="1" ht="15.75">
      <c r="A125" s="183"/>
      <c r="B125" s="166"/>
      <c r="C125" s="175"/>
      <c r="D125" s="176" t="s">
        <v>246</v>
      </c>
      <c r="E125" s="177" t="s">
        <v>210</v>
      </c>
      <c r="F125" s="330">
        <v>1</v>
      </c>
      <c r="G125" s="367"/>
      <c r="H125" s="410"/>
    </row>
    <row r="126" spans="1:8" s="65" customFormat="1" ht="15.75">
      <c r="A126" s="183"/>
      <c r="B126" s="166"/>
      <c r="C126" s="175"/>
      <c r="D126" s="176" t="s">
        <v>247</v>
      </c>
      <c r="E126" s="177" t="s">
        <v>106</v>
      </c>
      <c r="F126" s="330">
        <v>2.1</v>
      </c>
      <c r="G126" s="367"/>
      <c r="H126" s="410"/>
    </row>
    <row r="127" spans="1:8" s="65" customFormat="1" ht="15.75">
      <c r="A127" s="183"/>
      <c r="B127" s="166"/>
      <c r="C127" s="175"/>
      <c r="D127" s="176" t="s">
        <v>248</v>
      </c>
      <c r="E127" s="177" t="s">
        <v>106</v>
      </c>
      <c r="F127" s="330">
        <v>0.2</v>
      </c>
      <c r="G127" s="367"/>
      <c r="H127" s="410"/>
    </row>
    <row r="128" spans="1:8" s="65" customFormat="1" ht="15.75">
      <c r="A128" s="183"/>
      <c r="B128" s="166"/>
      <c r="C128" s="175"/>
      <c r="D128" s="170" t="s">
        <v>316</v>
      </c>
      <c r="E128" s="330" t="s">
        <v>214</v>
      </c>
      <c r="F128" s="330">
        <v>4</v>
      </c>
      <c r="G128" s="367"/>
      <c r="H128" s="410"/>
    </row>
    <row r="129" spans="1:8" s="202" customFormat="1" ht="15.75">
      <c r="A129" s="183"/>
      <c r="B129" s="164"/>
      <c r="C129" s="173"/>
      <c r="D129" s="174" t="s">
        <v>213</v>
      </c>
      <c r="E129" s="210" t="s">
        <v>251</v>
      </c>
      <c r="F129" s="172"/>
      <c r="G129" s="367">
        <f>F125*F126*F127*F128</f>
        <v>1.6800000000000002</v>
      </c>
      <c r="H129" s="411"/>
    </row>
    <row r="130" spans="1:8" s="65" customFormat="1" ht="15.75">
      <c r="A130" s="183"/>
      <c r="B130" s="330"/>
      <c r="C130" s="330"/>
      <c r="D130" s="170"/>
      <c r="E130" s="172"/>
      <c r="F130" s="330"/>
      <c r="G130" s="367"/>
      <c r="H130" s="410"/>
    </row>
    <row r="131" spans="1:8" s="65" customFormat="1" ht="30">
      <c r="A131" s="183" t="s">
        <v>36</v>
      </c>
      <c r="B131" s="173">
        <v>100701</v>
      </c>
      <c r="C131" s="172" t="s">
        <v>193</v>
      </c>
      <c r="D131" s="171" t="s">
        <v>122</v>
      </c>
      <c r="E131" s="368" t="s">
        <v>29</v>
      </c>
      <c r="F131" s="368">
        <v>2.1</v>
      </c>
      <c r="G131" s="341"/>
      <c r="H131" s="410"/>
    </row>
    <row r="132" spans="1:8" s="65" customFormat="1" ht="15.75">
      <c r="A132" s="183"/>
      <c r="B132" s="330"/>
      <c r="C132" s="330"/>
      <c r="D132" s="170" t="s">
        <v>250</v>
      </c>
      <c r="E132" s="330"/>
      <c r="F132" s="330"/>
      <c r="G132" s="367"/>
      <c r="H132" s="410"/>
    </row>
    <row r="133" spans="1:8" s="65" customFormat="1" ht="15.75">
      <c r="A133" s="183"/>
      <c r="B133" s="166"/>
      <c r="C133" s="167"/>
      <c r="D133" s="168" t="s">
        <v>246</v>
      </c>
      <c r="E133" s="169" t="s">
        <v>106</v>
      </c>
      <c r="F133" s="330">
        <v>1</v>
      </c>
      <c r="G133" s="367"/>
      <c r="H133" s="410"/>
    </row>
    <row r="134" spans="1:8" s="65" customFormat="1" ht="15.75">
      <c r="A134" s="183"/>
      <c r="B134" s="330"/>
      <c r="C134" s="330"/>
      <c r="D134" s="170" t="s">
        <v>247</v>
      </c>
      <c r="E134" s="330" t="s">
        <v>106</v>
      </c>
      <c r="F134" s="330">
        <v>2.1</v>
      </c>
      <c r="G134" s="367"/>
      <c r="H134" s="410"/>
    </row>
    <row r="135" spans="1:8" s="202" customFormat="1" ht="15.75">
      <c r="A135" s="183"/>
      <c r="B135" s="172"/>
      <c r="C135" s="172"/>
      <c r="D135" s="171" t="s">
        <v>213</v>
      </c>
      <c r="E135" s="172" t="s">
        <v>108</v>
      </c>
      <c r="F135" s="172"/>
      <c r="G135" s="367">
        <f>F133*F134</f>
        <v>2.1</v>
      </c>
      <c r="H135" s="411"/>
    </row>
    <row r="136" spans="1:8" s="65" customFormat="1" ht="15.75">
      <c r="A136" s="183"/>
      <c r="B136" s="330"/>
      <c r="C136" s="330"/>
      <c r="D136" s="170"/>
      <c r="E136" s="330"/>
      <c r="F136" s="330"/>
      <c r="G136" s="367"/>
      <c r="H136" s="410"/>
    </row>
    <row r="137" spans="1:8" s="65" customFormat="1" ht="30">
      <c r="A137" s="183" t="s">
        <v>76</v>
      </c>
      <c r="B137" s="173">
        <v>100704</v>
      </c>
      <c r="C137" s="172" t="s">
        <v>193</v>
      </c>
      <c r="D137" s="171" t="s">
        <v>149</v>
      </c>
      <c r="E137" s="368" t="s">
        <v>98</v>
      </c>
      <c r="F137" s="368"/>
      <c r="G137" s="341"/>
      <c r="H137" s="410"/>
    </row>
    <row r="138" spans="1:8" s="202" customFormat="1" ht="15.75">
      <c r="A138" s="183"/>
      <c r="B138" s="172"/>
      <c r="C138" s="172"/>
      <c r="D138" s="171" t="s">
        <v>252</v>
      </c>
      <c r="E138" s="172" t="s">
        <v>98</v>
      </c>
      <c r="F138" s="172"/>
      <c r="G138" s="367">
        <v>1</v>
      </c>
      <c r="H138" s="411"/>
    </row>
    <row r="139" spans="1:8" s="65" customFormat="1" ht="15.75">
      <c r="A139" s="183"/>
      <c r="B139" s="203"/>
      <c r="C139" s="163"/>
      <c r="D139" s="190"/>
      <c r="E139" s="179"/>
      <c r="F139" s="330"/>
      <c r="G139" s="367"/>
      <c r="H139" s="410"/>
    </row>
    <row r="140" spans="1:8" s="65" customFormat="1" ht="15.75">
      <c r="A140" s="183" t="s">
        <v>79</v>
      </c>
      <c r="B140" s="203" t="s">
        <v>285</v>
      </c>
      <c r="C140" s="163" t="s">
        <v>111</v>
      </c>
      <c r="D140" s="190" t="s">
        <v>284</v>
      </c>
      <c r="E140" s="179" t="s">
        <v>29</v>
      </c>
      <c r="F140" s="330"/>
      <c r="G140" s="367"/>
      <c r="H140" s="410"/>
    </row>
    <row r="141" spans="1:8" s="65" customFormat="1" ht="15.75">
      <c r="A141" s="183"/>
      <c r="B141" s="203"/>
      <c r="C141" s="163"/>
      <c r="D141" s="170" t="s">
        <v>294</v>
      </c>
      <c r="E141" s="330" t="s">
        <v>108</v>
      </c>
      <c r="F141" s="330">
        <f>G135</f>
        <v>2.1</v>
      </c>
      <c r="G141" s="367"/>
      <c r="H141" s="410"/>
    </row>
    <row r="142" spans="1:8" s="65" customFormat="1" ht="15.75">
      <c r="A142" s="183"/>
      <c r="B142" s="203"/>
      <c r="C142" s="163"/>
      <c r="D142" s="176" t="s">
        <v>295</v>
      </c>
      <c r="E142" s="172"/>
      <c r="F142" s="330">
        <v>3</v>
      </c>
      <c r="G142" s="367"/>
      <c r="H142" s="410"/>
    </row>
    <row r="143" spans="1:8" s="202" customFormat="1" ht="15.75">
      <c r="A143" s="183"/>
      <c r="B143" s="203"/>
      <c r="C143" s="163"/>
      <c r="D143" s="174" t="s">
        <v>213</v>
      </c>
      <c r="E143" s="172" t="s">
        <v>108</v>
      </c>
      <c r="F143" s="172"/>
      <c r="G143" s="367">
        <f>F141*F142</f>
        <v>6.3000000000000007</v>
      </c>
      <c r="H143" s="411"/>
    </row>
    <row r="144" spans="1:8" s="65" customFormat="1" ht="15.75">
      <c r="A144" s="183"/>
      <c r="B144" s="203"/>
      <c r="C144" s="163"/>
      <c r="D144" s="190"/>
      <c r="E144" s="179"/>
      <c r="F144" s="330"/>
      <c r="G144" s="367"/>
      <c r="H144" s="410"/>
    </row>
    <row r="145" spans="1:8" s="65" customFormat="1" ht="30">
      <c r="A145" s="183" t="s">
        <v>288</v>
      </c>
      <c r="B145" s="203" t="s">
        <v>290</v>
      </c>
      <c r="C145" s="163" t="s">
        <v>111</v>
      </c>
      <c r="D145" s="190" t="s">
        <v>289</v>
      </c>
      <c r="E145" s="179" t="s">
        <v>29</v>
      </c>
      <c r="F145" s="330"/>
      <c r="G145" s="367"/>
      <c r="H145" s="410"/>
    </row>
    <row r="146" spans="1:8" s="202" customFormat="1" ht="15.75">
      <c r="A146" s="183"/>
      <c r="B146" s="203"/>
      <c r="C146" s="163"/>
      <c r="D146" s="190" t="s">
        <v>296</v>
      </c>
      <c r="E146" s="172" t="s">
        <v>108</v>
      </c>
      <c r="F146" s="172"/>
      <c r="G146" s="367">
        <f>G143</f>
        <v>6.3000000000000007</v>
      </c>
      <c r="H146" s="411"/>
    </row>
    <row r="147" spans="1:8" s="65" customFormat="1" ht="15.75">
      <c r="A147" s="183"/>
      <c r="B147" s="203"/>
      <c r="C147" s="163"/>
      <c r="D147" s="190"/>
      <c r="E147" s="179"/>
      <c r="F147" s="330"/>
      <c r="G147" s="367"/>
      <c r="H147" s="410"/>
    </row>
    <row r="148" spans="1:8" s="65" customFormat="1" ht="15.75">
      <c r="A148" s="183" t="s">
        <v>292</v>
      </c>
      <c r="B148" s="203">
        <v>97644</v>
      </c>
      <c r="C148" s="163" t="s">
        <v>193</v>
      </c>
      <c r="D148" s="190" t="s">
        <v>146</v>
      </c>
      <c r="E148" s="179" t="s">
        <v>29</v>
      </c>
      <c r="F148" s="330"/>
      <c r="G148" s="367"/>
      <c r="H148" s="410"/>
    </row>
    <row r="149" spans="1:8" s="202" customFormat="1" ht="15.75">
      <c r="A149" s="183"/>
      <c r="B149" s="203"/>
      <c r="C149" s="163"/>
      <c r="D149" s="190" t="s">
        <v>297</v>
      </c>
      <c r="E149" s="179" t="s">
        <v>108</v>
      </c>
      <c r="F149" s="172"/>
      <c r="G149" s="367">
        <f>G135</f>
        <v>2.1</v>
      </c>
      <c r="H149" s="411"/>
    </row>
    <row r="150" spans="1:8" s="65" customFormat="1" ht="15.75">
      <c r="A150" s="183"/>
      <c r="B150" s="203"/>
      <c r="C150" s="163"/>
      <c r="D150" s="190"/>
      <c r="E150" s="179"/>
      <c r="F150" s="330"/>
      <c r="G150" s="367"/>
      <c r="H150" s="410"/>
    </row>
    <row r="151" spans="1:8" s="202" customFormat="1" ht="15.75">
      <c r="A151" s="183"/>
      <c r="B151" s="203"/>
      <c r="C151" s="163"/>
      <c r="D151" s="347" t="s">
        <v>154</v>
      </c>
      <c r="E151" s="179"/>
      <c r="F151" s="172"/>
      <c r="G151" s="367"/>
      <c r="H151" s="411"/>
    </row>
    <row r="152" spans="1:8" s="202" customFormat="1" ht="15.75">
      <c r="A152" s="183" t="s">
        <v>293</v>
      </c>
      <c r="B152" s="203">
        <v>99061</v>
      </c>
      <c r="C152" s="163" t="s">
        <v>193</v>
      </c>
      <c r="D152" s="190" t="s">
        <v>198</v>
      </c>
      <c r="E152" s="179" t="s">
        <v>98</v>
      </c>
      <c r="F152" s="179"/>
      <c r="G152" s="346"/>
      <c r="H152" s="411"/>
    </row>
    <row r="153" spans="1:8" s="65" customFormat="1" ht="30">
      <c r="A153" s="183"/>
      <c r="B153" s="185"/>
      <c r="C153" s="167"/>
      <c r="D153" s="178" t="s">
        <v>365</v>
      </c>
      <c r="E153" s="329" t="s">
        <v>214</v>
      </c>
      <c r="F153" s="330">
        <v>6</v>
      </c>
      <c r="G153" s="346"/>
      <c r="H153" s="410"/>
    </row>
    <row r="154" spans="1:8" s="65" customFormat="1" ht="15.75">
      <c r="A154" s="183"/>
      <c r="B154" s="185"/>
      <c r="C154" s="167"/>
      <c r="D154" s="170" t="s">
        <v>316</v>
      </c>
      <c r="E154" s="330" t="s">
        <v>214</v>
      </c>
      <c r="F154" s="330">
        <v>4</v>
      </c>
      <c r="G154" s="346"/>
      <c r="H154" s="410"/>
    </row>
    <row r="155" spans="1:8" s="65" customFormat="1" ht="15.75">
      <c r="A155" s="183"/>
      <c r="B155" s="185"/>
      <c r="C155" s="167"/>
      <c r="D155" s="178" t="s">
        <v>213</v>
      </c>
      <c r="E155" s="329" t="s">
        <v>214</v>
      </c>
      <c r="F155" s="329"/>
      <c r="G155" s="346">
        <f>F153*F154</f>
        <v>24</v>
      </c>
      <c r="H155" s="410"/>
    </row>
    <row r="156" spans="1:8" s="65" customFormat="1" ht="15.75">
      <c r="A156" s="183"/>
      <c r="B156" s="185"/>
      <c r="C156" s="167"/>
      <c r="D156" s="178"/>
      <c r="E156" s="329"/>
      <c r="F156" s="329"/>
      <c r="G156" s="343"/>
      <c r="H156" s="410"/>
    </row>
    <row r="157" spans="1:8" s="202" customFormat="1" ht="15.75">
      <c r="A157" s="183">
        <v>3</v>
      </c>
      <c r="B157" s="172"/>
      <c r="C157" s="172"/>
      <c r="D157" s="349" t="s">
        <v>136</v>
      </c>
      <c r="E157" s="172"/>
      <c r="F157" s="172"/>
      <c r="G157" s="369"/>
      <c r="H157" s="411"/>
    </row>
    <row r="158" spans="1:8" s="202" customFormat="1" ht="15.75">
      <c r="A158" s="183"/>
      <c r="B158" s="172"/>
      <c r="C158" s="172"/>
      <c r="D158" s="171" t="s">
        <v>155</v>
      </c>
      <c r="E158" s="172"/>
      <c r="F158" s="172"/>
      <c r="G158" s="341"/>
      <c r="H158" s="411"/>
    </row>
    <row r="159" spans="1:8" s="202" customFormat="1" ht="30">
      <c r="A159" s="183" t="s">
        <v>34</v>
      </c>
      <c r="B159" s="172">
        <v>97114</v>
      </c>
      <c r="C159" s="172" t="s">
        <v>193</v>
      </c>
      <c r="D159" s="171" t="s">
        <v>157</v>
      </c>
      <c r="E159" s="172" t="s">
        <v>96</v>
      </c>
      <c r="F159" s="172"/>
      <c r="G159" s="367"/>
      <c r="H159" s="411"/>
    </row>
    <row r="160" spans="1:8" s="65" customFormat="1" ht="15.75">
      <c r="A160" s="183"/>
      <c r="B160" s="175"/>
      <c r="C160" s="330"/>
      <c r="D160" s="170" t="s">
        <v>253</v>
      </c>
      <c r="E160" s="330"/>
      <c r="F160" s="330"/>
      <c r="G160" s="341"/>
      <c r="H160" s="410"/>
    </row>
    <row r="161" spans="1:8" s="65" customFormat="1" ht="15.75">
      <c r="A161" s="183"/>
      <c r="B161" s="175"/>
      <c r="C161" s="330"/>
      <c r="D161" s="170" t="s">
        <v>246</v>
      </c>
      <c r="E161" s="330" t="s">
        <v>210</v>
      </c>
      <c r="F161" s="330">
        <v>1.7</v>
      </c>
      <c r="G161" s="341"/>
      <c r="H161" s="410"/>
    </row>
    <row r="162" spans="1:8" s="65" customFormat="1" ht="15.75">
      <c r="A162" s="183"/>
      <c r="B162" s="175"/>
      <c r="C162" s="330"/>
      <c r="D162" s="170" t="s">
        <v>254</v>
      </c>
      <c r="E162" s="330" t="s">
        <v>210</v>
      </c>
      <c r="F162" s="330">
        <v>1.7</v>
      </c>
      <c r="G162" s="341"/>
      <c r="H162" s="410"/>
    </row>
    <row r="163" spans="1:8" s="65" customFormat="1" ht="15.75">
      <c r="A163" s="183"/>
      <c r="B163" s="175"/>
      <c r="C163" s="330"/>
      <c r="D163" s="170" t="s">
        <v>255</v>
      </c>
      <c r="E163" s="330" t="s">
        <v>210</v>
      </c>
      <c r="F163" s="330">
        <f>F161*2+F162*2</f>
        <v>6.8</v>
      </c>
      <c r="G163" s="341"/>
      <c r="H163" s="410"/>
    </row>
    <row r="164" spans="1:8" s="65" customFormat="1" ht="15.75">
      <c r="A164" s="183"/>
      <c r="B164" s="175"/>
      <c r="C164" s="330"/>
      <c r="D164" s="170" t="s">
        <v>368</v>
      </c>
      <c r="E164" s="330" t="s">
        <v>256</v>
      </c>
      <c r="F164" s="330">
        <v>10</v>
      </c>
      <c r="G164" s="341"/>
      <c r="H164" s="410"/>
    </row>
    <row r="165" spans="1:8" s="65" customFormat="1" ht="15.75">
      <c r="A165" s="183"/>
      <c r="B165" s="175"/>
      <c r="C165" s="330"/>
      <c r="D165" s="170" t="s">
        <v>369</v>
      </c>
      <c r="E165" s="330" t="s">
        <v>210</v>
      </c>
      <c r="F165" s="330">
        <f>F163*F164</f>
        <v>68</v>
      </c>
      <c r="G165" s="341"/>
      <c r="H165" s="410"/>
    </row>
    <row r="166" spans="1:8" s="65" customFormat="1" ht="15.75">
      <c r="A166" s="183"/>
      <c r="B166" s="175"/>
      <c r="C166" s="330"/>
      <c r="D166" s="170"/>
      <c r="E166" s="330"/>
      <c r="F166" s="330"/>
      <c r="G166" s="341"/>
      <c r="H166" s="410"/>
    </row>
    <row r="167" spans="1:8" s="65" customFormat="1" ht="15.75">
      <c r="A167" s="183"/>
      <c r="B167" s="175"/>
      <c r="C167" s="330"/>
      <c r="D167" s="170" t="s">
        <v>246</v>
      </c>
      <c r="E167" s="330" t="s">
        <v>210</v>
      </c>
      <c r="F167" s="330">
        <v>2.2000000000000002</v>
      </c>
      <c r="G167" s="341"/>
      <c r="H167" s="410"/>
    </row>
    <row r="168" spans="1:8" s="65" customFormat="1" ht="15.75">
      <c r="A168" s="183"/>
      <c r="B168" s="175"/>
      <c r="C168" s="330"/>
      <c r="D168" s="170" t="s">
        <v>254</v>
      </c>
      <c r="E168" s="330" t="s">
        <v>210</v>
      </c>
      <c r="F168" s="330">
        <v>2.2000000000000002</v>
      </c>
      <c r="G168" s="341"/>
      <c r="H168" s="410"/>
    </row>
    <row r="169" spans="1:8" s="65" customFormat="1" ht="15.75">
      <c r="A169" s="183"/>
      <c r="B169" s="175"/>
      <c r="C169" s="330"/>
      <c r="D169" s="170" t="s">
        <v>255</v>
      </c>
      <c r="E169" s="330" t="s">
        <v>210</v>
      </c>
      <c r="F169" s="330">
        <f>F167*2+F168*2</f>
        <v>8.8000000000000007</v>
      </c>
      <c r="G169" s="341"/>
      <c r="H169" s="410"/>
    </row>
    <row r="170" spans="1:8" s="65" customFormat="1" ht="15.75">
      <c r="A170" s="183"/>
      <c r="B170" s="175"/>
      <c r="C170" s="330"/>
      <c r="D170" s="170" t="s">
        <v>370</v>
      </c>
      <c r="E170" s="330" t="s">
        <v>256</v>
      </c>
      <c r="F170" s="330">
        <v>3</v>
      </c>
      <c r="G170" s="341"/>
      <c r="H170" s="410"/>
    </row>
    <row r="171" spans="1:8" s="65" customFormat="1" ht="15.75">
      <c r="A171" s="183"/>
      <c r="B171" s="175"/>
      <c r="C171" s="330"/>
      <c r="D171" s="170" t="s">
        <v>369</v>
      </c>
      <c r="E171" s="330" t="s">
        <v>210</v>
      </c>
      <c r="F171" s="330">
        <f>F169*F170</f>
        <v>26.400000000000002</v>
      </c>
      <c r="G171" s="341"/>
      <c r="H171" s="410"/>
    </row>
    <row r="172" spans="1:8" s="65" customFormat="1" ht="15.75">
      <c r="A172" s="183"/>
      <c r="B172" s="175"/>
      <c r="C172" s="330"/>
      <c r="D172" s="170"/>
      <c r="E172" s="330"/>
      <c r="F172" s="330"/>
      <c r="G172" s="341"/>
      <c r="H172" s="410"/>
    </row>
    <row r="173" spans="1:8" s="65" customFormat="1" ht="15.75">
      <c r="A173" s="183"/>
      <c r="B173" s="175"/>
      <c r="C173" s="330"/>
      <c r="D173" s="170" t="s">
        <v>335</v>
      </c>
      <c r="E173" s="330" t="s">
        <v>106</v>
      </c>
      <c r="F173" s="330">
        <f>F171+F165</f>
        <v>94.4</v>
      </c>
      <c r="G173" s="341"/>
      <c r="H173" s="410"/>
    </row>
    <row r="174" spans="1:8" s="65" customFormat="1" ht="15.75">
      <c r="A174" s="183"/>
      <c r="B174" s="175"/>
      <c r="C174" s="330"/>
      <c r="D174" s="170" t="s">
        <v>316</v>
      </c>
      <c r="E174" s="330" t="s">
        <v>214</v>
      </c>
      <c r="F174" s="330">
        <v>4</v>
      </c>
      <c r="G174" s="341"/>
      <c r="H174" s="410"/>
    </row>
    <row r="175" spans="1:8" s="202" customFormat="1" ht="15.75">
      <c r="A175" s="183"/>
      <c r="B175" s="173"/>
      <c r="C175" s="172"/>
      <c r="D175" s="171" t="s">
        <v>213</v>
      </c>
      <c r="E175" s="172" t="s">
        <v>106</v>
      </c>
      <c r="F175" s="172"/>
      <c r="G175" s="341">
        <f>F173*F174</f>
        <v>377.6</v>
      </c>
      <c r="H175" s="411"/>
    </row>
    <row r="176" spans="1:8" s="65" customFormat="1" ht="15.75">
      <c r="A176" s="183"/>
      <c r="B176" s="175"/>
      <c r="C176" s="330"/>
      <c r="D176" s="170"/>
      <c r="E176" s="330"/>
      <c r="F176" s="330"/>
      <c r="G176" s="341"/>
      <c r="H176" s="410"/>
    </row>
    <row r="177" spans="1:8" s="65" customFormat="1" ht="15.75">
      <c r="A177" s="183"/>
      <c r="B177" s="175"/>
      <c r="C177" s="330"/>
      <c r="D177" s="170"/>
      <c r="E177" s="330"/>
      <c r="F177" s="330"/>
      <c r="G177" s="341"/>
      <c r="H177" s="410"/>
    </row>
    <row r="178" spans="1:8" s="65" customFormat="1" ht="30">
      <c r="A178" s="183" t="s">
        <v>77</v>
      </c>
      <c r="B178" s="173">
        <v>97629</v>
      </c>
      <c r="C178" s="172" t="s">
        <v>193</v>
      </c>
      <c r="D178" s="171" t="s">
        <v>137</v>
      </c>
      <c r="E178" s="172" t="s">
        <v>75</v>
      </c>
      <c r="F178" s="172"/>
      <c r="G178" s="341"/>
      <c r="H178" s="410"/>
    </row>
    <row r="179" spans="1:8" s="65" customFormat="1" ht="15.75">
      <c r="A179" s="183"/>
      <c r="B179" s="175"/>
      <c r="C179" s="330"/>
      <c r="D179" s="170" t="s">
        <v>246</v>
      </c>
      <c r="E179" s="330" t="s">
        <v>210</v>
      </c>
      <c r="F179" s="330">
        <v>1.7</v>
      </c>
      <c r="G179" s="341"/>
      <c r="H179" s="410"/>
    </row>
    <row r="180" spans="1:8" ht="15.75">
      <c r="A180" s="183"/>
      <c r="B180" s="175"/>
      <c r="C180" s="330"/>
      <c r="D180" s="170" t="s">
        <v>254</v>
      </c>
      <c r="E180" s="330" t="s">
        <v>210</v>
      </c>
      <c r="F180" s="330">
        <v>1.7</v>
      </c>
      <c r="G180" s="341"/>
      <c r="H180" s="412"/>
    </row>
    <row r="181" spans="1:8" ht="15.75">
      <c r="A181" s="183"/>
      <c r="B181" s="175"/>
      <c r="C181" s="330"/>
      <c r="D181" s="170" t="s">
        <v>248</v>
      </c>
      <c r="E181" s="330" t="s">
        <v>210</v>
      </c>
      <c r="F181" s="330">
        <v>0.2</v>
      </c>
      <c r="G181" s="341"/>
      <c r="H181" s="412"/>
    </row>
    <row r="182" spans="1:8" ht="15.75">
      <c r="A182" s="183"/>
      <c r="B182" s="175"/>
      <c r="C182" s="330"/>
      <c r="D182" s="170" t="s">
        <v>368</v>
      </c>
      <c r="E182" s="330" t="s">
        <v>256</v>
      </c>
      <c r="F182" s="330">
        <v>10</v>
      </c>
      <c r="G182" s="341"/>
      <c r="H182" s="412"/>
    </row>
    <row r="183" spans="1:8" ht="15.75">
      <c r="A183" s="183"/>
      <c r="B183" s="175"/>
      <c r="C183" s="330"/>
      <c r="D183" s="170" t="s">
        <v>371</v>
      </c>
      <c r="E183" s="330" t="s">
        <v>251</v>
      </c>
      <c r="F183" s="330">
        <f>(F179*F180*F181)*F182</f>
        <v>5.7799999999999994</v>
      </c>
      <c r="G183" s="341"/>
      <c r="H183" s="412"/>
    </row>
    <row r="184" spans="1:8" ht="15.75">
      <c r="A184" s="183"/>
      <c r="B184" s="175"/>
      <c r="C184" s="330"/>
      <c r="D184" s="170"/>
      <c r="E184" s="330"/>
      <c r="F184" s="330"/>
      <c r="G184" s="341"/>
      <c r="H184" s="412"/>
    </row>
    <row r="185" spans="1:8" ht="15.75">
      <c r="A185" s="183"/>
      <c r="B185" s="175"/>
      <c r="C185" s="330"/>
      <c r="D185" s="170" t="s">
        <v>246</v>
      </c>
      <c r="E185" s="330" t="s">
        <v>210</v>
      </c>
      <c r="F185" s="330">
        <v>2.2000000000000002</v>
      </c>
      <c r="G185" s="341"/>
      <c r="H185" s="412"/>
    </row>
    <row r="186" spans="1:8" ht="15.75">
      <c r="A186" s="183"/>
      <c r="B186" s="175"/>
      <c r="C186" s="330"/>
      <c r="D186" s="170" t="s">
        <v>254</v>
      </c>
      <c r="E186" s="330" t="s">
        <v>210</v>
      </c>
      <c r="F186" s="330">
        <v>2.2000000000000002</v>
      </c>
      <c r="G186" s="341"/>
      <c r="H186" s="412"/>
    </row>
    <row r="187" spans="1:8" ht="15.75">
      <c r="A187" s="183"/>
      <c r="B187" s="175"/>
      <c r="C187" s="330"/>
      <c r="D187" s="170" t="s">
        <v>248</v>
      </c>
      <c r="E187" s="330" t="s">
        <v>210</v>
      </c>
      <c r="F187" s="330">
        <v>0.2</v>
      </c>
      <c r="G187" s="341"/>
      <c r="H187" s="412"/>
    </row>
    <row r="188" spans="1:8" ht="15.75">
      <c r="A188" s="183"/>
      <c r="B188" s="175"/>
      <c r="C188" s="330"/>
      <c r="D188" s="170" t="s">
        <v>370</v>
      </c>
      <c r="E188" s="330" t="s">
        <v>256</v>
      </c>
      <c r="F188" s="330">
        <v>3</v>
      </c>
      <c r="G188" s="341"/>
      <c r="H188" s="412"/>
    </row>
    <row r="189" spans="1:8" ht="15.75">
      <c r="A189" s="183"/>
      <c r="B189" s="175"/>
      <c r="C189" s="330"/>
      <c r="D189" s="170" t="s">
        <v>371</v>
      </c>
      <c r="E189" s="330" t="s">
        <v>251</v>
      </c>
      <c r="F189" s="330">
        <f>(F185*F186*F187)*F188</f>
        <v>2.9040000000000008</v>
      </c>
      <c r="G189" s="341"/>
      <c r="H189" s="412"/>
    </row>
    <row r="190" spans="1:8" ht="15.75">
      <c r="A190" s="183"/>
      <c r="B190" s="175"/>
      <c r="C190" s="330"/>
      <c r="D190" s="170"/>
      <c r="E190" s="330"/>
      <c r="F190" s="330"/>
      <c r="G190" s="341"/>
      <c r="H190" s="412"/>
    </row>
    <row r="191" spans="1:8" ht="15.75">
      <c r="A191" s="183"/>
      <c r="B191" s="175"/>
      <c r="C191" s="330"/>
      <c r="D191" s="170" t="s">
        <v>371</v>
      </c>
      <c r="E191" s="330" t="s">
        <v>251</v>
      </c>
      <c r="F191" s="330">
        <f>F189+F183</f>
        <v>8.6840000000000011</v>
      </c>
      <c r="G191" s="341"/>
      <c r="H191" s="412"/>
    </row>
    <row r="192" spans="1:8" ht="15.75">
      <c r="A192" s="183"/>
      <c r="B192" s="175"/>
      <c r="C192" s="330"/>
      <c r="D192" s="170" t="s">
        <v>316</v>
      </c>
      <c r="E192" s="330" t="s">
        <v>214</v>
      </c>
      <c r="F192" s="330">
        <v>4</v>
      </c>
      <c r="G192" s="341"/>
      <c r="H192" s="412"/>
    </row>
    <row r="193" spans="1:8" s="204" customFormat="1" ht="15.75">
      <c r="A193" s="183"/>
      <c r="B193" s="173"/>
      <c r="C193" s="172"/>
      <c r="D193" s="171" t="s">
        <v>257</v>
      </c>
      <c r="E193" s="172" t="s">
        <v>251</v>
      </c>
      <c r="F193" s="172"/>
      <c r="G193" s="341">
        <f>F191*F192</f>
        <v>34.736000000000004</v>
      </c>
      <c r="H193" s="413"/>
    </row>
    <row r="194" spans="1:8" ht="15.75">
      <c r="A194" s="183"/>
      <c r="B194" s="175"/>
      <c r="C194" s="330"/>
      <c r="D194" s="170"/>
      <c r="E194" s="330"/>
      <c r="F194" s="330"/>
      <c r="G194" s="341"/>
      <c r="H194" s="412"/>
    </row>
    <row r="195" spans="1:8" ht="30">
      <c r="A195" s="183" t="s">
        <v>78</v>
      </c>
      <c r="B195" s="173">
        <v>96522</v>
      </c>
      <c r="C195" s="172" t="s">
        <v>193</v>
      </c>
      <c r="D195" s="171" t="s">
        <v>199</v>
      </c>
      <c r="E195" s="172" t="s">
        <v>75</v>
      </c>
      <c r="F195" s="172"/>
      <c r="G195" s="341"/>
      <c r="H195" s="412"/>
    </row>
    <row r="196" spans="1:8" ht="15.75">
      <c r="A196" s="183"/>
      <c r="B196" s="173"/>
      <c r="C196" s="172"/>
      <c r="D196" s="170" t="s">
        <v>246</v>
      </c>
      <c r="E196" s="330" t="s">
        <v>210</v>
      </c>
      <c r="F196" s="330">
        <v>1.7</v>
      </c>
      <c r="G196" s="341"/>
      <c r="H196" s="412"/>
    </row>
    <row r="197" spans="1:8" ht="15.75">
      <c r="A197" s="183"/>
      <c r="B197" s="173"/>
      <c r="C197" s="172"/>
      <c r="D197" s="170" t="s">
        <v>254</v>
      </c>
      <c r="E197" s="330" t="s">
        <v>210</v>
      </c>
      <c r="F197" s="330">
        <v>1.7</v>
      </c>
      <c r="G197" s="341"/>
      <c r="H197" s="412"/>
    </row>
    <row r="198" spans="1:8" ht="30">
      <c r="A198" s="183"/>
      <c r="B198" s="173"/>
      <c r="C198" s="172"/>
      <c r="D198" s="170" t="s">
        <v>372</v>
      </c>
      <c r="E198" s="330" t="s">
        <v>106</v>
      </c>
      <c r="F198" s="330">
        <f>(0.35+0.05-0.2)</f>
        <v>0.19999999999999996</v>
      </c>
      <c r="G198" s="341"/>
      <c r="H198" s="412"/>
    </row>
    <row r="199" spans="1:8" ht="15.75">
      <c r="A199" s="183"/>
      <c r="B199" s="173"/>
      <c r="C199" s="172"/>
      <c r="D199" s="170" t="s">
        <v>368</v>
      </c>
      <c r="E199" s="330" t="s">
        <v>256</v>
      </c>
      <c r="F199" s="330">
        <v>10</v>
      </c>
      <c r="G199" s="341"/>
      <c r="H199" s="412"/>
    </row>
    <row r="200" spans="1:8" ht="15.75">
      <c r="A200" s="183"/>
      <c r="B200" s="173"/>
      <c r="C200" s="172"/>
      <c r="D200" s="170" t="s">
        <v>371</v>
      </c>
      <c r="E200" s="330" t="s">
        <v>251</v>
      </c>
      <c r="F200" s="330">
        <f>(F196*F197*F198)*F199</f>
        <v>5.7799999999999985</v>
      </c>
      <c r="G200" s="341"/>
      <c r="H200" s="412"/>
    </row>
    <row r="201" spans="1:8" ht="15.75">
      <c r="A201" s="183"/>
      <c r="B201" s="173"/>
      <c r="C201" s="172"/>
      <c r="D201" s="170"/>
      <c r="E201" s="330"/>
      <c r="F201" s="330"/>
      <c r="G201" s="341"/>
      <c r="H201" s="412"/>
    </row>
    <row r="202" spans="1:8" ht="15.75">
      <c r="A202" s="183"/>
      <c r="B202" s="173"/>
      <c r="C202" s="172"/>
      <c r="D202" s="170" t="s">
        <v>246</v>
      </c>
      <c r="E202" s="330" t="s">
        <v>210</v>
      </c>
      <c r="F202" s="330">
        <v>2.2000000000000002</v>
      </c>
      <c r="G202" s="341"/>
      <c r="H202" s="412"/>
    </row>
    <row r="203" spans="1:8" ht="15.75">
      <c r="A203" s="183"/>
      <c r="B203" s="173"/>
      <c r="C203" s="172"/>
      <c r="D203" s="170" t="s">
        <v>254</v>
      </c>
      <c r="E203" s="330" t="s">
        <v>210</v>
      </c>
      <c r="F203" s="330">
        <v>2.2000000000000002</v>
      </c>
      <c r="G203" s="341"/>
      <c r="H203" s="412"/>
    </row>
    <row r="204" spans="1:8" ht="30">
      <c r="A204" s="183"/>
      <c r="B204" s="173"/>
      <c r="C204" s="172"/>
      <c r="D204" s="170" t="s">
        <v>372</v>
      </c>
      <c r="E204" s="330" t="s">
        <v>106</v>
      </c>
      <c r="F204" s="330">
        <f>(0.35+0.05-0.2)</f>
        <v>0.19999999999999996</v>
      </c>
      <c r="G204" s="341"/>
      <c r="H204" s="412"/>
    </row>
    <row r="205" spans="1:8" ht="15.75">
      <c r="A205" s="183"/>
      <c r="B205" s="173"/>
      <c r="C205" s="172"/>
      <c r="D205" s="170" t="s">
        <v>370</v>
      </c>
      <c r="E205" s="330" t="s">
        <v>256</v>
      </c>
      <c r="F205" s="330">
        <v>3</v>
      </c>
      <c r="G205" s="341"/>
      <c r="H205" s="412"/>
    </row>
    <row r="206" spans="1:8" ht="15.75">
      <c r="A206" s="183"/>
      <c r="B206" s="173"/>
      <c r="C206" s="172"/>
      <c r="D206" s="170" t="s">
        <v>371</v>
      </c>
      <c r="E206" s="330" t="s">
        <v>251</v>
      </c>
      <c r="F206" s="330">
        <f>(F202*F203*F204)*F205</f>
        <v>2.9039999999999999</v>
      </c>
      <c r="G206" s="341"/>
      <c r="H206" s="412"/>
    </row>
    <row r="207" spans="1:8" ht="15.75">
      <c r="A207" s="183"/>
      <c r="B207" s="173"/>
      <c r="C207" s="172"/>
      <c r="D207" s="171"/>
      <c r="E207" s="172"/>
      <c r="F207" s="172"/>
      <c r="G207" s="341"/>
      <c r="H207" s="412"/>
    </row>
    <row r="208" spans="1:8" ht="15.75">
      <c r="A208" s="183"/>
      <c r="B208" s="173"/>
      <c r="C208" s="172"/>
      <c r="D208" s="170" t="s">
        <v>371</v>
      </c>
      <c r="E208" s="330" t="s">
        <v>251</v>
      </c>
      <c r="F208" s="330">
        <f>F206+F200</f>
        <v>8.6839999999999975</v>
      </c>
      <c r="G208" s="341"/>
      <c r="H208" s="412"/>
    </row>
    <row r="209" spans="1:8" ht="15.75">
      <c r="A209" s="183"/>
      <c r="B209" s="175"/>
      <c r="C209" s="330"/>
      <c r="D209" s="170" t="s">
        <v>316</v>
      </c>
      <c r="E209" s="330" t="s">
        <v>214</v>
      </c>
      <c r="F209" s="330">
        <v>4</v>
      </c>
      <c r="G209" s="367"/>
      <c r="H209" s="412"/>
    </row>
    <row r="210" spans="1:8" ht="15.75">
      <c r="A210" s="183"/>
      <c r="B210" s="175"/>
      <c r="C210" s="330"/>
      <c r="D210" s="171" t="s">
        <v>257</v>
      </c>
      <c r="E210" s="172" t="s">
        <v>251</v>
      </c>
      <c r="F210" s="330"/>
      <c r="G210" s="367">
        <f>F209*F208</f>
        <v>34.73599999999999</v>
      </c>
      <c r="H210" s="412"/>
    </row>
    <row r="211" spans="1:8" ht="15.75">
      <c r="A211" s="180"/>
      <c r="B211" s="164"/>
      <c r="C211" s="163"/>
      <c r="D211" s="190"/>
      <c r="E211" s="179"/>
      <c r="F211" s="330"/>
      <c r="G211" s="367"/>
      <c r="H211" s="412"/>
    </row>
    <row r="212" spans="1:8" ht="15.75">
      <c r="A212" s="183"/>
      <c r="B212" s="173"/>
      <c r="C212" s="172"/>
      <c r="D212" s="331" t="s">
        <v>373</v>
      </c>
      <c r="E212" s="172"/>
      <c r="F212" s="172"/>
      <c r="G212" s="367"/>
      <c r="H212" s="412"/>
    </row>
    <row r="213" spans="1:8" ht="30">
      <c r="A213" s="183" t="s">
        <v>164</v>
      </c>
      <c r="B213" s="173">
        <v>97114</v>
      </c>
      <c r="C213" s="172" t="s">
        <v>193</v>
      </c>
      <c r="D213" s="171" t="s">
        <v>157</v>
      </c>
      <c r="E213" s="172" t="s">
        <v>96</v>
      </c>
      <c r="F213" s="172"/>
      <c r="G213" s="367"/>
      <c r="H213" s="412"/>
    </row>
    <row r="214" spans="1:8" ht="15.75">
      <c r="A214" s="180"/>
      <c r="B214" s="164"/>
      <c r="C214" s="163"/>
      <c r="D214" s="170" t="s">
        <v>258</v>
      </c>
      <c r="E214" s="330"/>
      <c r="F214" s="330"/>
      <c r="G214" s="341"/>
      <c r="H214" s="412"/>
    </row>
    <row r="215" spans="1:8" ht="15.75">
      <c r="A215" s="183"/>
      <c r="B215" s="175"/>
      <c r="C215" s="330"/>
      <c r="D215" s="170" t="s">
        <v>374</v>
      </c>
      <c r="E215" s="330" t="s">
        <v>210</v>
      </c>
      <c r="F215" s="330">
        <f>1.3*4</f>
        <v>5.2</v>
      </c>
      <c r="G215" s="341"/>
      <c r="H215" s="412"/>
    </row>
    <row r="216" spans="1:8" ht="15.75">
      <c r="A216" s="183"/>
      <c r="B216" s="175"/>
      <c r="C216" s="330"/>
      <c r="D216" s="170" t="s">
        <v>316</v>
      </c>
      <c r="E216" s="330" t="s">
        <v>214</v>
      </c>
      <c r="F216" s="330">
        <v>4</v>
      </c>
      <c r="G216" s="341"/>
      <c r="H216" s="412"/>
    </row>
    <row r="217" spans="1:8" ht="15.75">
      <c r="A217" s="183"/>
      <c r="B217" s="175"/>
      <c r="C217" s="330"/>
      <c r="D217" s="171" t="s">
        <v>213</v>
      </c>
      <c r="E217" s="172" t="s">
        <v>210</v>
      </c>
      <c r="F217" s="172"/>
      <c r="G217" s="341">
        <f>F215*F216</f>
        <v>20.8</v>
      </c>
      <c r="H217" s="412"/>
    </row>
    <row r="218" spans="1:8" ht="15.75">
      <c r="A218" s="180"/>
      <c r="B218" s="164"/>
      <c r="C218" s="163"/>
      <c r="D218" s="165"/>
      <c r="E218" s="201"/>
      <c r="F218" s="330"/>
      <c r="G218" s="367"/>
      <c r="H218" s="412"/>
    </row>
    <row r="219" spans="1:8" s="204" customFormat="1" ht="30">
      <c r="A219" s="183" t="s">
        <v>165</v>
      </c>
      <c r="B219" s="173">
        <v>97629</v>
      </c>
      <c r="C219" s="172" t="s">
        <v>193</v>
      </c>
      <c r="D219" s="190" t="s">
        <v>137</v>
      </c>
      <c r="E219" s="179" t="s">
        <v>75</v>
      </c>
      <c r="F219" s="172"/>
      <c r="G219" s="367"/>
      <c r="H219" s="413"/>
    </row>
    <row r="220" spans="1:8" ht="15.75">
      <c r="A220" s="183"/>
      <c r="B220" s="175"/>
      <c r="C220" s="330"/>
      <c r="D220" s="170" t="s">
        <v>374</v>
      </c>
      <c r="E220" s="329" t="s">
        <v>106</v>
      </c>
      <c r="F220" s="330">
        <f>F215</f>
        <v>5.2</v>
      </c>
      <c r="G220" s="372"/>
      <c r="H220" s="412"/>
    </row>
    <row r="221" spans="1:8" ht="15.75">
      <c r="A221" s="183"/>
      <c r="B221" s="175"/>
      <c r="C221" s="330"/>
      <c r="D221" s="178" t="s">
        <v>261</v>
      </c>
      <c r="E221" s="329" t="s">
        <v>106</v>
      </c>
      <c r="F221" s="330">
        <v>0.4</v>
      </c>
      <c r="G221" s="372"/>
      <c r="H221" s="412"/>
    </row>
    <row r="222" spans="1:8" ht="15.75">
      <c r="A222" s="183"/>
      <c r="B222" s="175"/>
      <c r="C222" s="330"/>
      <c r="D222" s="178" t="s">
        <v>260</v>
      </c>
      <c r="E222" s="329" t="s">
        <v>106</v>
      </c>
      <c r="F222" s="330">
        <v>0.2</v>
      </c>
      <c r="G222" s="342"/>
      <c r="H222" s="412"/>
    </row>
    <row r="223" spans="1:8" ht="15.75">
      <c r="A223" s="183"/>
      <c r="B223" s="175"/>
      <c r="C223" s="330"/>
      <c r="D223" s="170" t="s">
        <v>316</v>
      </c>
      <c r="E223" s="330" t="s">
        <v>214</v>
      </c>
      <c r="F223" s="330">
        <v>4</v>
      </c>
      <c r="G223" s="342"/>
      <c r="H223" s="412"/>
    </row>
    <row r="224" spans="1:8" s="204" customFormat="1" ht="15.75">
      <c r="A224" s="183"/>
      <c r="B224" s="173"/>
      <c r="C224" s="172"/>
      <c r="D224" s="171" t="s">
        <v>257</v>
      </c>
      <c r="E224" s="172" t="s">
        <v>251</v>
      </c>
      <c r="F224" s="172"/>
      <c r="G224" s="367">
        <f>F220*F221*F222*F223</f>
        <v>1.6640000000000001</v>
      </c>
      <c r="H224" s="413"/>
    </row>
    <row r="225" spans="1:8" ht="15.75">
      <c r="A225" s="180"/>
      <c r="B225" s="164"/>
      <c r="C225" s="163"/>
      <c r="D225" s="190"/>
      <c r="E225" s="179"/>
      <c r="F225" s="330"/>
      <c r="G225" s="367"/>
      <c r="H225" s="412"/>
    </row>
    <row r="226" spans="1:8" ht="30">
      <c r="A226" s="180" t="s">
        <v>166</v>
      </c>
      <c r="B226" s="164">
        <v>96526</v>
      </c>
      <c r="C226" s="163" t="s">
        <v>193</v>
      </c>
      <c r="D226" s="190" t="s">
        <v>200</v>
      </c>
      <c r="E226" s="179" t="s">
        <v>75</v>
      </c>
      <c r="F226" s="172"/>
      <c r="G226" s="367"/>
      <c r="H226" s="412"/>
    </row>
    <row r="227" spans="1:8" ht="30">
      <c r="A227" s="180"/>
      <c r="B227" s="166"/>
      <c r="C227" s="167"/>
      <c r="D227" s="170" t="s">
        <v>372</v>
      </c>
      <c r="E227" s="329" t="s">
        <v>210</v>
      </c>
      <c r="F227" s="330">
        <f>(0.35+0.05-0.2)</f>
        <v>0.19999999999999996</v>
      </c>
      <c r="G227" s="367"/>
      <c r="H227" s="412"/>
    </row>
    <row r="228" spans="1:8" ht="15.75">
      <c r="A228" s="180"/>
      <c r="B228" s="166"/>
      <c r="C228" s="167"/>
      <c r="D228" s="170" t="s">
        <v>374</v>
      </c>
      <c r="E228" s="329" t="s">
        <v>106</v>
      </c>
      <c r="F228" s="330">
        <f>F220</f>
        <v>5.2</v>
      </c>
      <c r="G228" s="367"/>
      <c r="H228" s="412"/>
    </row>
    <row r="229" spans="1:8" ht="15.75">
      <c r="A229" s="180"/>
      <c r="B229" s="166"/>
      <c r="C229" s="167"/>
      <c r="D229" s="178" t="s">
        <v>261</v>
      </c>
      <c r="E229" s="329" t="s">
        <v>106</v>
      </c>
      <c r="F229" s="330">
        <f>F221</f>
        <v>0.4</v>
      </c>
      <c r="G229" s="342"/>
      <c r="H229" s="412"/>
    </row>
    <row r="230" spans="1:8" ht="15.75">
      <c r="A230" s="180"/>
      <c r="B230" s="166"/>
      <c r="C230" s="167"/>
      <c r="D230" s="170" t="s">
        <v>316</v>
      </c>
      <c r="E230" s="330" t="s">
        <v>214</v>
      </c>
      <c r="F230" s="330">
        <v>4</v>
      </c>
      <c r="G230" s="342"/>
      <c r="H230" s="412"/>
    </row>
    <row r="231" spans="1:8" ht="15.75">
      <c r="A231" s="180"/>
      <c r="B231" s="166"/>
      <c r="C231" s="167"/>
      <c r="D231" s="190" t="s">
        <v>257</v>
      </c>
      <c r="E231" s="179" t="s">
        <v>251</v>
      </c>
      <c r="F231" s="330"/>
      <c r="G231" s="367">
        <f>F227*F228*F229*F230</f>
        <v>1.6639999999999997</v>
      </c>
      <c r="H231" s="412"/>
    </row>
    <row r="232" spans="1:8" ht="15.75">
      <c r="A232" s="180"/>
      <c r="B232" s="164"/>
      <c r="C232" s="163"/>
      <c r="D232" s="190"/>
      <c r="E232" s="329"/>
      <c r="F232" s="330"/>
      <c r="G232" s="367"/>
      <c r="H232" s="412"/>
    </row>
    <row r="233" spans="1:8" ht="15.75">
      <c r="A233" s="180">
        <v>4</v>
      </c>
      <c r="B233" s="164"/>
      <c r="C233" s="163"/>
      <c r="D233" s="171" t="s">
        <v>159</v>
      </c>
      <c r="E233" s="172"/>
      <c r="F233" s="172"/>
      <c r="G233" s="367"/>
      <c r="H233" s="412"/>
    </row>
    <row r="234" spans="1:8" ht="15.75">
      <c r="A234" s="180"/>
      <c r="B234" s="164"/>
      <c r="C234" s="163"/>
      <c r="D234" s="347" t="s">
        <v>155</v>
      </c>
      <c r="E234" s="179"/>
      <c r="F234" s="172"/>
      <c r="G234" s="367"/>
      <c r="H234" s="412"/>
    </row>
    <row r="235" spans="1:8" ht="15.75">
      <c r="A235" s="180"/>
      <c r="B235" s="164"/>
      <c r="C235" s="163"/>
      <c r="D235" s="347"/>
      <c r="E235" s="179"/>
      <c r="F235" s="172"/>
      <c r="G235" s="367"/>
      <c r="H235" s="412"/>
    </row>
    <row r="236" spans="1:8" ht="33.75" customHeight="1">
      <c r="A236" s="180" t="s">
        <v>80</v>
      </c>
      <c r="B236" s="164">
        <v>97083</v>
      </c>
      <c r="C236" s="163" t="s">
        <v>193</v>
      </c>
      <c r="D236" s="190" t="s">
        <v>392</v>
      </c>
      <c r="E236" s="179" t="s">
        <v>29</v>
      </c>
      <c r="F236" s="172"/>
      <c r="G236" s="367"/>
      <c r="H236" s="412"/>
    </row>
    <row r="237" spans="1:8" ht="15.75">
      <c r="A237" s="180"/>
      <c r="B237" s="164"/>
      <c r="C237" s="163"/>
      <c r="D237" s="170" t="s">
        <v>246</v>
      </c>
      <c r="E237" s="330" t="s">
        <v>210</v>
      </c>
      <c r="F237" s="330">
        <v>1.7</v>
      </c>
      <c r="G237" s="367"/>
      <c r="H237" s="412"/>
    </row>
    <row r="238" spans="1:8" ht="15.75">
      <c r="A238" s="180"/>
      <c r="B238" s="164"/>
      <c r="C238" s="163"/>
      <c r="D238" s="170" t="s">
        <v>254</v>
      </c>
      <c r="E238" s="330" t="s">
        <v>210</v>
      </c>
      <c r="F238" s="330">
        <v>1.7</v>
      </c>
      <c r="G238" s="367"/>
      <c r="H238" s="412"/>
    </row>
    <row r="239" spans="1:8" ht="15.75">
      <c r="A239" s="180"/>
      <c r="B239" s="164"/>
      <c r="C239" s="163"/>
      <c r="D239" s="170" t="s">
        <v>368</v>
      </c>
      <c r="E239" s="330" t="s">
        <v>256</v>
      </c>
      <c r="F239" s="330">
        <v>10</v>
      </c>
      <c r="G239" s="367"/>
      <c r="H239" s="412"/>
    </row>
    <row r="240" spans="1:8" ht="15.75">
      <c r="A240" s="180"/>
      <c r="B240" s="164"/>
      <c r="C240" s="163"/>
      <c r="D240" s="170" t="s">
        <v>382</v>
      </c>
      <c r="E240" s="330" t="s">
        <v>108</v>
      </c>
      <c r="F240" s="330">
        <f>(F237*F238)*F239</f>
        <v>28.9</v>
      </c>
      <c r="G240" s="367"/>
      <c r="H240" s="412"/>
    </row>
    <row r="241" spans="1:8" ht="15.75">
      <c r="A241" s="180"/>
      <c r="B241" s="164"/>
      <c r="C241" s="163"/>
      <c r="D241" s="170"/>
      <c r="E241" s="330"/>
      <c r="F241" s="330"/>
      <c r="G241" s="367"/>
      <c r="H241" s="412"/>
    </row>
    <row r="242" spans="1:8" ht="15.75">
      <c r="A242" s="180"/>
      <c r="B242" s="164"/>
      <c r="C242" s="163"/>
      <c r="D242" s="170" t="s">
        <v>246</v>
      </c>
      <c r="E242" s="330" t="s">
        <v>210</v>
      </c>
      <c r="F242" s="330">
        <v>2.2000000000000002</v>
      </c>
      <c r="G242" s="367"/>
      <c r="H242" s="412"/>
    </row>
    <row r="243" spans="1:8" ht="15.75">
      <c r="A243" s="180"/>
      <c r="B243" s="164"/>
      <c r="C243" s="163"/>
      <c r="D243" s="170" t="s">
        <v>254</v>
      </c>
      <c r="E243" s="330" t="s">
        <v>210</v>
      </c>
      <c r="F243" s="330">
        <v>2.2000000000000002</v>
      </c>
      <c r="G243" s="367"/>
      <c r="H243" s="412"/>
    </row>
    <row r="244" spans="1:8" ht="15.75">
      <c r="A244" s="180"/>
      <c r="B244" s="164"/>
      <c r="C244" s="163"/>
      <c r="D244" s="170" t="s">
        <v>370</v>
      </c>
      <c r="E244" s="330" t="s">
        <v>256</v>
      </c>
      <c r="F244" s="330">
        <v>3</v>
      </c>
      <c r="G244" s="367"/>
      <c r="H244" s="412"/>
    </row>
    <row r="245" spans="1:8" ht="15.75">
      <c r="A245" s="180"/>
      <c r="B245" s="164"/>
      <c r="C245" s="163"/>
      <c r="D245" s="170" t="s">
        <v>382</v>
      </c>
      <c r="E245" s="330" t="s">
        <v>108</v>
      </c>
      <c r="F245" s="330">
        <f>(F242*F243)*F244</f>
        <v>14.520000000000003</v>
      </c>
      <c r="G245" s="367"/>
      <c r="H245" s="412"/>
    </row>
    <row r="246" spans="1:8" ht="15.75">
      <c r="A246" s="180"/>
      <c r="B246" s="164"/>
      <c r="C246" s="163"/>
      <c r="D246" s="190"/>
      <c r="E246" s="179"/>
      <c r="F246" s="172"/>
      <c r="G246" s="367"/>
      <c r="H246" s="412"/>
    </row>
    <row r="247" spans="1:8" ht="15.75">
      <c r="A247" s="180"/>
      <c r="B247" s="164"/>
      <c r="C247" s="163"/>
      <c r="D247" s="170" t="s">
        <v>382</v>
      </c>
      <c r="E247" s="330" t="s">
        <v>108</v>
      </c>
      <c r="F247" s="330">
        <f>F240+F245</f>
        <v>43.42</v>
      </c>
      <c r="G247" s="367"/>
      <c r="H247" s="412"/>
    </row>
    <row r="248" spans="1:8" ht="15.75">
      <c r="A248" s="180"/>
      <c r="B248" s="164"/>
      <c r="C248" s="163"/>
      <c r="D248" s="170" t="s">
        <v>316</v>
      </c>
      <c r="E248" s="330" t="s">
        <v>214</v>
      </c>
      <c r="F248" s="330">
        <v>4</v>
      </c>
      <c r="G248" s="367"/>
      <c r="H248" s="412"/>
    </row>
    <row r="249" spans="1:8" ht="15.75">
      <c r="A249" s="180"/>
      <c r="B249" s="164"/>
      <c r="C249" s="163"/>
      <c r="D249" s="165" t="s">
        <v>213</v>
      </c>
      <c r="E249" s="201" t="s">
        <v>108</v>
      </c>
      <c r="F249" s="330"/>
      <c r="G249" s="367">
        <f>F247*F248</f>
        <v>173.68</v>
      </c>
      <c r="H249" s="412"/>
    </row>
    <row r="250" spans="1:8" ht="15.75">
      <c r="A250" s="180"/>
      <c r="B250" s="164"/>
      <c r="C250" s="163"/>
      <c r="D250" s="347"/>
      <c r="E250" s="179"/>
      <c r="F250" s="172"/>
      <c r="G250" s="367"/>
      <c r="H250" s="412"/>
    </row>
    <row r="251" spans="1:8" ht="30">
      <c r="A251" s="180" t="s">
        <v>100</v>
      </c>
      <c r="B251" s="164">
        <v>96619</v>
      </c>
      <c r="C251" s="163" t="s">
        <v>193</v>
      </c>
      <c r="D251" s="190" t="s">
        <v>201</v>
      </c>
      <c r="E251" s="179" t="s">
        <v>75</v>
      </c>
      <c r="F251" s="172"/>
      <c r="G251" s="367"/>
      <c r="H251" s="412"/>
    </row>
    <row r="252" spans="1:8" ht="15.75">
      <c r="A252" s="180"/>
      <c r="B252" s="164"/>
      <c r="C252" s="163"/>
      <c r="D252" s="170" t="s">
        <v>246</v>
      </c>
      <c r="E252" s="330" t="s">
        <v>210</v>
      </c>
      <c r="F252" s="330">
        <v>1.7</v>
      </c>
      <c r="G252" s="367"/>
      <c r="H252" s="412"/>
    </row>
    <row r="253" spans="1:8" ht="15.75">
      <c r="A253" s="180"/>
      <c r="B253" s="164"/>
      <c r="C253" s="163"/>
      <c r="D253" s="170" t="s">
        <v>254</v>
      </c>
      <c r="E253" s="330" t="s">
        <v>210</v>
      </c>
      <c r="F253" s="330">
        <v>1.7</v>
      </c>
      <c r="G253" s="367"/>
      <c r="H253" s="412"/>
    </row>
    <row r="254" spans="1:8" ht="15.75">
      <c r="A254" s="180"/>
      <c r="B254" s="164"/>
      <c r="C254" s="163"/>
      <c r="D254" s="170" t="s">
        <v>381</v>
      </c>
      <c r="E254" s="330" t="s">
        <v>210</v>
      </c>
      <c r="F254" s="330">
        <v>0.05</v>
      </c>
      <c r="G254" s="367"/>
      <c r="H254" s="412"/>
    </row>
    <row r="255" spans="1:8" ht="15.75">
      <c r="A255" s="180"/>
      <c r="B255" s="164"/>
      <c r="C255" s="163"/>
      <c r="D255" s="170" t="s">
        <v>368</v>
      </c>
      <c r="E255" s="330" t="s">
        <v>256</v>
      </c>
      <c r="F255" s="330">
        <v>10</v>
      </c>
      <c r="G255" s="367"/>
      <c r="H255" s="412"/>
    </row>
    <row r="256" spans="1:8" ht="15.75">
      <c r="A256" s="180"/>
      <c r="B256" s="164"/>
      <c r="C256" s="163"/>
      <c r="D256" s="170" t="s">
        <v>371</v>
      </c>
      <c r="E256" s="330" t="s">
        <v>251</v>
      </c>
      <c r="F256" s="330">
        <f>(F252*F253*F254)*F255</f>
        <v>1.4449999999999998</v>
      </c>
      <c r="G256" s="367"/>
      <c r="H256" s="412"/>
    </row>
    <row r="257" spans="1:8" ht="15.75">
      <c r="A257" s="180"/>
      <c r="B257" s="164"/>
      <c r="C257" s="163"/>
      <c r="D257" s="170"/>
      <c r="E257" s="330"/>
      <c r="F257" s="330"/>
      <c r="G257" s="367"/>
      <c r="H257" s="412"/>
    </row>
    <row r="258" spans="1:8" ht="15.75">
      <c r="A258" s="180"/>
      <c r="B258" s="164"/>
      <c r="C258" s="163"/>
      <c r="D258" s="170" t="s">
        <v>246</v>
      </c>
      <c r="E258" s="330" t="s">
        <v>210</v>
      </c>
      <c r="F258" s="330">
        <v>2.2000000000000002</v>
      </c>
      <c r="G258" s="367"/>
      <c r="H258" s="412"/>
    </row>
    <row r="259" spans="1:8" ht="15.75">
      <c r="A259" s="180"/>
      <c r="B259" s="164"/>
      <c r="C259" s="163"/>
      <c r="D259" s="170" t="s">
        <v>254</v>
      </c>
      <c r="E259" s="330" t="s">
        <v>210</v>
      </c>
      <c r="F259" s="330">
        <v>2.2000000000000002</v>
      </c>
      <c r="G259" s="367"/>
      <c r="H259" s="412"/>
    </row>
    <row r="260" spans="1:8" ht="15.75">
      <c r="A260" s="180"/>
      <c r="B260" s="164"/>
      <c r="C260" s="163"/>
      <c r="D260" s="170" t="s">
        <v>381</v>
      </c>
      <c r="E260" s="330" t="s">
        <v>210</v>
      </c>
      <c r="F260" s="330">
        <v>0.05</v>
      </c>
      <c r="G260" s="367"/>
      <c r="H260" s="412"/>
    </row>
    <row r="261" spans="1:8" ht="15.75">
      <c r="A261" s="180"/>
      <c r="B261" s="164"/>
      <c r="C261" s="163"/>
      <c r="D261" s="170" t="s">
        <v>370</v>
      </c>
      <c r="E261" s="330" t="s">
        <v>256</v>
      </c>
      <c r="F261" s="330">
        <v>3</v>
      </c>
      <c r="G261" s="367"/>
      <c r="H261" s="412"/>
    </row>
    <row r="262" spans="1:8" ht="15.75">
      <c r="A262" s="180"/>
      <c r="B262" s="164"/>
      <c r="C262" s="163"/>
      <c r="D262" s="170" t="s">
        <v>371</v>
      </c>
      <c r="E262" s="330" t="s">
        <v>251</v>
      </c>
      <c r="F262" s="330">
        <f>(F258*F259*F260)*F261</f>
        <v>0.7260000000000002</v>
      </c>
      <c r="G262" s="367"/>
      <c r="H262" s="412"/>
    </row>
    <row r="263" spans="1:8" ht="15.75">
      <c r="A263" s="180"/>
      <c r="B263" s="164"/>
      <c r="C263" s="163"/>
      <c r="D263" s="190"/>
      <c r="E263" s="179"/>
      <c r="F263" s="172"/>
      <c r="G263" s="367"/>
      <c r="H263" s="412"/>
    </row>
    <row r="264" spans="1:8" ht="15.75">
      <c r="A264" s="180"/>
      <c r="B264" s="164"/>
      <c r="C264" s="163"/>
      <c r="D264" s="178" t="s">
        <v>371</v>
      </c>
      <c r="E264" s="329" t="s">
        <v>251</v>
      </c>
      <c r="F264" s="330">
        <f>F256+F262</f>
        <v>2.1710000000000003</v>
      </c>
      <c r="G264" s="367"/>
      <c r="H264" s="412"/>
    </row>
    <row r="265" spans="1:8" ht="15.75">
      <c r="A265" s="180"/>
      <c r="B265" s="164"/>
      <c r="C265" s="163"/>
      <c r="D265" s="170" t="s">
        <v>316</v>
      </c>
      <c r="E265" s="330" t="s">
        <v>214</v>
      </c>
      <c r="F265" s="330">
        <v>4</v>
      </c>
      <c r="G265" s="367"/>
      <c r="H265" s="412"/>
    </row>
    <row r="266" spans="1:8" ht="15.75">
      <c r="A266" s="180"/>
      <c r="B266" s="164"/>
      <c r="C266" s="163"/>
      <c r="D266" s="165" t="s">
        <v>213</v>
      </c>
      <c r="E266" s="169"/>
      <c r="F266" s="330"/>
      <c r="G266" s="367">
        <f>F264*F265</f>
        <v>8.6840000000000011</v>
      </c>
      <c r="H266" s="412"/>
    </row>
    <row r="267" spans="1:8" ht="15.75">
      <c r="A267" s="183"/>
      <c r="B267" s="175"/>
      <c r="C267" s="330"/>
      <c r="D267" s="178"/>
      <c r="E267" s="330"/>
      <c r="F267" s="330"/>
      <c r="G267" s="367"/>
      <c r="H267" s="412"/>
    </row>
    <row r="268" spans="1:8" ht="30">
      <c r="A268" s="205" t="s">
        <v>101</v>
      </c>
      <c r="B268" s="173">
        <v>96546</v>
      </c>
      <c r="C268" s="172" t="s">
        <v>193</v>
      </c>
      <c r="D268" s="171" t="s">
        <v>139</v>
      </c>
      <c r="E268" s="172" t="s">
        <v>28</v>
      </c>
      <c r="F268" s="172"/>
      <c r="G268" s="367"/>
      <c r="H268" s="412"/>
    </row>
    <row r="269" spans="1:8" ht="15.75">
      <c r="A269" s="205"/>
      <c r="B269" s="173"/>
      <c r="C269" s="172"/>
      <c r="D269" s="178" t="s">
        <v>383</v>
      </c>
      <c r="E269" s="172"/>
      <c r="F269" s="172"/>
      <c r="G269" s="367"/>
      <c r="H269" s="412"/>
    </row>
    <row r="270" spans="1:8" ht="15.75">
      <c r="A270" s="183"/>
      <c r="B270" s="175"/>
      <c r="C270" s="330"/>
      <c r="D270" s="170" t="s">
        <v>384</v>
      </c>
      <c r="E270" s="330" t="s">
        <v>265</v>
      </c>
      <c r="F270" s="330">
        <v>494</v>
      </c>
      <c r="G270" s="367"/>
      <c r="H270" s="412"/>
    </row>
    <row r="271" spans="1:8" ht="15.75">
      <c r="A271" s="183"/>
      <c r="B271" s="175"/>
      <c r="C271" s="330"/>
      <c r="D271" s="178" t="s">
        <v>386</v>
      </c>
      <c r="E271" s="330"/>
      <c r="F271" s="330"/>
      <c r="G271" s="367"/>
      <c r="H271" s="412"/>
    </row>
    <row r="272" spans="1:8" ht="15.75">
      <c r="A272" s="183"/>
      <c r="B272" s="175"/>
      <c r="C272" s="330"/>
      <c r="D272" s="170" t="s">
        <v>385</v>
      </c>
      <c r="E272" s="330" t="s">
        <v>265</v>
      </c>
      <c r="F272" s="330">
        <f>(168+11.2)*0.617</f>
        <v>110.56639999999999</v>
      </c>
      <c r="G272" s="367"/>
      <c r="H272" s="412"/>
    </row>
    <row r="273" spans="1:8" ht="15.75">
      <c r="A273" s="183"/>
      <c r="B273" s="175"/>
      <c r="C273" s="330"/>
      <c r="D273" s="170" t="s">
        <v>387</v>
      </c>
      <c r="E273" s="330" t="s">
        <v>265</v>
      </c>
      <c r="F273" s="330">
        <f>F272+F270</f>
        <v>604.56639999999993</v>
      </c>
      <c r="G273" s="367"/>
      <c r="H273" s="412"/>
    </row>
    <row r="274" spans="1:8" ht="15.75">
      <c r="A274" s="183"/>
      <c r="B274" s="175"/>
      <c r="C274" s="330"/>
      <c r="D274" s="170" t="s">
        <v>316</v>
      </c>
      <c r="E274" s="330" t="s">
        <v>214</v>
      </c>
      <c r="F274" s="330">
        <v>4</v>
      </c>
      <c r="G274" s="367"/>
      <c r="H274" s="412"/>
    </row>
    <row r="275" spans="1:8" ht="15.75">
      <c r="A275" s="180"/>
      <c r="B275" s="164"/>
      <c r="C275" s="163"/>
      <c r="D275" s="165" t="s">
        <v>107</v>
      </c>
      <c r="E275" s="362" t="s">
        <v>265</v>
      </c>
      <c r="F275" s="362"/>
      <c r="G275" s="367">
        <f>F273*F274</f>
        <v>2418.2655999999997</v>
      </c>
      <c r="H275" s="412"/>
    </row>
    <row r="276" spans="1:8" ht="15.75">
      <c r="A276" s="183"/>
      <c r="B276" s="361"/>
      <c r="C276" s="361"/>
      <c r="D276" s="350"/>
      <c r="E276" s="361"/>
      <c r="F276" s="361"/>
      <c r="G276" s="367"/>
      <c r="H276" s="412"/>
    </row>
    <row r="277" spans="1:8" s="204" customFormat="1" ht="30">
      <c r="A277" s="183" t="s">
        <v>103</v>
      </c>
      <c r="B277" s="164">
        <v>94971</v>
      </c>
      <c r="C277" s="163" t="s">
        <v>193</v>
      </c>
      <c r="D277" s="165" t="s">
        <v>388</v>
      </c>
      <c r="E277" s="201" t="s">
        <v>75</v>
      </c>
      <c r="F277" s="172"/>
      <c r="G277" s="367"/>
      <c r="H277" s="413"/>
    </row>
    <row r="278" spans="1:8" s="204" customFormat="1" ht="15.75">
      <c r="A278" s="183"/>
      <c r="B278" s="164"/>
      <c r="C278" s="163"/>
      <c r="D278" s="170" t="s">
        <v>246</v>
      </c>
      <c r="E278" s="330" t="s">
        <v>210</v>
      </c>
      <c r="F278" s="330">
        <v>1.7</v>
      </c>
      <c r="G278" s="367"/>
      <c r="H278" s="413"/>
    </row>
    <row r="279" spans="1:8" s="204" customFormat="1" ht="15.75">
      <c r="A279" s="183"/>
      <c r="B279" s="164"/>
      <c r="C279" s="163"/>
      <c r="D279" s="170" t="s">
        <v>254</v>
      </c>
      <c r="E279" s="330" t="s">
        <v>210</v>
      </c>
      <c r="F279" s="330">
        <v>1.7</v>
      </c>
      <c r="G279" s="367"/>
      <c r="H279" s="413"/>
    </row>
    <row r="280" spans="1:8" s="204" customFormat="1" ht="15.75">
      <c r="A280" s="183"/>
      <c r="B280" s="164"/>
      <c r="C280" s="163"/>
      <c r="D280" s="170" t="s">
        <v>389</v>
      </c>
      <c r="E280" s="330" t="s">
        <v>210</v>
      </c>
      <c r="F280" s="330">
        <v>0.35</v>
      </c>
      <c r="G280" s="367"/>
      <c r="H280" s="413"/>
    </row>
    <row r="281" spans="1:8" s="204" customFormat="1" ht="15.75">
      <c r="A281" s="183"/>
      <c r="B281" s="164"/>
      <c r="C281" s="163"/>
      <c r="D281" s="170" t="s">
        <v>368</v>
      </c>
      <c r="E281" s="330" t="s">
        <v>256</v>
      </c>
      <c r="F281" s="330">
        <v>10</v>
      </c>
      <c r="G281" s="367"/>
      <c r="H281" s="413"/>
    </row>
    <row r="282" spans="1:8" s="204" customFormat="1" ht="15.75">
      <c r="A282" s="183"/>
      <c r="B282" s="164"/>
      <c r="C282" s="163"/>
      <c r="D282" s="170" t="s">
        <v>371</v>
      </c>
      <c r="E282" s="330" t="s">
        <v>251</v>
      </c>
      <c r="F282" s="330">
        <f>(F278*F279*F280)*F281</f>
        <v>10.114999999999998</v>
      </c>
      <c r="G282" s="367"/>
      <c r="H282" s="413"/>
    </row>
    <row r="283" spans="1:8" s="204" customFormat="1" ht="15.75">
      <c r="A283" s="183"/>
      <c r="B283" s="164"/>
      <c r="C283" s="163"/>
      <c r="D283" s="170"/>
      <c r="E283" s="330"/>
      <c r="F283" s="330"/>
      <c r="G283" s="367"/>
      <c r="H283" s="413"/>
    </row>
    <row r="284" spans="1:8" s="204" customFormat="1" ht="15.75">
      <c r="A284" s="183"/>
      <c r="B284" s="164"/>
      <c r="C284" s="163"/>
      <c r="D284" s="170" t="s">
        <v>246</v>
      </c>
      <c r="E284" s="330" t="s">
        <v>210</v>
      </c>
      <c r="F284" s="330">
        <v>2.2000000000000002</v>
      </c>
      <c r="G284" s="367"/>
      <c r="H284" s="413"/>
    </row>
    <row r="285" spans="1:8" s="204" customFormat="1" ht="15.75">
      <c r="A285" s="183"/>
      <c r="B285" s="164"/>
      <c r="C285" s="163"/>
      <c r="D285" s="170" t="s">
        <v>254</v>
      </c>
      <c r="E285" s="330" t="s">
        <v>210</v>
      </c>
      <c r="F285" s="330">
        <v>2.2000000000000002</v>
      </c>
      <c r="G285" s="367"/>
      <c r="H285" s="413"/>
    </row>
    <row r="286" spans="1:8" s="204" customFormat="1" ht="15.75">
      <c r="A286" s="183"/>
      <c r="B286" s="164"/>
      <c r="C286" s="163"/>
      <c r="D286" s="170" t="s">
        <v>389</v>
      </c>
      <c r="E286" s="330" t="s">
        <v>210</v>
      </c>
      <c r="F286" s="330">
        <v>0.35</v>
      </c>
      <c r="G286" s="367"/>
      <c r="H286" s="413"/>
    </row>
    <row r="287" spans="1:8" s="204" customFormat="1" ht="15.75">
      <c r="A287" s="183"/>
      <c r="B287" s="164"/>
      <c r="C287" s="163"/>
      <c r="D287" s="170" t="s">
        <v>370</v>
      </c>
      <c r="E287" s="330" t="s">
        <v>256</v>
      </c>
      <c r="F287" s="330">
        <v>3</v>
      </c>
      <c r="G287" s="367"/>
      <c r="H287" s="413"/>
    </row>
    <row r="288" spans="1:8" s="204" customFormat="1" ht="15.75">
      <c r="A288" s="183"/>
      <c r="B288" s="164"/>
      <c r="C288" s="163"/>
      <c r="D288" s="170" t="s">
        <v>371</v>
      </c>
      <c r="E288" s="330" t="s">
        <v>251</v>
      </c>
      <c r="F288" s="330">
        <f>(F284*F285*F286)*F287</f>
        <v>5.0820000000000007</v>
      </c>
      <c r="G288" s="367"/>
      <c r="H288" s="413"/>
    </row>
    <row r="289" spans="1:8" s="204" customFormat="1" ht="15.75">
      <c r="A289" s="183"/>
      <c r="B289" s="164"/>
      <c r="C289" s="163"/>
      <c r="D289" s="190"/>
      <c r="E289" s="179"/>
      <c r="F289" s="172"/>
      <c r="G289" s="367"/>
      <c r="H289" s="413"/>
    </row>
    <row r="290" spans="1:8" s="204" customFormat="1" ht="15.75">
      <c r="A290" s="183"/>
      <c r="B290" s="164"/>
      <c r="C290" s="163"/>
      <c r="D290" s="178" t="s">
        <v>371</v>
      </c>
      <c r="E290" s="329" t="s">
        <v>251</v>
      </c>
      <c r="F290" s="330">
        <f>F282+F288</f>
        <v>15.196999999999999</v>
      </c>
      <c r="G290" s="367"/>
      <c r="H290" s="413"/>
    </row>
    <row r="291" spans="1:8" s="204" customFormat="1" ht="15.75">
      <c r="A291" s="183"/>
      <c r="B291" s="164"/>
      <c r="C291" s="163"/>
      <c r="D291" s="170" t="s">
        <v>316</v>
      </c>
      <c r="E291" s="330" t="s">
        <v>214</v>
      </c>
      <c r="F291" s="330">
        <v>4</v>
      </c>
      <c r="G291" s="367"/>
      <c r="H291" s="413"/>
    </row>
    <row r="292" spans="1:8" ht="15.75">
      <c r="A292" s="183"/>
      <c r="B292" s="166"/>
      <c r="C292" s="175"/>
      <c r="D292" s="165" t="s">
        <v>213</v>
      </c>
      <c r="E292" s="169" t="s">
        <v>251</v>
      </c>
      <c r="F292" s="330"/>
      <c r="G292" s="367">
        <f>F290*F291</f>
        <v>60.787999999999997</v>
      </c>
      <c r="H292" s="412"/>
    </row>
    <row r="293" spans="1:8" ht="15.75">
      <c r="A293" s="183"/>
      <c r="B293" s="166"/>
      <c r="C293" s="175"/>
      <c r="D293" s="176"/>
      <c r="E293" s="177"/>
      <c r="F293" s="330"/>
      <c r="G293" s="367"/>
      <c r="H293" s="412"/>
    </row>
    <row r="294" spans="1:8" ht="30">
      <c r="A294" s="183" t="s">
        <v>102</v>
      </c>
      <c r="B294" s="164">
        <v>100206</v>
      </c>
      <c r="C294" s="173" t="s">
        <v>193</v>
      </c>
      <c r="D294" s="174" t="s">
        <v>262</v>
      </c>
      <c r="E294" s="210" t="s">
        <v>263</v>
      </c>
      <c r="F294" s="172"/>
      <c r="G294" s="367"/>
      <c r="H294" s="412"/>
    </row>
    <row r="295" spans="1:8" ht="30">
      <c r="A295" s="183"/>
      <c r="B295" s="166"/>
      <c r="C295" s="175"/>
      <c r="D295" s="176" t="s">
        <v>390</v>
      </c>
      <c r="E295" s="177" t="s">
        <v>267</v>
      </c>
      <c r="F295" s="330">
        <f>40/1000</f>
        <v>0.04</v>
      </c>
      <c r="G295" s="367"/>
      <c r="H295" s="412"/>
    </row>
    <row r="296" spans="1:8" ht="15.75">
      <c r="A296" s="183"/>
      <c r="B296" s="166"/>
      <c r="C296" s="175"/>
      <c r="D296" s="176" t="s">
        <v>268</v>
      </c>
      <c r="E296" s="177" t="s">
        <v>251</v>
      </c>
      <c r="F296" s="330">
        <f>G292</f>
        <v>60.787999999999997</v>
      </c>
      <c r="G296" s="367"/>
      <c r="H296" s="412"/>
    </row>
    <row r="297" spans="1:8" ht="15.75">
      <c r="A297" s="183"/>
      <c r="B297" s="166"/>
      <c r="C297" s="175"/>
      <c r="D297" s="176" t="s">
        <v>213</v>
      </c>
      <c r="E297" s="177" t="s">
        <v>269</v>
      </c>
      <c r="F297" s="330"/>
      <c r="G297" s="367">
        <f>F296*F295</f>
        <v>2.4315199999999999</v>
      </c>
      <c r="H297" s="412"/>
    </row>
    <row r="298" spans="1:8" ht="15.75">
      <c r="A298" s="183"/>
      <c r="B298" s="166"/>
      <c r="C298" s="175"/>
      <c r="D298" s="176"/>
      <c r="E298" s="177"/>
      <c r="F298" s="330"/>
      <c r="G298" s="367"/>
      <c r="H298" s="412"/>
    </row>
    <row r="299" spans="1:8" ht="30">
      <c r="A299" s="183" t="s">
        <v>104</v>
      </c>
      <c r="B299" s="164">
        <v>103670</v>
      </c>
      <c r="C299" s="173" t="s">
        <v>193</v>
      </c>
      <c r="D299" s="174" t="s">
        <v>478</v>
      </c>
      <c r="E299" s="210" t="s">
        <v>75</v>
      </c>
      <c r="F299" s="172"/>
      <c r="G299" s="367"/>
      <c r="H299" s="412"/>
    </row>
    <row r="300" spans="1:8" ht="15.75">
      <c r="A300" s="183"/>
      <c r="B300" s="166"/>
      <c r="C300" s="175"/>
      <c r="D300" s="176" t="s">
        <v>270</v>
      </c>
      <c r="E300" s="177"/>
      <c r="F300" s="330"/>
      <c r="G300" s="367"/>
      <c r="H300" s="412"/>
    </row>
    <row r="301" spans="1:8" ht="15.75">
      <c r="A301" s="183"/>
      <c r="B301" s="330"/>
      <c r="C301" s="330"/>
      <c r="D301" s="170" t="s">
        <v>213</v>
      </c>
      <c r="E301" s="330" t="s">
        <v>251</v>
      </c>
      <c r="F301" s="330"/>
      <c r="G301" s="367">
        <f>G292</f>
        <v>60.787999999999997</v>
      </c>
      <c r="H301" s="412"/>
    </row>
    <row r="302" spans="1:8" ht="15.75">
      <c r="A302" s="183"/>
      <c r="B302" s="330"/>
      <c r="C302" s="330"/>
      <c r="D302" s="170"/>
      <c r="E302" s="370"/>
      <c r="F302" s="213"/>
      <c r="G302" s="341"/>
      <c r="H302" s="412"/>
    </row>
    <row r="303" spans="1:8" ht="15.75">
      <c r="A303" s="183"/>
      <c r="B303" s="362"/>
      <c r="C303" s="362"/>
      <c r="D303" s="357" t="s">
        <v>391</v>
      </c>
      <c r="E303" s="362"/>
      <c r="F303" s="362"/>
      <c r="G303" s="367"/>
      <c r="H303" s="412"/>
    </row>
    <row r="304" spans="1:8" ht="30">
      <c r="A304" s="183" t="s">
        <v>105</v>
      </c>
      <c r="B304" s="164">
        <v>96622</v>
      </c>
      <c r="C304" s="163" t="s">
        <v>193</v>
      </c>
      <c r="D304" s="165" t="s">
        <v>156</v>
      </c>
      <c r="E304" s="201" t="s">
        <v>75</v>
      </c>
      <c r="F304" s="172"/>
      <c r="G304" s="367"/>
      <c r="H304" s="412"/>
    </row>
    <row r="305" spans="1:8" ht="15.75">
      <c r="A305" s="183"/>
      <c r="B305" s="330"/>
      <c r="C305" s="330"/>
      <c r="D305" s="170" t="s">
        <v>393</v>
      </c>
      <c r="E305" s="330"/>
      <c r="F305" s="330"/>
      <c r="G305" s="367"/>
      <c r="H305" s="412"/>
    </row>
    <row r="306" spans="1:8" ht="15.75">
      <c r="A306" s="183"/>
      <c r="B306" s="330"/>
      <c r="C306" s="330"/>
      <c r="D306" s="170" t="s">
        <v>395</v>
      </c>
      <c r="E306" s="330" t="s">
        <v>210</v>
      </c>
      <c r="F306" s="330">
        <f>1.3*2</f>
        <v>2.6</v>
      </c>
      <c r="G306" s="367"/>
      <c r="H306" s="412"/>
    </row>
    <row r="307" spans="1:8" ht="15.75">
      <c r="A307" s="183"/>
      <c r="B307" s="330"/>
      <c r="C307" s="330"/>
      <c r="D307" s="170" t="s">
        <v>279</v>
      </c>
      <c r="E307" s="330" t="s">
        <v>106</v>
      </c>
      <c r="F307" s="330">
        <v>0.4</v>
      </c>
      <c r="G307" s="367"/>
      <c r="H307" s="412"/>
    </row>
    <row r="308" spans="1:8" ht="15.75">
      <c r="A308" s="183"/>
      <c r="B308" s="330"/>
      <c r="C308" s="330"/>
      <c r="D308" s="170" t="s">
        <v>248</v>
      </c>
      <c r="E308" s="330" t="s">
        <v>106</v>
      </c>
      <c r="F308" s="330">
        <v>0.05</v>
      </c>
      <c r="G308" s="367"/>
      <c r="H308" s="412"/>
    </row>
    <row r="309" spans="1:8" ht="15.75">
      <c r="A309" s="183"/>
      <c r="B309" s="330"/>
      <c r="C309" s="330"/>
      <c r="D309" s="170" t="s">
        <v>316</v>
      </c>
      <c r="E309" s="330" t="s">
        <v>214</v>
      </c>
      <c r="F309" s="330">
        <v>4</v>
      </c>
      <c r="G309" s="367"/>
      <c r="H309" s="412"/>
    </row>
    <row r="310" spans="1:8" s="204" customFormat="1" ht="15.75">
      <c r="A310" s="183"/>
      <c r="B310" s="172"/>
      <c r="C310" s="172"/>
      <c r="D310" s="171" t="s">
        <v>213</v>
      </c>
      <c r="E310" s="371" t="s">
        <v>108</v>
      </c>
      <c r="F310" s="371"/>
      <c r="G310" s="341">
        <f>F306*F307*F308*F309</f>
        <v>0.20800000000000002</v>
      </c>
      <c r="H310" s="413"/>
    </row>
    <row r="311" spans="1:8" ht="15.75">
      <c r="A311" s="183"/>
      <c r="B311" s="330"/>
      <c r="C311" s="330"/>
      <c r="D311" s="171"/>
      <c r="E311" s="172"/>
      <c r="F311" s="330"/>
      <c r="G311" s="367"/>
      <c r="H311" s="412"/>
    </row>
    <row r="312" spans="1:8" ht="30">
      <c r="A312" s="183" t="s">
        <v>113</v>
      </c>
      <c r="B312" s="203">
        <v>96543</v>
      </c>
      <c r="C312" s="163" t="s">
        <v>193</v>
      </c>
      <c r="D312" s="190" t="s">
        <v>138</v>
      </c>
      <c r="E312" s="179" t="s">
        <v>28</v>
      </c>
      <c r="F312" s="330"/>
      <c r="G312" s="367"/>
      <c r="H312" s="412"/>
    </row>
    <row r="313" spans="1:8" ht="15.75">
      <c r="A313" s="183"/>
      <c r="B313" s="203"/>
      <c r="C313" s="163"/>
      <c r="D313" s="178" t="s">
        <v>386</v>
      </c>
      <c r="E313" s="179"/>
      <c r="F313" s="330"/>
      <c r="G313" s="367"/>
      <c r="H313" s="412"/>
    </row>
    <row r="314" spans="1:8" ht="15.75">
      <c r="A314" s="183"/>
      <c r="B314" s="185"/>
      <c r="C314" s="167"/>
      <c r="D314" s="178" t="s">
        <v>397</v>
      </c>
      <c r="E314" s="329" t="s">
        <v>265</v>
      </c>
      <c r="F314" s="330">
        <f>44.1</f>
        <v>44.1</v>
      </c>
      <c r="G314" s="367"/>
      <c r="H314" s="412"/>
    </row>
    <row r="315" spans="1:8" ht="15.75">
      <c r="A315" s="183"/>
      <c r="B315" s="185"/>
      <c r="C315" s="167"/>
      <c r="D315" s="170" t="s">
        <v>316</v>
      </c>
      <c r="E315" s="330" t="s">
        <v>214</v>
      </c>
      <c r="F315" s="330">
        <v>4</v>
      </c>
      <c r="G315" s="367"/>
      <c r="H315" s="412"/>
    </row>
    <row r="316" spans="1:8" s="204" customFormat="1" ht="15.75">
      <c r="A316" s="183"/>
      <c r="B316" s="203"/>
      <c r="C316" s="163"/>
      <c r="D316" s="190" t="s">
        <v>213</v>
      </c>
      <c r="E316" s="179" t="s">
        <v>266</v>
      </c>
      <c r="F316" s="179"/>
      <c r="G316" s="345">
        <f>F314*F315</f>
        <v>176.4</v>
      </c>
      <c r="H316" s="413"/>
    </row>
    <row r="317" spans="1:8" ht="15.75">
      <c r="A317" s="183"/>
      <c r="B317" s="185"/>
      <c r="C317" s="167"/>
      <c r="D317" s="178"/>
      <c r="E317" s="329"/>
      <c r="F317" s="329"/>
      <c r="G317" s="343"/>
      <c r="H317" s="412"/>
    </row>
    <row r="318" spans="1:8" ht="30">
      <c r="A318" s="183" t="s">
        <v>114</v>
      </c>
      <c r="B318" s="173">
        <v>96545</v>
      </c>
      <c r="C318" s="172" t="s">
        <v>193</v>
      </c>
      <c r="D318" s="171" t="s">
        <v>158</v>
      </c>
      <c r="E318" s="172" t="s">
        <v>28</v>
      </c>
      <c r="F318" s="172"/>
      <c r="G318" s="341"/>
      <c r="H318" s="412"/>
    </row>
    <row r="319" spans="1:8" ht="15.75">
      <c r="A319" s="183"/>
      <c r="B319" s="175"/>
      <c r="C319" s="330"/>
      <c r="D319" s="178" t="s">
        <v>386</v>
      </c>
      <c r="E319" s="179"/>
      <c r="F319" s="330"/>
      <c r="G319" s="367"/>
      <c r="H319" s="412"/>
    </row>
    <row r="320" spans="1:8" ht="15.75">
      <c r="A320" s="183"/>
      <c r="B320" s="175"/>
      <c r="C320" s="330"/>
      <c r="D320" s="178" t="s">
        <v>398</v>
      </c>
      <c r="E320" s="329" t="s">
        <v>265</v>
      </c>
      <c r="F320" s="330">
        <v>28.3</v>
      </c>
      <c r="G320" s="367"/>
      <c r="H320" s="412"/>
    </row>
    <row r="321" spans="1:8" ht="15.75">
      <c r="A321" s="183"/>
      <c r="B321" s="175"/>
      <c r="C321" s="330"/>
      <c r="D321" s="170" t="s">
        <v>316</v>
      </c>
      <c r="E321" s="330" t="s">
        <v>214</v>
      </c>
      <c r="F321" s="330">
        <v>4</v>
      </c>
      <c r="G321" s="367"/>
      <c r="H321" s="412"/>
    </row>
    <row r="322" spans="1:8" ht="15.75">
      <c r="A322" s="183"/>
      <c r="B322" s="175"/>
      <c r="C322" s="330"/>
      <c r="D322" s="190" t="s">
        <v>107</v>
      </c>
      <c r="E322" s="179" t="s">
        <v>266</v>
      </c>
      <c r="F322" s="179"/>
      <c r="G322" s="345">
        <f>F320*F321</f>
        <v>113.2</v>
      </c>
      <c r="H322" s="412"/>
    </row>
    <row r="323" spans="1:8" ht="15.75">
      <c r="A323" s="183"/>
      <c r="B323" s="175"/>
      <c r="C323" s="330"/>
      <c r="D323" s="170"/>
      <c r="E323" s="330"/>
      <c r="F323" s="330"/>
      <c r="G323" s="341"/>
      <c r="H323" s="412"/>
    </row>
    <row r="324" spans="1:8" ht="30">
      <c r="A324" s="183" t="s">
        <v>115</v>
      </c>
      <c r="B324" s="173">
        <v>96546</v>
      </c>
      <c r="C324" s="172" t="s">
        <v>193</v>
      </c>
      <c r="D324" s="171" t="s">
        <v>139</v>
      </c>
      <c r="E324" s="172" t="s">
        <v>28</v>
      </c>
      <c r="F324" s="172"/>
      <c r="G324" s="341"/>
      <c r="H324" s="412"/>
    </row>
    <row r="325" spans="1:8" ht="15.75">
      <c r="A325" s="183"/>
      <c r="B325" s="175"/>
      <c r="C325" s="330"/>
      <c r="D325" s="178" t="s">
        <v>386</v>
      </c>
      <c r="E325" s="179"/>
      <c r="F325" s="330"/>
      <c r="G325" s="367"/>
      <c r="H325" s="412"/>
    </row>
    <row r="326" spans="1:8" ht="15.75">
      <c r="A326" s="183"/>
      <c r="B326" s="175"/>
      <c r="C326" s="330"/>
      <c r="D326" s="178" t="s">
        <v>399</v>
      </c>
      <c r="E326" s="329" t="s">
        <v>400</v>
      </c>
      <c r="F326" s="330">
        <v>83.1</v>
      </c>
      <c r="G326" s="367"/>
      <c r="H326" s="412"/>
    </row>
    <row r="327" spans="1:8" ht="15.75">
      <c r="A327" s="183"/>
      <c r="B327" s="175"/>
      <c r="C327" s="330"/>
      <c r="D327" s="170" t="s">
        <v>316</v>
      </c>
      <c r="E327" s="330" t="s">
        <v>214</v>
      </c>
      <c r="F327" s="330">
        <v>4</v>
      </c>
      <c r="G327" s="367"/>
      <c r="H327" s="412"/>
    </row>
    <row r="328" spans="1:8" ht="15.75">
      <c r="A328" s="183"/>
      <c r="B328" s="175"/>
      <c r="C328" s="330"/>
      <c r="D328" s="190" t="s">
        <v>213</v>
      </c>
      <c r="E328" s="179" t="s">
        <v>266</v>
      </c>
      <c r="F328" s="179"/>
      <c r="G328" s="345">
        <f>F326*F327</f>
        <v>332.4</v>
      </c>
      <c r="H328" s="412"/>
    </row>
    <row r="329" spans="1:8" ht="15.75">
      <c r="A329" s="183"/>
      <c r="B329" s="175"/>
      <c r="C329" s="330"/>
      <c r="D329" s="190"/>
      <c r="E329" s="179"/>
      <c r="F329" s="179"/>
      <c r="G329" s="345"/>
      <c r="H329" s="412"/>
    </row>
    <row r="330" spans="1:8" ht="30">
      <c r="A330" s="183" t="s">
        <v>116</v>
      </c>
      <c r="B330" s="164" t="s">
        <v>425</v>
      </c>
      <c r="C330" s="163" t="s">
        <v>193</v>
      </c>
      <c r="D330" s="165" t="s">
        <v>426</v>
      </c>
      <c r="E330" s="172" t="s">
        <v>29</v>
      </c>
      <c r="F330" s="172"/>
      <c r="G330" s="367"/>
      <c r="H330" s="412"/>
    </row>
    <row r="331" spans="1:8" ht="15.75">
      <c r="A331" s="183"/>
      <c r="B331" s="164"/>
      <c r="C331" s="163"/>
      <c r="D331" s="165" t="s">
        <v>402</v>
      </c>
      <c r="E331" s="172"/>
      <c r="F331" s="172"/>
      <c r="G331" s="367"/>
      <c r="H331" s="412"/>
    </row>
    <row r="332" spans="1:8" ht="15.75">
      <c r="A332" s="183"/>
      <c r="B332" s="164"/>
      <c r="C332" s="163"/>
      <c r="D332" s="170" t="s">
        <v>401</v>
      </c>
      <c r="E332" s="330" t="s">
        <v>210</v>
      </c>
      <c r="F332" s="330">
        <f>(1.3*2)</f>
        <v>2.6</v>
      </c>
      <c r="G332" s="367"/>
      <c r="H332" s="412"/>
    </row>
    <row r="333" spans="1:8" ht="15.75">
      <c r="A333" s="183"/>
      <c r="B333" s="164"/>
      <c r="C333" s="163"/>
      <c r="D333" s="170" t="s">
        <v>389</v>
      </c>
      <c r="E333" s="330" t="s">
        <v>210</v>
      </c>
      <c r="F333" s="330">
        <v>0.35</v>
      </c>
      <c r="G333" s="367"/>
      <c r="H333" s="412"/>
    </row>
    <row r="334" spans="1:8" ht="15.75">
      <c r="A334" s="183"/>
      <c r="B334" s="164"/>
      <c r="C334" s="163"/>
      <c r="D334" s="170" t="s">
        <v>424</v>
      </c>
      <c r="E334" s="330" t="s">
        <v>214</v>
      </c>
      <c r="F334" s="330">
        <v>2</v>
      </c>
      <c r="G334" s="367"/>
      <c r="H334" s="412"/>
    </row>
    <row r="335" spans="1:8" ht="15.75">
      <c r="A335" s="183"/>
      <c r="B335" s="164"/>
      <c r="C335" s="163"/>
      <c r="D335" s="170" t="s">
        <v>382</v>
      </c>
      <c r="E335" s="330" t="s">
        <v>108</v>
      </c>
      <c r="F335" s="330">
        <f>F332*F333*F334</f>
        <v>1.8199999999999998</v>
      </c>
      <c r="G335" s="367"/>
      <c r="H335" s="412"/>
    </row>
    <row r="336" spans="1:8" ht="15.75">
      <c r="A336" s="183"/>
      <c r="B336" s="164"/>
      <c r="C336" s="163"/>
      <c r="D336" s="171" t="s">
        <v>403</v>
      </c>
      <c r="E336" s="330"/>
      <c r="F336" s="330"/>
      <c r="G336" s="367"/>
      <c r="H336" s="412"/>
    </row>
    <row r="337" spans="1:8" ht="15.75">
      <c r="A337" s="183"/>
      <c r="B337" s="164"/>
      <c r="C337" s="163"/>
      <c r="D337" s="170" t="s">
        <v>254</v>
      </c>
      <c r="E337" s="330" t="s">
        <v>210</v>
      </c>
      <c r="F337" s="330">
        <f>3.5+3.3*9+1.35</f>
        <v>34.550000000000004</v>
      </c>
      <c r="G337" s="367"/>
      <c r="H337" s="412"/>
    </row>
    <row r="338" spans="1:8" ht="15.75">
      <c r="A338" s="183"/>
      <c r="B338" s="164"/>
      <c r="C338" s="163"/>
      <c r="D338" s="170" t="s">
        <v>389</v>
      </c>
      <c r="E338" s="330" t="s">
        <v>210</v>
      </c>
      <c r="F338" s="330">
        <v>0.4</v>
      </c>
      <c r="G338" s="367"/>
      <c r="H338" s="412"/>
    </row>
    <row r="339" spans="1:8" ht="15.75">
      <c r="A339" s="183"/>
      <c r="B339" s="164"/>
      <c r="C339" s="163"/>
      <c r="D339" s="170" t="s">
        <v>424</v>
      </c>
      <c r="E339" s="330" t="s">
        <v>214</v>
      </c>
      <c r="F339" s="330">
        <v>2</v>
      </c>
      <c r="G339" s="367"/>
      <c r="H339" s="412"/>
    </row>
    <row r="340" spans="1:8" ht="15.75">
      <c r="A340" s="183"/>
      <c r="B340" s="164"/>
      <c r="C340" s="163"/>
      <c r="D340" s="170" t="s">
        <v>382</v>
      </c>
      <c r="E340" s="330" t="s">
        <v>108</v>
      </c>
      <c r="F340" s="330">
        <f>F337*F338*F339</f>
        <v>27.640000000000004</v>
      </c>
      <c r="G340" s="367"/>
      <c r="H340" s="412"/>
    </row>
    <row r="341" spans="1:8" ht="15.75">
      <c r="A341" s="183"/>
      <c r="B341" s="164"/>
      <c r="C341" s="163"/>
      <c r="D341" s="190"/>
      <c r="E341" s="179"/>
      <c r="F341" s="172"/>
      <c r="G341" s="367"/>
      <c r="H341" s="412"/>
    </row>
    <row r="342" spans="1:8" ht="15.75">
      <c r="A342" s="183"/>
      <c r="B342" s="164"/>
      <c r="C342" s="163"/>
      <c r="D342" s="178" t="s">
        <v>382</v>
      </c>
      <c r="E342" s="329" t="s">
        <v>108</v>
      </c>
      <c r="F342" s="330">
        <f>F340+F335</f>
        <v>29.460000000000004</v>
      </c>
      <c r="G342" s="367"/>
      <c r="H342" s="412"/>
    </row>
    <row r="343" spans="1:8" ht="15.75">
      <c r="A343" s="183"/>
      <c r="B343" s="175"/>
      <c r="C343" s="330"/>
      <c r="D343" s="170" t="s">
        <v>316</v>
      </c>
      <c r="E343" s="330" t="s">
        <v>214</v>
      </c>
      <c r="F343" s="330">
        <v>4</v>
      </c>
      <c r="G343" s="367"/>
      <c r="H343" s="412"/>
    </row>
    <row r="344" spans="1:8" ht="15.75">
      <c r="A344" s="180"/>
      <c r="B344" s="164"/>
      <c r="C344" s="163"/>
      <c r="D344" s="171" t="s">
        <v>213</v>
      </c>
      <c r="E344" s="368" t="s">
        <v>251</v>
      </c>
      <c r="F344" s="368"/>
      <c r="G344" s="341">
        <f>F342*F343</f>
        <v>117.84000000000002</v>
      </c>
      <c r="H344" s="412"/>
    </row>
    <row r="345" spans="1:8" ht="15.75">
      <c r="A345" s="183"/>
      <c r="B345" s="175"/>
      <c r="C345" s="330"/>
      <c r="D345" s="170"/>
      <c r="E345" s="330"/>
      <c r="F345" s="330"/>
      <c r="G345" s="367"/>
      <c r="H345" s="412"/>
    </row>
    <row r="346" spans="1:8" ht="30">
      <c r="A346" s="183" t="s">
        <v>271</v>
      </c>
      <c r="B346" s="164">
        <v>94971</v>
      </c>
      <c r="C346" s="163" t="s">
        <v>193</v>
      </c>
      <c r="D346" s="165" t="s">
        <v>388</v>
      </c>
      <c r="E346" s="172" t="s">
        <v>75</v>
      </c>
      <c r="F346" s="172"/>
      <c r="G346" s="367"/>
      <c r="H346" s="410"/>
    </row>
    <row r="347" spans="1:8" ht="15.75">
      <c r="A347" s="183"/>
      <c r="B347" s="164"/>
      <c r="C347" s="163"/>
      <c r="D347" s="165" t="s">
        <v>402</v>
      </c>
      <c r="E347" s="172"/>
      <c r="F347" s="172"/>
      <c r="G347" s="367"/>
      <c r="H347" s="410"/>
    </row>
    <row r="348" spans="1:8" ht="15.75">
      <c r="A348" s="183"/>
      <c r="B348" s="164"/>
      <c r="C348" s="163"/>
      <c r="D348" s="170" t="s">
        <v>246</v>
      </c>
      <c r="E348" s="330" t="s">
        <v>210</v>
      </c>
      <c r="F348" s="330">
        <v>0.4</v>
      </c>
      <c r="G348" s="367"/>
      <c r="H348" s="410"/>
    </row>
    <row r="349" spans="1:8" ht="15.75">
      <c r="A349" s="183"/>
      <c r="B349" s="164"/>
      <c r="C349" s="163"/>
      <c r="D349" s="170" t="s">
        <v>401</v>
      </c>
      <c r="E349" s="330" t="s">
        <v>210</v>
      </c>
      <c r="F349" s="330">
        <f>1.3*2</f>
        <v>2.6</v>
      </c>
      <c r="G349" s="367"/>
      <c r="H349" s="410"/>
    </row>
    <row r="350" spans="1:8" ht="15.75">
      <c r="A350" s="183"/>
      <c r="B350" s="164"/>
      <c r="C350" s="163"/>
      <c r="D350" s="170" t="s">
        <v>389</v>
      </c>
      <c r="E350" s="330" t="s">
        <v>210</v>
      </c>
      <c r="F350" s="330">
        <v>0.35</v>
      </c>
      <c r="G350" s="367"/>
      <c r="H350" s="410"/>
    </row>
    <row r="351" spans="1:8" ht="15.75">
      <c r="A351" s="183"/>
      <c r="B351" s="164"/>
      <c r="C351" s="163"/>
      <c r="D351" s="170" t="s">
        <v>371</v>
      </c>
      <c r="E351" s="330" t="s">
        <v>251</v>
      </c>
      <c r="F351" s="330">
        <f>F348*F349*F350</f>
        <v>0.36399999999999999</v>
      </c>
      <c r="G351" s="367"/>
      <c r="H351" s="410"/>
    </row>
    <row r="352" spans="1:8" ht="15.75">
      <c r="A352" s="183"/>
      <c r="B352" s="164"/>
      <c r="C352" s="163"/>
      <c r="D352" s="171" t="s">
        <v>403</v>
      </c>
      <c r="E352" s="330"/>
      <c r="F352" s="330"/>
      <c r="G352" s="367"/>
      <c r="H352" s="410"/>
    </row>
    <row r="353" spans="1:8" ht="15.75">
      <c r="A353" s="183"/>
      <c r="B353" s="164"/>
      <c r="C353" s="163"/>
      <c r="D353" s="170" t="s">
        <v>246</v>
      </c>
      <c r="E353" s="330" t="s">
        <v>210</v>
      </c>
      <c r="F353" s="330">
        <v>0.12</v>
      </c>
      <c r="G353" s="367"/>
      <c r="H353" s="410"/>
    </row>
    <row r="354" spans="1:8" ht="15.75">
      <c r="A354" s="183"/>
      <c r="B354" s="164"/>
      <c r="C354" s="163"/>
      <c r="D354" s="170" t="s">
        <v>254</v>
      </c>
      <c r="E354" s="330" t="s">
        <v>210</v>
      </c>
      <c r="F354" s="330">
        <f>3.5+3.3*9+1.35</f>
        <v>34.550000000000004</v>
      </c>
      <c r="G354" s="367"/>
      <c r="H354" s="410"/>
    </row>
    <row r="355" spans="1:8" ht="15.75">
      <c r="A355" s="183"/>
      <c r="B355" s="164"/>
      <c r="C355" s="163"/>
      <c r="D355" s="170" t="s">
        <v>389</v>
      </c>
      <c r="E355" s="330" t="s">
        <v>210</v>
      </c>
      <c r="F355" s="330">
        <v>0.4</v>
      </c>
      <c r="G355" s="367"/>
      <c r="H355" s="410"/>
    </row>
    <row r="356" spans="1:8" ht="15.75">
      <c r="A356" s="183"/>
      <c r="B356" s="164"/>
      <c r="C356" s="163"/>
      <c r="D356" s="170" t="s">
        <v>371</v>
      </c>
      <c r="E356" s="330" t="s">
        <v>251</v>
      </c>
      <c r="F356" s="330">
        <f>F353*F354*F355</f>
        <v>1.6584000000000003</v>
      </c>
      <c r="G356" s="367"/>
      <c r="H356" s="410"/>
    </row>
    <row r="357" spans="1:8" ht="15.75">
      <c r="A357" s="183"/>
      <c r="B357" s="164"/>
      <c r="C357" s="163"/>
      <c r="D357" s="190"/>
      <c r="E357" s="179"/>
      <c r="F357" s="172"/>
      <c r="G357" s="367"/>
      <c r="H357" s="410"/>
    </row>
    <row r="358" spans="1:8" ht="15.75">
      <c r="A358" s="183"/>
      <c r="B358" s="164"/>
      <c r="C358" s="163"/>
      <c r="D358" s="178" t="s">
        <v>371</v>
      </c>
      <c r="E358" s="329" t="s">
        <v>251</v>
      </c>
      <c r="F358" s="330">
        <f>F351+F356</f>
        <v>2.0224000000000002</v>
      </c>
      <c r="G358" s="367"/>
      <c r="H358" s="410"/>
    </row>
    <row r="359" spans="1:8" ht="15.75">
      <c r="A359" s="183"/>
      <c r="B359" s="175"/>
      <c r="C359" s="330"/>
      <c r="D359" s="170" t="s">
        <v>316</v>
      </c>
      <c r="E359" s="330" t="s">
        <v>214</v>
      </c>
      <c r="F359" s="330">
        <v>4</v>
      </c>
      <c r="G359" s="367"/>
      <c r="H359" s="410"/>
    </row>
    <row r="360" spans="1:8" ht="15.75">
      <c r="A360" s="180"/>
      <c r="B360" s="164"/>
      <c r="C360" s="163"/>
      <c r="D360" s="171" t="s">
        <v>213</v>
      </c>
      <c r="E360" s="368" t="s">
        <v>251</v>
      </c>
      <c r="F360" s="368"/>
      <c r="G360" s="341">
        <f>F358*F359</f>
        <v>8.0896000000000008</v>
      </c>
      <c r="H360" s="410"/>
    </row>
    <row r="361" spans="1:8" ht="15.75">
      <c r="A361" s="183"/>
      <c r="B361" s="175"/>
      <c r="C361" s="330"/>
      <c r="D361" s="170"/>
      <c r="E361" s="330"/>
      <c r="F361" s="330"/>
      <c r="G361" s="340"/>
      <c r="H361" s="412"/>
    </row>
    <row r="362" spans="1:8" s="204" customFormat="1" ht="30">
      <c r="A362" s="183" t="s">
        <v>272</v>
      </c>
      <c r="B362" s="173">
        <v>100206</v>
      </c>
      <c r="C362" s="172" t="s">
        <v>193</v>
      </c>
      <c r="D362" s="171" t="s">
        <v>262</v>
      </c>
      <c r="E362" s="172" t="s">
        <v>263</v>
      </c>
      <c r="F362" s="172"/>
      <c r="G362" s="340"/>
      <c r="H362" s="413"/>
    </row>
    <row r="363" spans="1:8" ht="15.75">
      <c r="A363" s="180"/>
      <c r="B363" s="164"/>
      <c r="C363" s="163"/>
      <c r="D363" s="190" t="s">
        <v>99</v>
      </c>
      <c r="E363" s="179"/>
      <c r="F363" s="330"/>
      <c r="G363" s="340"/>
      <c r="H363" s="412"/>
    </row>
    <row r="364" spans="1:8" ht="15.75">
      <c r="A364" s="183"/>
      <c r="B364" s="175"/>
      <c r="C364" s="330"/>
      <c r="D364" s="170" t="s">
        <v>280</v>
      </c>
      <c r="E364" s="330" t="s">
        <v>267</v>
      </c>
      <c r="F364" s="330">
        <v>0.04</v>
      </c>
      <c r="G364" s="340"/>
      <c r="H364" s="412"/>
    </row>
    <row r="365" spans="1:8" s="204" customFormat="1" ht="15.75">
      <c r="A365" s="183"/>
      <c r="B365" s="173"/>
      <c r="C365" s="172"/>
      <c r="D365" s="171" t="s">
        <v>213</v>
      </c>
      <c r="E365" s="172" t="s">
        <v>269</v>
      </c>
      <c r="F365" s="172"/>
      <c r="G365" s="340">
        <f>G360*F364</f>
        <v>0.32358400000000004</v>
      </c>
      <c r="H365" s="413"/>
    </row>
    <row r="366" spans="1:8" ht="15.75">
      <c r="A366" s="180"/>
      <c r="B366" s="164"/>
      <c r="C366" s="163"/>
      <c r="D366" s="165"/>
      <c r="E366" s="201"/>
      <c r="F366" s="330"/>
      <c r="G366" s="340"/>
      <c r="H366" s="412"/>
    </row>
    <row r="367" spans="1:8" ht="30">
      <c r="A367" s="180" t="s">
        <v>273</v>
      </c>
      <c r="B367" s="164">
        <v>103670</v>
      </c>
      <c r="C367" s="163" t="s">
        <v>193</v>
      </c>
      <c r="D367" s="190" t="s">
        <v>478</v>
      </c>
      <c r="E367" s="179" t="s">
        <v>75</v>
      </c>
      <c r="F367" s="172">
        <v>4.1670000000000007</v>
      </c>
      <c r="G367" s="340"/>
      <c r="H367" s="412"/>
    </row>
    <row r="368" spans="1:8" ht="15.75">
      <c r="A368" s="180"/>
      <c r="B368" s="166"/>
      <c r="C368" s="167"/>
      <c r="D368" s="178" t="s">
        <v>270</v>
      </c>
      <c r="E368" s="329"/>
      <c r="F368" s="189"/>
      <c r="G368" s="372"/>
      <c r="H368" s="412"/>
    </row>
    <row r="369" spans="1:8" s="204" customFormat="1" ht="15.75">
      <c r="A369" s="183"/>
      <c r="B369" s="173"/>
      <c r="C369" s="172"/>
      <c r="D369" s="190" t="s">
        <v>107</v>
      </c>
      <c r="E369" s="179" t="s">
        <v>251</v>
      </c>
      <c r="F369" s="172"/>
      <c r="G369" s="343">
        <f>G360</f>
        <v>8.0896000000000008</v>
      </c>
      <c r="H369" s="413"/>
    </row>
    <row r="370" spans="1:8" s="204" customFormat="1" ht="15.75">
      <c r="A370" s="183"/>
      <c r="B370" s="173"/>
      <c r="C370" s="172"/>
      <c r="D370" s="190"/>
      <c r="E370" s="179"/>
      <c r="F370" s="172"/>
      <c r="G370" s="343"/>
      <c r="H370" s="413"/>
    </row>
    <row r="371" spans="1:8" s="204" customFormat="1" ht="15.75">
      <c r="A371" s="180" t="s">
        <v>472</v>
      </c>
      <c r="B371" s="164">
        <v>156</v>
      </c>
      <c r="C371" s="163" t="s">
        <v>194</v>
      </c>
      <c r="D371" s="190" t="s">
        <v>473</v>
      </c>
      <c r="E371" s="179" t="s">
        <v>28</v>
      </c>
      <c r="F371" s="172">
        <v>4.1670000000000007</v>
      </c>
      <c r="G371" s="340"/>
      <c r="H371" s="413"/>
    </row>
    <row r="372" spans="1:8" s="204" customFormat="1" ht="15.75">
      <c r="A372" s="180"/>
      <c r="B372" s="166"/>
      <c r="C372" s="167"/>
      <c r="D372" s="178" t="s">
        <v>474</v>
      </c>
      <c r="E372" s="329"/>
      <c r="F372" s="189"/>
      <c r="G372" s="372"/>
      <c r="H372" s="413"/>
    </row>
    <row r="373" spans="1:8" s="204" customFormat="1" ht="15.75">
      <c r="A373" s="180"/>
      <c r="B373" s="166"/>
      <c r="C373" s="167"/>
      <c r="D373" s="178" t="s">
        <v>475</v>
      </c>
      <c r="E373" s="329" t="s">
        <v>214</v>
      </c>
      <c r="F373" s="189">
        <f>4*3</f>
        <v>12</v>
      </c>
      <c r="G373" s="372"/>
      <c r="H373" s="413"/>
    </row>
    <row r="374" spans="1:8" s="204" customFormat="1" ht="15.75">
      <c r="A374" s="180"/>
      <c r="B374" s="166"/>
      <c r="C374" s="167"/>
      <c r="D374" s="178" t="s">
        <v>476</v>
      </c>
      <c r="E374" s="329" t="s">
        <v>266</v>
      </c>
      <c r="F374" s="189">
        <f>F373*70/1000</f>
        <v>0.84</v>
      </c>
      <c r="G374" s="372"/>
      <c r="H374" s="413"/>
    </row>
    <row r="375" spans="1:8" s="204" customFormat="1" ht="15.75">
      <c r="A375" s="180"/>
      <c r="B375" s="166"/>
      <c r="C375" s="167"/>
      <c r="D375" s="170" t="s">
        <v>316</v>
      </c>
      <c r="E375" s="330" t="s">
        <v>214</v>
      </c>
      <c r="F375" s="330">
        <v>4</v>
      </c>
      <c r="G375" s="372"/>
      <c r="H375" s="413"/>
    </row>
    <row r="376" spans="1:8" s="204" customFormat="1" ht="15.75">
      <c r="A376" s="183"/>
      <c r="B376" s="173"/>
      <c r="C376" s="172"/>
      <c r="D376" s="190" t="s">
        <v>107</v>
      </c>
      <c r="E376" s="179" t="s">
        <v>266</v>
      </c>
      <c r="F376" s="172"/>
      <c r="G376" s="343">
        <f>ROUND(F374,0)*F375</f>
        <v>4</v>
      </c>
      <c r="H376" s="413"/>
    </row>
    <row r="377" spans="1:8" ht="15.75">
      <c r="A377" s="183"/>
      <c r="B377" s="175"/>
      <c r="C377" s="330"/>
      <c r="D377" s="170"/>
      <c r="E377" s="330"/>
      <c r="F377" s="330"/>
      <c r="G377" s="340"/>
      <c r="H377" s="412"/>
    </row>
    <row r="378" spans="1:8" s="204" customFormat="1" ht="15.75">
      <c r="A378" s="180">
        <v>5</v>
      </c>
      <c r="B378" s="164"/>
      <c r="C378" s="163"/>
      <c r="D378" s="190" t="s">
        <v>490</v>
      </c>
      <c r="E378" s="179"/>
      <c r="F378" s="172"/>
      <c r="G378" s="340"/>
      <c r="H378" s="413"/>
    </row>
    <row r="379" spans="1:8" s="204" customFormat="1" ht="15.75">
      <c r="A379" s="183"/>
      <c r="B379" s="173"/>
      <c r="C379" s="172"/>
      <c r="D379" s="347" t="s">
        <v>404</v>
      </c>
      <c r="E379" s="179"/>
      <c r="F379" s="172"/>
      <c r="G379" s="340"/>
      <c r="H379" s="413"/>
    </row>
    <row r="380" spans="1:8" s="204" customFormat="1" ht="30">
      <c r="A380" s="183" t="s">
        <v>81</v>
      </c>
      <c r="B380" s="173" t="s">
        <v>481</v>
      </c>
      <c r="C380" s="172" t="s">
        <v>193</v>
      </c>
      <c r="D380" s="190" t="s">
        <v>482</v>
      </c>
      <c r="E380" s="179" t="s">
        <v>28</v>
      </c>
      <c r="F380" s="179"/>
      <c r="G380" s="372"/>
      <c r="H380" s="413"/>
    </row>
    <row r="381" spans="1:8" ht="15.75">
      <c r="A381" s="183"/>
      <c r="B381" s="175"/>
      <c r="C381" s="330"/>
      <c r="D381" s="178" t="s">
        <v>405</v>
      </c>
      <c r="E381" s="179"/>
      <c r="F381" s="330"/>
      <c r="G381" s="367"/>
      <c r="H381" s="412"/>
    </row>
    <row r="382" spans="1:8" ht="15.75">
      <c r="A382" s="183"/>
      <c r="B382" s="175"/>
      <c r="C382" s="330"/>
      <c r="D382" s="178" t="s">
        <v>406</v>
      </c>
      <c r="E382" s="329" t="s">
        <v>400</v>
      </c>
      <c r="F382" s="330">
        <f>(612+32.4)*0.154</f>
        <v>99.2376</v>
      </c>
      <c r="G382" s="367"/>
      <c r="H382" s="412"/>
    </row>
    <row r="383" spans="1:8" ht="15.75">
      <c r="A383" s="183"/>
      <c r="B383" s="175"/>
      <c r="C383" s="330"/>
      <c r="D383" s="170" t="s">
        <v>316</v>
      </c>
      <c r="E383" s="330" t="s">
        <v>214</v>
      </c>
      <c r="F383" s="330">
        <v>4</v>
      </c>
      <c r="G383" s="367"/>
      <c r="H383" s="412"/>
    </row>
    <row r="384" spans="1:8" ht="15.75">
      <c r="A384" s="183"/>
      <c r="B384" s="175"/>
      <c r="C384" s="330"/>
      <c r="D384" s="190" t="s">
        <v>107</v>
      </c>
      <c r="E384" s="179" t="s">
        <v>266</v>
      </c>
      <c r="F384" s="179"/>
      <c r="G384" s="345">
        <f>F382*F383</f>
        <v>396.9504</v>
      </c>
      <c r="H384" s="412"/>
    </row>
    <row r="385" spans="1:8" ht="15.75">
      <c r="A385" s="180"/>
      <c r="B385" s="164"/>
      <c r="C385" s="163"/>
      <c r="D385" s="190"/>
      <c r="E385" s="179"/>
      <c r="F385" s="329"/>
      <c r="G385" s="340"/>
      <c r="H385" s="412"/>
    </row>
    <row r="386" spans="1:8" ht="30">
      <c r="A386" s="183" t="s">
        <v>82</v>
      </c>
      <c r="B386" s="173" t="s">
        <v>483</v>
      </c>
      <c r="C386" s="172" t="s">
        <v>193</v>
      </c>
      <c r="D386" s="171" t="s">
        <v>484</v>
      </c>
      <c r="E386" s="172" t="s">
        <v>28</v>
      </c>
      <c r="F386" s="172"/>
      <c r="G386" s="344"/>
      <c r="H386" s="412"/>
    </row>
    <row r="387" spans="1:8" ht="15.75">
      <c r="A387" s="183"/>
      <c r="B387" s="175"/>
      <c r="C387" s="330"/>
      <c r="D387" s="178" t="s">
        <v>405</v>
      </c>
      <c r="E387" s="179"/>
      <c r="F387" s="330"/>
      <c r="G387" s="367"/>
      <c r="H387" s="412"/>
    </row>
    <row r="388" spans="1:8" ht="15.75">
      <c r="A388" s="180"/>
      <c r="B388" s="164"/>
      <c r="C388" s="163"/>
      <c r="D388" s="178" t="s">
        <v>407</v>
      </c>
      <c r="E388" s="329" t="s">
        <v>265</v>
      </c>
      <c r="F388" s="330">
        <f>(468+278.4+25.44)*0.617</f>
        <v>476.22528</v>
      </c>
      <c r="G388" s="367"/>
      <c r="H388" s="412"/>
    </row>
    <row r="389" spans="1:8" ht="15.75">
      <c r="A389" s="180"/>
      <c r="B389" s="164"/>
      <c r="C389" s="163"/>
      <c r="D389" s="170" t="s">
        <v>316</v>
      </c>
      <c r="E389" s="330" t="s">
        <v>214</v>
      </c>
      <c r="F389" s="330">
        <v>4</v>
      </c>
      <c r="G389" s="367"/>
      <c r="H389" s="412"/>
    </row>
    <row r="390" spans="1:8" ht="15.75">
      <c r="A390" s="183"/>
      <c r="B390" s="175"/>
      <c r="C390" s="330"/>
      <c r="D390" s="190" t="s">
        <v>213</v>
      </c>
      <c r="E390" s="179" t="s">
        <v>266</v>
      </c>
      <c r="F390" s="179"/>
      <c r="G390" s="345">
        <f>F388*F389</f>
        <v>1904.90112</v>
      </c>
      <c r="H390" s="412"/>
    </row>
    <row r="391" spans="1:8" ht="15.75">
      <c r="A391" s="183"/>
      <c r="B391" s="175"/>
      <c r="C391" s="330"/>
      <c r="D391" s="170"/>
      <c r="E391" s="330"/>
      <c r="F391" s="330"/>
      <c r="G391" s="344"/>
      <c r="H391" s="412"/>
    </row>
    <row r="392" spans="1:8" ht="45">
      <c r="A392" s="183" t="s">
        <v>83</v>
      </c>
      <c r="B392" s="173" t="s">
        <v>408</v>
      </c>
      <c r="C392" s="172" t="s">
        <v>193</v>
      </c>
      <c r="D392" s="171" t="s">
        <v>409</v>
      </c>
      <c r="E392" s="172" t="s">
        <v>29</v>
      </c>
      <c r="F392" s="172"/>
      <c r="G392" s="344"/>
      <c r="H392" s="412"/>
    </row>
    <row r="393" spans="1:8" ht="15.75">
      <c r="A393" s="183"/>
      <c r="B393" s="173"/>
      <c r="C393" s="172"/>
      <c r="D393" s="171" t="s">
        <v>415</v>
      </c>
      <c r="E393" s="172"/>
      <c r="F393" s="172"/>
      <c r="G393" s="344"/>
      <c r="H393" s="412"/>
    </row>
    <row r="394" spans="1:8" ht="15.75">
      <c r="A394" s="183"/>
      <c r="B394" s="173"/>
      <c r="C394" s="172"/>
      <c r="D394" s="170" t="s">
        <v>413</v>
      </c>
      <c r="E394" s="330" t="s">
        <v>106</v>
      </c>
      <c r="F394" s="330">
        <f>2*3.1416*0.2</f>
        <v>1.25664</v>
      </c>
      <c r="G394" s="344"/>
      <c r="H394" s="412"/>
    </row>
    <row r="395" spans="1:8" ht="15.75">
      <c r="A395" s="183"/>
      <c r="B395" s="175"/>
      <c r="C395" s="330"/>
      <c r="D395" s="178" t="s">
        <v>412</v>
      </c>
      <c r="E395" s="329" t="s">
        <v>106</v>
      </c>
      <c r="F395" s="330">
        <v>3.2</v>
      </c>
      <c r="G395" s="367"/>
      <c r="H395" s="412"/>
    </row>
    <row r="396" spans="1:8" ht="15.75">
      <c r="A396" s="183"/>
      <c r="B396" s="175"/>
      <c r="C396" s="330"/>
      <c r="D396" s="178" t="s">
        <v>414</v>
      </c>
      <c r="E396" s="329" t="s">
        <v>108</v>
      </c>
      <c r="F396" s="330">
        <f>F395*F394</f>
        <v>4.0212479999999999</v>
      </c>
      <c r="G396" s="367"/>
      <c r="H396" s="412"/>
    </row>
    <row r="397" spans="1:8" ht="15.75">
      <c r="A397" s="183"/>
      <c r="B397" s="175"/>
      <c r="C397" s="330"/>
      <c r="D397" s="178" t="s">
        <v>416</v>
      </c>
      <c r="E397" s="329" t="s">
        <v>256</v>
      </c>
      <c r="F397" s="330">
        <v>11</v>
      </c>
      <c r="G397" s="367"/>
      <c r="H397" s="412"/>
    </row>
    <row r="398" spans="1:8" ht="15.75">
      <c r="A398" s="183"/>
      <c r="B398" s="175"/>
      <c r="C398" s="330"/>
      <c r="D398" s="178" t="s">
        <v>417</v>
      </c>
      <c r="E398" s="329" t="s">
        <v>108</v>
      </c>
      <c r="F398" s="330">
        <f>F397*F396</f>
        <v>44.233727999999999</v>
      </c>
      <c r="G398" s="367"/>
      <c r="H398" s="412"/>
    </row>
    <row r="399" spans="1:8" ht="15.75">
      <c r="A399" s="183"/>
      <c r="B399" s="175"/>
      <c r="C399" s="330"/>
      <c r="D399" s="178" t="s">
        <v>419</v>
      </c>
      <c r="E399" s="329" t="s">
        <v>256</v>
      </c>
      <c r="F399" s="330">
        <v>4</v>
      </c>
      <c r="G399" s="367"/>
      <c r="H399" s="412"/>
    </row>
    <row r="400" spans="1:8" ht="15.75">
      <c r="A400" s="183"/>
      <c r="B400" s="175"/>
      <c r="C400" s="330"/>
      <c r="D400" s="190" t="s">
        <v>213</v>
      </c>
      <c r="E400" s="179" t="s">
        <v>108</v>
      </c>
      <c r="F400" s="179"/>
      <c r="G400" s="345">
        <f>F398*F399</f>
        <v>176.934912</v>
      </c>
      <c r="H400" s="412"/>
    </row>
    <row r="401" spans="1:8" ht="15.75">
      <c r="A401" s="183"/>
      <c r="B401" s="175"/>
      <c r="C401" s="330"/>
      <c r="D401" s="190"/>
      <c r="E401" s="179"/>
      <c r="F401" s="179"/>
      <c r="G401" s="345"/>
      <c r="H401" s="412"/>
    </row>
    <row r="402" spans="1:8" ht="45">
      <c r="A402" s="183" t="s">
        <v>84</v>
      </c>
      <c r="B402" s="173" t="s">
        <v>410</v>
      </c>
      <c r="C402" s="172" t="s">
        <v>193</v>
      </c>
      <c r="D402" s="171" t="s">
        <v>411</v>
      </c>
      <c r="E402" s="172" t="s">
        <v>29</v>
      </c>
      <c r="F402" s="172"/>
      <c r="G402" s="344"/>
      <c r="H402" s="412"/>
    </row>
    <row r="403" spans="1:8" ht="15.75">
      <c r="A403" s="183"/>
      <c r="B403" s="173"/>
      <c r="C403" s="172"/>
      <c r="D403" s="171" t="s">
        <v>418</v>
      </c>
      <c r="E403" s="329"/>
      <c r="F403" s="330"/>
      <c r="G403" s="367"/>
      <c r="H403" s="412"/>
    </row>
    <row r="404" spans="1:8" ht="15.75">
      <c r="A404" s="183"/>
      <c r="B404" s="173"/>
      <c r="C404" s="172"/>
      <c r="D404" s="170" t="s">
        <v>413</v>
      </c>
      <c r="E404" s="330" t="s">
        <v>106</v>
      </c>
      <c r="F404" s="330">
        <f>2*3.1416*0.2</f>
        <v>1.25664</v>
      </c>
      <c r="G404" s="367"/>
      <c r="H404" s="412"/>
    </row>
    <row r="405" spans="1:8" ht="15.75">
      <c r="A405" s="183"/>
      <c r="B405" s="175"/>
      <c r="C405" s="330"/>
      <c r="D405" s="178" t="s">
        <v>412</v>
      </c>
      <c r="E405" s="329" t="s">
        <v>106</v>
      </c>
      <c r="F405" s="330">
        <f>6.15-3.2</f>
        <v>2.95</v>
      </c>
      <c r="G405" s="367"/>
      <c r="H405" s="412"/>
    </row>
    <row r="406" spans="1:8" ht="15.75">
      <c r="A406" s="183"/>
      <c r="B406" s="175"/>
      <c r="C406" s="330"/>
      <c r="D406" s="178" t="s">
        <v>414</v>
      </c>
      <c r="E406" s="329" t="s">
        <v>108</v>
      </c>
      <c r="F406" s="330">
        <f>F405*F404</f>
        <v>3.7070880000000002</v>
      </c>
      <c r="G406" s="367"/>
      <c r="H406" s="412"/>
    </row>
    <row r="407" spans="1:8" ht="15.75">
      <c r="A407" s="183"/>
      <c r="B407" s="175"/>
      <c r="C407" s="330"/>
      <c r="D407" s="178" t="s">
        <v>416</v>
      </c>
      <c r="E407" s="329" t="s">
        <v>256</v>
      </c>
      <c r="F407" s="330">
        <v>10</v>
      </c>
      <c r="G407" s="367"/>
      <c r="H407" s="412"/>
    </row>
    <row r="408" spans="1:8" ht="15.75">
      <c r="A408" s="183"/>
      <c r="B408" s="175"/>
      <c r="C408" s="330"/>
      <c r="D408" s="178" t="s">
        <v>417</v>
      </c>
      <c r="E408" s="329" t="s">
        <v>108</v>
      </c>
      <c r="F408" s="330">
        <f>F407*F406</f>
        <v>37.070880000000002</v>
      </c>
      <c r="G408" s="367"/>
      <c r="H408" s="412"/>
    </row>
    <row r="409" spans="1:8" ht="15.75">
      <c r="A409" s="183"/>
      <c r="B409" s="175"/>
      <c r="C409" s="330"/>
      <c r="D409" s="178" t="s">
        <v>419</v>
      </c>
      <c r="E409" s="329" t="s">
        <v>256</v>
      </c>
      <c r="F409" s="330">
        <v>4</v>
      </c>
      <c r="G409" s="367"/>
      <c r="H409" s="412"/>
    </row>
    <row r="410" spans="1:8" ht="15.75">
      <c r="A410" s="183"/>
      <c r="B410" s="175"/>
      <c r="C410" s="330"/>
      <c r="D410" s="190" t="s">
        <v>213</v>
      </c>
      <c r="E410" s="179" t="s">
        <v>108</v>
      </c>
      <c r="F410" s="179"/>
      <c r="G410" s="345">
        <f>(F408+F402)*F409</f>
        <v>148.28352000000001</v>
      </c>
      <c r="H410" s="412"/>
    </row>
    <row r="411" spans="1:8" s="451" customFormat="1" ht="15.75">
      <c r="A411" s="452"/>
      <c r="B411" s="447"/>
      <c r="C411" s="448"/>
      <c r="D411" s="449"/>
      <c r="E411" s="448"/>
      <c r="F411" s="448"/>
      <c r="G411" s="453"/>
      <c r="H411" s="450"/>
    </row>
    <row r="412" spans="1:8" ht="30">
      <c r="A412" s="188" t="s">
        <v>85</v>
      </c>
      <c r="B412" s="173">
        <v>94971</v>
      </c>
      <c r="C412" s="172" t="s">
        <v>193</v>
      </c>
      <c r="D412" s="171" t="s">
        <v>388</v>
      </c>
      <c r="E412" s="172" t="s">
        <v>75</v>
      </c>
      <c r="F412" s="172"/>
      <c r="G412" s="372"/>
      <c r="H412" s="412"/>
    </row>
    <row r="413" spans="1:8" ht="15.75">
      <c r="A413" s="188"/>
      <c r="B413" s="173"/>
      <c r="C413" s="172"/>
      <c r="D413" s="171" t="s">
        <v>415</v>
      </c>
      <c r="E413" s="172"/>
      <c r="F413" s="172"/>
      <c r="G413" s="344"/>
      <c r="H413" s="412"/>
    </row>
    <row r="414" spans="1:8" ht="15.75">
      <c r="A414" s="188"/>
      <c r="B414" s="173"/>
      <c r="C414" s="172"/>
      <c r="D414" s="170" t="s">
        <v>420</v>
      </c>
      <c r="E414" s="330" t="s">
        <v>108</v>
      </c>
      <c r="F414" s="330">
        <f>3.1416*0.2*0.2</f>
        <v>0.125664</v>
      </c>
      <c r="G414" s="344"/>
      <c r="H414" s="412"/>
    </row>
    <row r="415" spans="1:8" ht="15.75">
      <c r="A415" s="188"/>
      <c r="B415" s="173"/>
      <c r="C415" s="172"/>
      <c r="D415" s="178" t="s">
        <v>412</v>
      </c>
      <c r="E415" s="329" t="s">
        <v>106</v>
      </c>
      <c r="F415" s="330">
        <v>3.2</v>
      </c>
      <c r="G415" s="367"/>
      <c r="H415" s="412"/>
    </row>
    <row r="416" spans="1:8" ht="15.75">
      <c r="A416" s="188"/>
      <c r="B416" s="173"/>
      <c r="C416" s="172"/>
      <c r="D416" s="178" t="s">
        <v>416</v>
      </c>
      <c r="E416" s="329" t="s">
        <v>256</v>
      </c>
      <c r="F416" s="330">
        <v>11</v>
      </c>
      <c r="G416" s="367"/>
      <c r="H416" s="412"/>
    </row>
    <row r="417" spans="1:8" ht="15.75">
      <c r="A417" s="188"/>
      <c r="B417" s="173"/>
      <c r="C417" s="172"/>
      <c r="D417" s="178" t="s">
        <v>417</v>
      </c>
      <c r="E417" s="329" t="s">
        <v>251</v>
      </c>
      <c r="F417" s="330">
        <f>F414*F415*F416</f>
        <v>4.4233728000000001</v>
      </c>
      <c r="G417" s="367"/>
      <c r="H417" s="412"/>
    </row>
    <row r="418" spans="1:8" ht="15.75">
      <c r="A418" s="188"/>
      <c r="B418" s="173"/>
      <c r="C418" s="172"/>
      <c r="D418" s="171" t="s">
        <v>418</v>
      </c>
      <c r="E418" s="329"/>
      <c r="F418" s="330"/>
      <c r="G418" s="367"/>
      <c r="H418" s="412"/>
    </row>
    <row r="419" spans="1:8" ht="15.75">
      <c r="A419" s="188"/>
      <c r="B419" s="173"/>
      <c r="C419" s="172"/>
      <c r="D419" s="170" t="s">
        <v>420</v>
      </c>
      <c r="E419" s="330" t="s">
        <v>108</v>
      </c>
      <c r="F419" s="330">
        <f>3.1416*0.2*0.2</f>
        <v>0.125664</v>
      </c>
      <c r="G419" s="367"/>
      <c r="H419" s="412"/>
    </row>
    <row r="420" spans="1:8" ht="15.75">
      <c r="A420" s="188"/>
      <c r="B420" s="173"/>
      <c r="C420" s="172"/>
      <c r="D420" s="178" t="s">
        <v>412</v>
      </c>
      <c r="E420" s="329" t="s">
        <v>106</v>
      </c>
      <c r="F420" s="330">
        <f>6.15-3.2</f>
        <v>2.95</v>
      </c>
      <c r="G420" s="367"/>
      <c r="H420" s="412"/>
    </row>
    <row r="421" spans="1:8" ht="15.75">
      <c r="A421" s="188"/>
      <c r="B421" s="173"/>
      <c r="C421" s="172"/>
      <c r="D421" s="178" t="s">
        <v>416</v>
      </c>
      <c r="E421" s="329" t="s">
        <v>256</v>
      </c>
      <c r="F421" s="330">
        <v>10</v>
      </c>
      <c r="G421" s="367"/>
      <c r="H421" s="412"/>
    </row>
    <row r="422" spans="1:8" ht="15.75">
      <c r="A422" s="188"/>
      <c r="B422" s="173"/>
      <c r="C422" s="172"/>
      <c r="D422" s="178" t="s">
        <v>417</v>
      </c>
      <c r="E422" s="329" t="s">
        <v>251</v>
      </c>
      <c r="F422" s="330">
        <f>F419*F420*F421</f>
        <v>3.7070880000000002</v>
      </c>
      <c r="G422" s="367"/>
      <c r="H422" s="412"/>
    </row>
    <row r="423" spans="1:8" ht="15.75">
      <c r="A423" s="188"/>
      <c r="B423" s="173"/>
      <c r="C423" s="172"/>
      <c r="D423" s="178"/>
      <c r="E423" s="329"/>
      <c r="F423" s="330"/>
      <c r="G423" s="367"/>
      <c r="H423" s="412"/>
    </row>
    <row r="424" spans="1:8" ht="15.75">
      <c r="A424" s="188"/>
      <c r="B424" s="173"/>
      <c r="C424" s="172"/>
      <c r="D424" s="178" t="s">
        <v>417</v>
      </c>
      <c r="E424" s="329" t="s">
        <v>251</v>
      </c>
      <c r="F424" s="330">
        <f>F422+F417</f>
        <v>8.1304607999999998</v>
      </c>
      <c r="G424" s="367"/>
      <c r="H424" s="412"/>
    </row>
    <row r="425" spans="1:8" ht="15.75">
      <c r="A425" s="188"/>
      <c r="B425" s="173"/>
      <c r="C425" s="172"/>
      <c r="D425" s="178" t="s">
        <v>419</v>
      </c>
      <c r="E425" s="329" t="s">
        <v>256</v>
      </c>
      <c r="F425" s="330">
        <v>4</v>
      </c>
      <c r="G425" s="367"/>
      <c r="H425" s="412"/>
    </row>
    <row r="426" spans="1:8" ht="15.75">
      <c r="A426" s="188"/>
      <c r="B426" s="175"/>
      <c r="C426" s="330"/>
      <c r="D426" s="190" t="s">
        <v>213</v>
      </c>
      <c r="E426" s="179" t="s">
        <v>251</v>
      </c>
      <c r="F426" s="179"/>
      <c r="G426" s="345">
        <f>F424*F425</f>
        <v>32.521843199999999</v>
      </c>
      <c r="H426" s="412"/>
    </row>
    <row r="427" spans="1:8" ht="15.75">
      <c r="A427" s="188"/>
      <c r="B427" s="175"/>
      <c r="C427" s="330"/>
      <c r="D427" s="170"/>
      <c r="E427" s="187"/>
      <c r="F427" s="187"/>
      <c r="G427" s="341"/>
      <c r="H427" s="412"/>
    </row>
    <row r="428" spans="1:8" ht="30">
      <c r="A428" s="188" t="s">
        <v>86</v>
      </c>
      <c r="B428" s="173">
        <v>100206</v>
      </c>
      <c r="C428" s="172" t="s">
        <v>193</v>
      </c>
      <c r="D428" s="171" t="s">
        <v>262</v>
      </c>
      <c r="E428" s="172" t="s">
        <v>263</v>
      </c>
      <c r="F428" s="172"/>
      <c r="G428" s="372"/>
      <c r="H428" s="412"/>
    </row>
    <row r="429" spans="1:8" ht="15.75">
      <c r="A429" s="188"/>
      <c r="B429" s="203"/>
      <c r="C429" s="163"/>
      <c r="D429" s="178" t="s">
        <v>99</v>
      </c>
      <c r="E429" s="179"/>
      <c r="F429" s="330"/>
      <c r="G429" s="340"/>
      <c r="H429" s="412"/>
    </row>
    <row r="430" spans="1:8" ht="15.75">
      <c r="A430" s="188"/>
      <c r="B430" s="175"/>
      <c r="C430" s="330"/>
      <c r="D430" s="170" t="s">
        <v>280</v>
      </c>
      <c r="E430" s="330" t="s">
        <v>267</v>
      </c>
      <c r="F430" s="330">
        <v>0.04</v>
      </c>
      <c r="G430" s="340"/>
      <c r="H430" s="412"/>
    </row>
    <row r="431" spans="1:8" ht="15.75">
      <c r="A431" s="188"/>
      <c r="B431" s="175"/>
      <c r="C431" s="330"/>
      <c r="D431" s="171" t="s">
        <v>213</v>
      </c>
      <c r="E431" s="172" t="s">
        <v>269</v>
      </c>
      <c r="F431" s="172"/>
      <c r="G431" s="340">
        <f>G426*F430</f>
        <v>1.300873728</v>
      </c>
      <c r="H431" s="412"/>
    </row>
    <row r="432" spans="1:8" ht="15.75">
      <c r="A432" s="188"/>
      <c r="B432" s="175"/>
      <c r="C432" s="330"/>
      <c r="D432" s="171"/>
      <c r="E432" s="172"/>
      <c r="F432" s="330"/>
      <c r="G432" s="372"/>
      <c r="H432" s="412"/>
    </row>
    <row r="433" spans="1:8" ht="30">
      <c r="A433" s="188" t="s">
        <v>87</v>
      </c>
      <c r="B433" s="203">
        <v>103670</v>
      </c>
      <c r="C433" s="163" t="s">
        <v>193</v>
      </c>
      <c r="D433" s="190" t="s">
        <v>478</v>
      </c>
      <c r="E433" s="179" t="s">
        <v>75</v>
      </c>
      <c r="F433" s="189"/>
      <c r="G433" s="372"/>
      <c r="H433" s="412"/>
    </row>
    <row r="434" spans="1:8" ht="15.75">
      <c r="A434" s="188"/>
      <c r="B434" s="187"/>
      <c r="C434" s="187"/>
      <c r="D434" s="178" t="s">
        <v>270</v>
      </c>
      <c r="E434" s="329"/>
      <c r="F434" s="189"/>
      <c r="G434" s="372"/>
      <c r="H434" s="412"/>
    </row>
    <row r="435" spans="1:8" ht="15.75">
      <c r="A435" s="188"/>
      <c r="B435" s="187"/>
      <c r="C435" s="187"/>
      <c r="D435" s="190" t="s">
        <v>107</v>
      </c>
      <c r="E435" s="179" t="s">
        <v>251</v>
      </c>
      <c r="F435" s="172"/>
      <c r="G435" s="343">
        <f>G426</f>
        <v>32.521843199999999</v>
      </c>
      <c r="H435" s="412"/>
    </row>
    <row r="436" spans="1:8" ht="15.75">
      <c r="A436" s="188"/>
      <c r="B436" s="203"/>
      <c r="C436" s="163"/>
      <c r="D436" s="190"/>
      <c r="E436" s="179"/>
      <c r="F436" s="187"/>
      <c r="G436" s="372"/>
      <c r="H436" s="412"/>
    </row>
    <row r="437" spans="1:8" ht="15.75">
      <c r="A437" s="188"/>
      <c r="B437" s="189"/>
      <c r="C437" s="189"/>
      <c r="D437" s="171" t="s">
        <v>489</v>
      </c>
      <c r="E437" s="189"/>
      <c r="F437" s="189"/>
      <c r="G437" s="341"/>
      <c r="H437" s="412"/>
    </row>
    <row r="438" spans="1:8" ht="30">
      <c r="A438" s="188" t="s">
        <v>167</v>
      </c>
      <c r="B438" s="189" t="s">
        <v>481</v>
      </c>
      <c r="C438" s="189" t="s">
        <v>193</v>
      </c>
      <c r="D438" s="190" t="s">
        <v>482</v>
      </c>
      <c r="E438" s="189" t="s">
        <v>28</v>
      </c>
      <c r="F438" s="189"/>
      <c r="G438" s="372"/>
      <c r="H438" s="412"/>
    </row>
    <row r="439" spans="1:8" ht="15.75">
      <c r="A439" s="188"/>
      <c r="B439" s="187"/>
      <c r="C439" s="187"/>
      <c r="D439" s="178" t="s">
        <v>421</v>
      </c>
      <c r="E439" s="179"/>
      <c r="F439" s="330"/>
      <c r="G439" s="367"/>
      <c r="H439" s="412"/>
    </row>
    <row r="440" spans="1:8" ht="15.75">
      <c r="A440" s="188"/>
      <c r="B440" s="203"/>
      <c r="C440" s="163"/>
      <c r="D440" s="178" t="s">
        <v>422</v>
      </c>
      <c r="E440" s="329" t="s">
        <v>265</v>
      </c>
      <c r="F440" s="330">
        <v>26.1</v>
      </c>
      <c r="G440" s="367"/>
      <c r="H440" s="412"/>
    </row>
    <row r="441" spans="1:8" ht="15.75">
      <c r="A441" s="188"/>
      <c r="B441" s="203"/>
      <c r="C441" s="163"/>
      <c r="D441" s="170" t="s">
        <v>316</v>
      </c>
      <c r="E441" s="330" t="s">
        <v>214</v>
      </c>
      <c r="F441" s="330">
        <v>4</v>
      </c>
      <c r="G441" s="367"/>
      <c r="H441" s="412"/>
    </row>
    <row r="442" spans="1:8" ht="15.75">
      <c r="A442" s="188"/>
      <c r="B442" s="187"/>
      <c r="C442" s="187"/>
      <c r="D442" s="190" t="s">
        <v>213</v>
      </c>
      <c r="E442" s="179" t="s">
        <v>266</v>
      </c>
      <c r="F442" s="179"/>
      <c r="G442" s="345">
        <f>F440*F441</f>
        <v>104.4</v>
      </c>
      <c r="H442" s="412"/>
    </row>
    <row r="443" spans="1:8" ht="15.75">
      <c r="A443" s="188"/>
      <c r="B443" s="187"/>
      <c r="C443" s="187"/>
      <c r="D443" s="351"/>
      <c r="E443" s="187"/>
      <c r="F443" s="187"/>
      <c r="G443" s="372"/>
      <c r="H443" s="412"/>
    </row>
    <row r="444" spans="1:8" ht="30">
      <c r="A444" s="188" t="s">
        <v>168</v>
      </c>
      <c r="B444" s="203">
        <v>92761</v>
      </c>
      <c r="C444" s="163" t="s">
        <v>193</v>
      </c>
      <c r="D444" s="190" t="s">
        <v>477</v>
      </c>
      <c r="E444" s="179" t="s">
        <v>28</v>
      </c>
      <c r="F444" s="187"/>
      <c r="G444" s="372"/>
      <c r="H444" s="412"/>
    </row>
    <row r="445" spans="1:8" ht="15.75">
      <c r="A445" s="188"/>
      <c r="B445" s="187"/>
      <c r="C445" s="187"/>
      <c r="D445" s="178" t="s">
        <v>421</v>
      </c>
      <c r="E445" s="179"/>
      <c r="F445" s="330"/>
      <c r="G445" s="367"/>
      <c r="H445" s="412"/>
    </row>
    <row r="446" spans="1:8" ht="15.75">
      <c r="A446" s="188"/>
      <c r="B446" s="187"/>
      <c r="C446" s="187"/>
      <c r="D446" s="178" t="s">
        <v>398</v>
      </c>
      <c r="E446" s="329" t="s">
        <v>265</v>
      </c>
      <c r="F446" s="330">
        <v>28.3</v>
      </c>
      <c r="G446" s="367"/>
      <c r="H446" s="412"/>
    </row>
    <row r="447" spans="1:8" ht="15.75">
      <c r="A447" s="188"/>
      <c r="B447" s="187"/>
      <c r="C447" s="187"/>
      <c r="D447" s="170" t="s">
        <v>316</v>
      </c>
      <c r="E447" s="330" t="s">
        <v>214</v>
      </c>
      <c r="F447" s="330">
        <v>4</v>
      </c>
      <c r="G447" s="367"/>
      <c r="H447" s="412"/>
    </row>
    <row r="448" spans="1:8" ht="15.75">
      <c r="A448" s="188"/>
      <c r="B448" s="187"/>
      <c r="C448" s="187"/>
      <c r="D448" s="190" t="s">
        <v>213</v>
      </c>
      <c r="E448" s="179" t="s">
        <v>266</v>
      </c>
      <c r="F448" s="179"/>
      <c r="G448" s="345">
        <f>F446*F447</f>
        <v>113.2</v>
      </c>
      <c r="H448" s="412"/>
    </row>
    <row r="449" spans="1:8" ht="15.75">
      <c r="A449" s="188"/>
      <c r="B449" s="187"/>
      <c r="C449" s="187"/>
      <c r="D449" s="170"/>
      <c r="E449" s="172"/>
      <c r="F449" s="187"/>
      <c r="G449" s="372"/>
      <c r="H449" s="412"/>
    </row>
    <row r="450" spans="1:8" ht="30">
      <c r="A450" s="188" t="s">
        <v>169</v>
      </c>
      <c r="B450" s="189" t="s">
        <v>483</v>
      </c>
      <c r="C450" s="189" t="s">
        <v>193</v>
      </c>
      <c r="D450" s="190" t="s">
        <v>484</v>
      </c>
      <c r="E450" s="189" t="s">
        <v>28</v>
      </c>
      <c r="F450" s="189"/>
      <c r="G450" s="372"/>
      <c r="H450" s="412"/>
    </row>
    <row r="451" spans="1:8" ht="15.75">
      <c r="A451" s="188"/>
      <c r="B451" s="203"/>
      <c r="C451" s="163"/>
      <c r="D451" s="178" t="s">
        <v>421</v>
      </c>
      <c r="E451" s="179"/>
      <c r="F451" s="330"/>
      <c r="G451" s="367"/>
      <c r="H451" s="412"/>
    </row>
    <row r="452" spans="1:8" ht="15.75">
      <c r="A452" s="188"/>
      <c r="B452" s="187"/>
      <c r="C452" s="187"/>
      <c r="D452" s="178" t="s">
        <v>423</v>
      </c>
      <c r="E452" s="329" t="s">
        <v>265</v>
      </c>
      <c r="F452" s="330">
        <v>47.4</v>
      </c>
      <c r="G452" s="367"/>
      <c r="H452" s="412"/>
    </row>
    <row r="453" spans="1:8" ht="15.75">
      <c r="A453" s="188"/>
      <c r="B453" s="187"/>
      <c r="C453" s="187"/>
      <c r="D453" s="170" t="s">
        <v>316</v>
      </c>
      <c r="E453" s="330" t="s">
        <v>214</v>
      </c>
      <c r="F453" s="330">
        <v>4</v>
      </c>
      <c r="G453" s="367"/>
      <c r="H453" s="412"/>
    </row>
    <row r="454" spans="1:8" ht="15.75">
      <c r="A454" s="188"/>
      <c r="B454" s="187"/>
      <c r="C454" s="187"/>
      <c r="D454" s="190" t="s">
        <v>213</v>
      </c>
      <c r="E454" s="179" t="s">
        <v>266</v>
      </c>
      <c r="F454" s="179"/>
      <c r="G454" s="345">
        <f>F452*F453</f>
        <v>189.6</v>
      </c>
      <c r="H454" s="412"/>
    </row>
    <row r="455" spans="1:8" ht="15.75">
      <c r="A455" s="188"/>
      <c r="B455" s="187"/>
      <c r="C455" s="187"/>
      <c r="D455" s="170"/>
      <c r="E455" s="187"/>
      <c r="F455" s="187"/>
      <c r="G455" s="341"/>
      <c r="H455" s="412"/>
    </row>
    <row r="456" spans="1:8" ht="30">
      <c r="A456" s="183" t="s">
        <v>170</v>
      </c>
      <c r="B456" s="362" t="s">
        <v>432</v>
      </c>
      <c r="C456" s="362" t="s">
        <v>193</v>
      </c>
      <c r="D456" s="190" t="s">
        <v>433</v>
      </c>
      <c r="E456" s="362" t="s">
        <v>29</v>
      </c>
      <c r="F456" s="362"/>
      <c r="G456" s="367"/>
      <c r="H456" s="410"/>
    </row>
    <row r="457" spans="1:8" ht="15.75">
      <c r="A457" s="183"/>
      <c r="B457" s="362"/>
      <c r="C457" s="362"/>
      <c r="D457" s="165" t="s">
        <v>430</v>
      </c>
      <c r="E457" s="172"/>
      <c r="F457" s="172"/>
      <c r="G457" s="367"/>
      <c r="H457" s="410"/>
    </row>
    <row r="458" spans="1:8" ht="15.75">
      <c r="A458" s="183"/>
      <c r="B458" s="362"/>
      <c r="C458" s="362"/>
      <c r="D458" s="170" t="s">
        <v>254</v>
      </c>
      <c r="E458" s="330" t="s">
        <v>210</v>
      </c>
      <c r="F458" s="330">
        <f>3.5+3.3*9+1.35</f>
        <v>34.550000000000004</v>
      </c>
      <c r="G458" s="367"/>
      <c r="H458" s="410"/>
    </row>
    <row r="459" spans="1:8" ht="15.75">
      <c r="A459" s="183"/>
      <c r="B459" s="362"/>
      <c r="C459" s="362"/>
      <c r="D459" s="170" t="s">
        <v>389</v>
      </c>
      <c r="E459" s="330" t="s">
        <v>210</v>
      </c>
      <c r="F459" s="330">
        <v>0.4</v>
      </c>
      <c r="G459" s="367"/>
      <c r="H459" s="410"/>
    </row>
    <row r="460" spans="1:8" ht="15.75">
      <c r="A460" s="183"/>
      <c r="B460" s="362"/>
      <c r="C460" s="362"/>
      <c r="D460" s="170" t="s">
        <v>424</v>
      </c>
      <c r="E460" s="330" t="s">
        <v>214</v>
      </c>
      <c r="F460" s="330">
        <v>2</v>
      </c>
      <c r="G460" s="367"/>
      <c r="H460" s="410"/>
    </row>
    <row r="461" spans="1:8" ht="15.75">
      <c r="A461" s="183"/>
      <c r="B461" s="362"/>
      <c r="C461" s="362"/>
      <c r="D461" s="170" t="s">
        <v>382</v>
      </c>
      <c r="E461" s="330" t="s">
        <v>108</v>
      </c>
      <c r="F461" s="330">
        <f>F458*F459*F460</f>
        <v>27.640000000000004</v>
      </c>
      <c r="G461" s="367"/>
      <c r="H461" s="410"/>
    </row>
    <row r="462" spans="1:8" ht="15.75">
      <c r="A462" s="183"/>
      <c r="B462" s="362"/>
      <c r="C462" s="362"/>
      <c r="D462" s="170"/>
      <c r="E462" s="330"/>
      <c r="F462" s="330"/>
      <c r="G462" s="367"/>
      <c r="H462" s="410"/>
    </row>
    <row r="463" spans="1:8" ht="15.75">
      <c r="A463" s="183"/>
      <c r="B463" s="361"/>
      <c r="C463" s="361"/>
      <c r="D463" s="170" t="s">
        <v>316</v>
      </c>
      <c r="E463" s="330" t="s">
        <v>214</v>
      </c>
      <c r="F463" s="330">
        <v>4</v>
      </c>
      <c r="G463" s="367"/>
      <c r="H463" s="410"/>
    </row>
    <row r="464" spans="1:8" ht="15.75">
      <c r="A464" s="183"/>
      <c r="B464" s="361"/>
      <c r="C464" s="361"/>
      <c r="D464" s="171" t="s">
        <v>213</v>
      </c>
      <c r="E464" s="368" t="s">
        <v>29</v>
      </c>
      <c r="F464" s="368"/>
      <c r="G464" s="341">
        <f>F461*F463</f>
        <v>110.56000000000002</v>
      </c>
      <c r="H464" s="410"/>
    </row>
    <row r="465" spans="1:8" ht="15.75">
      <c r="A465" s="183"/>
      <c r="B465" s="361"/>
      <c r="C465" s="361"/>
      <c r="D465" s="170"/>
      <c r="E465" s="330"/>
      <c r="F465" s="330"/>
      <c r="G465" s="367"/>
      <c r="H465" s="410"/>
    </row>
    <row r="466" spans="1:8" ht="15.75">
      <c r="A466" s="458"/>
      <c r="B466" s="459"/>
      <c r="C466" s="459"/>
      <c r="D466" s="460"/>
      <c r="E466" s="464"/>
      <c r="F466" s="464"/>
      <c r="G466" s="465"/>
      <c r="H466" s="462"/>
    </row>
    <row r="467" spans="1:8" ht="15.75">
      <c r="A467" s="188"/>
      <c r="B467" s="187"/>
      <c r="C467" s="187"/>
      <c r="D467" s="351"/>
      <c r="E467" s="187"/>
      <c r="F467" s="187"/>
      <c r="G467" s="372"/>
      <c r="H467" s="412"/>
    </row>
    <row r="468" spans="1:8" ht="30">
      <c r="A468" s="188" t="s">
        <v>171</v>
      </c>
      <c r="B468" s="189">
        <v>94971</v>
      </c>
      <c r="C468" s="189" t="s">
        <v>193</v>
      </c>
      <c r="D468" s="207" t="s">
        <v>388</v>
      </c>
      <c r="E468" s="189" t="s">
        <v>75</v>
      </c>
      <c r="F468" s="187"/>
      <c r="G468" s="372"/>
      <c r="H468" s="412"/>
    </row>
    <row r="469" spans="1:8" ht="15.75">
      <c r="A469" s="188"/>
      <c r="B469" s="189"/>
      <c r="C469" s="189"/>
      <c r="D469" s="165" t="s">
        <v>430</v>
      </c>
      <c r="E469" s="172"/>
      <c r="F469" s="172"/>
      <c r="G469" s="367"/>
      <c r="H469" s="412"/>
    </row>
    <row r="470" spans="1:8" ht="15.75">
      <c r="A470" s="188"/>
      <c r="B470" s="189"/>
      <c r="C470" s="189"/>
      <c r="D470" s="170" t="s">
        <v>254</v>
      </c>
      <c r="E470" s="330" t="s">
        <v>210</v>
      </c>
      <c r="F470" s="330">
        <f>3.5+3.3*9+1.35</f>
        <v>34.550000000000004</v>
      </c>
      <c r="G470" s="367"/>
      <c r="H470" s="412"/>
    </row>
    <row r="471" spans="1:8" ht="15.75">
      <c r="A471" s="188"/>
      <c r="B471" s="189"/>
      <c r="C471" s="189"/>
      <c r="D471" s="170" t="s">
        <v>389</v>
      </c>
      <c r="E471" s="330" t="s">
        <v>210</v>
      </c>
      <c r="F471" s="330">
        <v>0.4</v>
      </c>
      <c r="G471" s="367"/>
      <c r="H471" s="412"/>
    </row>
    <row r="472" spans="1:8" ht="15.75">
      <c r="A472" s="188"/>
      <c r="B472" s="189"/>
      <c r="C472" s="189"/>
      <c r="D472" s="170" t="s">
        <v>246</v>
      </c>
      <c r="E472" s="330" t="s">
        <v>106</v>
      </c>
      <c r="F472" s="330">
        <v>0.12</v>
      </c>
      <c r="G472" s="367"/>
      <c r="H472" s="412"/>
    </row>
    <row r="473" spans="1:8" ht="15.75">
      <c r="A473" s="188"/>
      <c r="B473" s="189"/>
      <c r="C473" s="189"/>
      <c r="D473" s="170" t="s">
        <v>371</v>
      </c>
      <c r="E473" s="330" t="s">
        <v>108</v>
      </c>
      <c r="F473" s="330">
        <f>F470*F471*F472</f>
        <v>1.6584000000000001</v>
      </c>
      <c r="G473" s="367"/>
      <c r="H473" s="412"/>
    </row>
    <row r="474" spans="1:8" ht="15.75">
      <c r="A474" s="188"/>
      <c r="B474" s="189"/>
      <c r="C474" s="189"/>
      <c r="D474" s="170"/>
      <c r="E474" s="330"/>
      <c r="F474" s="330"/>
      <c r="G474" s="367"/>
      <c r="H474" s="412"/>
    </row>
    <row r="475" spans="1:8" ht="15.75">
      <c r="A475" s="188"/>
      <c r="B475" s="189"/>
      <c r="C475" s="189"/>
      <c r="D475" s="170" t="s">
        <v>316</v>
      </c>
      <c r="E475" s="330" t="s">
        <v>214</v>
      </c>
      <c r="F475" s="330">
        <v>4</v>
      </c>
      <c r="G475" s="367"/>
      <c r="H475" s="412"/>
    </row>
    <row r="476" spans="1:8" ht="15.75">
      <c r="A476" s="188"/>
      <c r="B476" s="189"/>
      <c r="C476" s="189"/>
      <c r="D476" s="171" t="s">
        <v>213</v>
      </c>
      <c r="E476" s="368" t="s">
        <v>251</v>
      </c>
      <c r="F476" s="368"/>
      <c r="G476" s="341">
        <f>F473*F475</f>
        <v>6.6336000000000004</v>
      </c>
      <c r="H476" s="412"/>
    </row>
    <row r="477" spans="1:8" ht="15.75">
      <c r="A477" s="188"/>
      <c r="B477" s="189"/>
      <c r="C477" s="189"/>
      <c r="D477" s="207"/>
      <c r="E477" s="189"/>
      <c r="F477" s="187"/>
      <c r="G477" s="372"/>
      <c r="H477" s="412"/>
    </row>
    <row r="478" spans="1:8" ht="15">
      <c r="A478" s="173"/>
      <c r="B478" s="164"/>
      <c r="C478" s="173"/>
      <c r="D478" s="174"/>
      <c r="E478" s="210"/>
      <c r="F478" s="187"/>
      <c r="G478" s="372"/>
      <c r="H478" s="412"/>
    </row>
    <row r="479" spans="1:8" ht="30">
      <c r="A479" s="188" t="s">
        <v>172</v>
      </c>
      <c r="B479" s="189">
        <v>100206</v>
      </c>
      <c r="C479" s="189" t="s">
        <v>193</v>
      </c>
      <c r="D479" s="358" t="s">
        <v>262</v>
      </c>
      <c r="E479" s="189" t="s">
        <v>263</v>
      </c>
      <c r="F479" s="189"/>
      <c r="G479" s="372"/>
      <c r="H479" s="412"/>
    </row>
    <row r="480" spans="1:8" ht="15.75">
      <c r="A480" s="188"/>
      <c r="B480" s="187"/>
      <c r="C480" s="187"/>
      <c r="D480" s="178" t="s">
        <v>99</v>
      </c>
      <c r="E480" s="179"/>
      <c r="F480" s="330"/>
      <c r="G480" s="340"/>
      <c r="H480" s="412"/>
    </row>
    <row r="481" spans="1:8" ht="15.75">
      <c r="A481" s="188"/>
      <c r="B481" s="187"/>
      <c r="C481" s="187"/>
      <c r="D481" s="170" t="s">
        <v>280</v>
      </c>
      <c r="E481" s="330" t="s">
        <v>267</v>
      </c>
      <c r="F481" s="330">
        <v>0.04</v>
      </c>
      <c r="G481" s="340"/>
      <c r="H481" s="412"/>
    </row>
    <row r="482" spans="1:8" ht="15.75">
      <c r="A482" s="188"/>
      <c r="B482" s="187"/>
      <c r="C482" s="187"/>
      <c r="D482" s="171" t="s">
        <v>213</v>
      </c>
      <c r="E482" s="172" t="s">
        <v>269</v>
      </c>
      <c r="F482" s="172"/>
      <c r="G482" s="340">
        <f>G476*F481</f>
        <v>0.26534400000000002</v>
      </c>
      <c r="H482" s="412"/>
    </row>
    <row r="483" spans="1:8" ht="15.75">
      <c r="A483" s="188"/>
      <c r="B483" s="187"/>
      <c r="C483" s="187"/>
      <c r="D483" s="351"/>
      <c r="E483" s="187"/>
      <c r="F483" s="187"/>
      <c r="G483" s="372"/>
      <c r="H483" s="412"/>
    </row>
    <row r="484" spans="1:8" ht="30">
      <c r="A484" s="173" t="s">
        <v>173</v>
      </c>
      <c r="B484" s="164">
        <v>103670</v>
      </c>
      <c r="C484" s="173" t="s">
        <v>193</v>
      </c>
      <c r="D484" s="190" t="s">
        <v>478</v>
      </c>
      <c r="E484" s="210" t="s">
        <v>75</v>
      </c>
      <c r="F484" s="187"/>
      <c r="G484" s="372"/>
      <c r="H484" s="412"/>
    </row>
    <row r="485" spans="1:8" ht="15.75">
      <c r="A485" s="188"/>
      <c r="B485" s="187"/>
      <c r="C485" s="187"/>
      <c r="D485" s="178" t="s">
        <v>270</v>
      </c>
      <c r="E485" s="179"/>
      <c r="F485" s="330"/>
      <c r="G485" s="340"/>
      <c r="H485" s="412"/>
    </row>
    <row r="486" spans="1:8" ht="15">
      <c r="A486" s="173"/>
      <c r="B486" s="164"/>
      <c r="C486" s="163"/>
      <c r="D486" s="171" t="s">
        <v>213</v>
      </c>
      <c r="E486" s="172" t="s">
        <v>251</v>
      </c>
      <c r="F486" s="172"/>
      <c r="G486" s="340">
        <f>G476</f>
        <v>6.6336000000000004</v>
      </c>
      <c r="H486" s="412"/>
    </row>
    <row r="487" spans="1:8" ht="15.75">
      <c r="A487" s="188"/>
      <c r="B487" s="187"/>
      <c r="C487" s="187"/>
      <c r="D487" s="351"/>
      <c r="E487" s="187"/>
      <c r="F487" s="187"/>
      <c r="G487" s="372"/>
      <c r="H487" s="412"/>
    </row>
    <row r="488" spans="1:8" ht="15.75">
      <c r="A488" s="188"/>
      <c r="B488" s="189"/>
      <c r="C488" s="189"/>
      <c r="D488" s="359" t="s">
        <v>431</v>
      </c>
      <c r="E488" s="373"/>
      <c r="F488" s="189"/>
      <c r="G488" s="372"/>
      <c r="H488" s="412"/>
    </row>
    <row r="489" spans="1:8" ht="30">
      <c r="A489" s="188" t="s">
        <v>174</v>
      </c>
      <c r="B489" s="189" t="s">
        <v>481</v>
      </c>
      <c r="C489" s="189" t="s">
        <v>193</v>
      </c>
      <c r="D489" s="190" t="s">
        <v>482</v>
      </c>
      <c r="E489" s="189" t="s">
        <v>28</v>
      </c>
      <c r="F489" s="189"/>
      <c r="G489" s="372"/>
      <c r="H489" s="412"/>
    </row>
    <row r="490" spans="1:8" ht="15.75">
      <c r="A490" s="188"/>
      <c r="B490" s="187"/>
      <c r="C490" s="187"/>
      <c r="D490" s="178" t="s">
        <v>421</v>
      </c>
      <c r="E490" s="179"/>
      <c r="F490" s="330"/>
      <c r="G490" s="367"/>
      <c r="H490" s="412"/>
    </row>
    <row r="491" spans="1:8" ht="15.75">
      <c r="A491" s="188"/>
      <c r="B491" s="203"/>
      <c r="C491" s="163"/>
      <c r="D491" s="178" t="s">
        <v>422</v>
      </c>
      <c r="E491" s="329" t="s">
        <v>265</v>
      </c>
      <c r="F491" s="330">
        <v>24.3</v>
      </c>
      <c r="G491" s="367"/>
      <c r="H491" s="412"/>
    </row>
    <row r="492" spans="1:8" ht="15.75">
      <c r="A492" s="188"/>
      <c r="B492" s="203"/>
      <c r="C492" s="163"/>
      <c r="D492" s="170" t="s">
        <v>316</v>
      </c>
      <c r="E492" s="330" t="s">
        <v>214</v>
      </c>
      <c r="F492" s="330">
        <v>4</v>
      </c>
      <c r="G492" s="367"/>
      <c r="H492" s="412"/>
    </row>
    <row r="493" spans="1:8" ht="15.75">
      <c r="A493" s="188"/>
      <c r="B493" s="187"/>
      <c r="C493" s="187"/>
      <c r="D493" s="190" t="s">
        <v>213</v>
      </c>
      <c r="E493" s="179" t="s">
        <v>266</v>
      </c>
      <c r="F493" s="179"/>
      <c r="G493" s="345">
        <f>F491*F492</f>
        <v>97.2</v>
      </c>
      <c r="H493" s="412"/>
    </row>
    <row r="494" spans="1:8" ht="15.75">
      <c r="A494" s="188"/>
      <c r="B494" s="187"/>
      <c r="C494" s="187"/>
      <c r="D494" s="351"/>
      <c r="E494" s="187"/>
      <c r="F494" s="187"/>
      <c r="G494" s="372"/>
      <c r="H494" s="412"/>
    </row>
    <row r="495" spans="1:8" ht="30">
      <c r="A495" s="188" t="s">
        <v>175</v>
      </c>
      <c r="B495" s="203">
        <v>92777</v>
      </c>
      <c r="C495" s="163" t="s">
        <v>193</v>
      </c>
      <c r="D495" s="190" t="s">
        <v>477</v>
      </c>
      <c r="E495" s="179" t="s">
        <v>28</v>
      </c>
      <c r="F495" s="187"/>
      <c r="G495" s="372"/>
      <c r="H495" s="412"/>
    </row>
    <row r="496" spans="1:8" ht="15.75">
      <c r="A496" s="188"/>
      <c r="B496" s="187"/>
      <c r="C496" s="187"/>
      <c r="D496" s="178" t="s">
        <v>421</v>
      </c>
      <c r="E496" s="179"/>
      <c r="F496" s="330"/>
      <c r="G496" s="367"/>
      <c r="H496" s="412"/>
    </row>
    <row r="497" spans="1:8" ht="15.75">
      <c r="A497" s="188"/>
      <c r="B497" s="187"/>
      <c r="C497" s="187"/>
      <c r="D497" s="178" t="s">
        <v>398</v>
      </c>
      <c r="E497" s="329" t="s">
        <v>265</v>
      </c>
      <c r="F497" s="330">
        <v>53</v>
      </c>
      <c r="G497" s="367"/>
      <c r="H497" s="412"/>
    </row>
    <row r="498" spans="1:8" ht="15.75">
      <c r="A498" s="188"/>
      <c r="B498" s="187"/>
      <c r="C498" s="187"/>
      <c r="D498" s="170" t="s">
        <v>316</v>
      </c>
      <c r="E498" s="330" t="s">
        <v>214</v>
      </c>
      <c r="F498" s="330">
        <v>4</v>
      </c>
      <c r="G498" s="367"/>
      <c r="H498" s="412"/>
    </row>
    <row r="499" spans="1:8" ht="15.75">
      <c r="A499" s="188"/>
      <c r="B499" s="187"/>
      <c r="C499" s="187"/>
      <c r="D499" s="190" t="s">
        <v>213</v>
      </c>
      <c r="E499" s="179" t="s">
        <v>266</v>
      </c>
      <c r="F499" s="179"/>
      <c r="G499" s="345">
        <f>F497*F498</f>
        <v>212</v>
      </c>
      <c r="H499" s="412"/>
    </row>
    <row r="500" spans="1:8" ht="15.75">
      <c r="A500" s="188"/>
      <c r="B500" s="187"/>
      <c r="C500" s="187"/>
      <c r="D500" s="170"/>
      <c r="E500" s="172"/>
      <c r="F500" s="187"/>
      <c r="G500" s="372"/>
      <c r="H500" s="412"/>
    </row>
    <row r="501" spans="1:8" ht="30">
      <c r="A501" s="188" t="s">
        <v>176</v>
      </c>
      <c r="B501" s="189" t="s">
        <v>483</v>
      </c>
      <c r="C501" s="189" t="s">
        <v>193</v>
      </c>
      <c r="D501" s="190" t="s">
        <v>484</v>
      </c>
      <c r="E501" s="189" t="s">
        <v>28</v>
      </c>
      <c r="F501" s="189"/>
      <c r="G501" s="372"/>
      <c r="H501" s="412"/>
    </row>
    <row r="502" spans="1:8" ht="15.75">
      <c r="A502" s="188"/>
      <c r="B502" s="203"/>
      <c r="C502" s="163"/>
      <c r="D502" s="178" t="s">
        <v>421</v>
      </c>
      <c r="E502" s="179"/>
      <c r="F502" s="330"/>
      <c r="G502" s="367"/>
      <c r="H502" s="412"/>
    </row>
    <row r="503" spans="1:8" ht="15.75">
      <c r="A503" s="188"/>
      <c r="B503" s="187"/>
      <c r="C503" s="187"/>
      <c r="D503" s="178" t="s">
        <v>423</v>
      </c>
      <c r="E503" s="329" t="s">
        <v>265</v>
      </c>
      <c r="F503" s="330">
        <v>2.5</v>
      </c>
      <c r="G503" s="367"/>
      <c r="H503" s="412"/>
    </row>
    <row r="504" spans="1:8" ht="15.75">
      <c r="A504" s="188"/>
      <c r="B504" s="187"/>
      <c r="C504" s="187"/>
      <c r="D504" s="170" t="s">
        <v>316</v>
      </c>
      <c r="E504" s="330" t="s">
        <v>214</v>
      </c>
      <c r="F504" s="330">
        <v>4</v>
      </c>
      <c r="G504" s="367"/>
      <c r="H504" s="412"/>
    </row>
    <row r="505" spans="1:8" ht="15.75">
      <c r="A505" s="188"/>
      <c r="B505" s="187"/>
      <c r="C505" s="187"/>
      <c r="D505" s="190" t="s">
        <v>213</v>
      </c>
      <c r="E505" s="179" t="s">
        <v>266</v>
      </c>
      <c r="F505" s="179"/>
      <c r="G505" s="345">
        <f>F503*F504</f>
        <v>10</v>
      </c>
      <c r="H505" s="412"/>
    </row>
    <row r="506" spans="1:8" ht="15">
      <c r="A506" s="173"/>
      <c r="B506" s="164"/>
      <c r="C506" s="173"/>
      <c r="D506" s="190"/>
      <c r="E506" s="179"/>
      <c r="F506" s="179"/>
      <c r="G506" s="345"/>
      <c r="H506" s="412"/>
    </row>
    <row r="507" spans="1:8" ht="30">
      <c r="A507" s="183" t="s">
        <v>274</v>
      </c>
      <c r="B507" s="189">
        <v>92462</v>
      </c>
      <c r="C507" s="189" t="s">
        <v>193</v>
      </c>
      <c r="D507" s="190" t="s">
        <v>434</v>
      </c>
      <c r="E507" s="189" t="s">
        <v>29</v>
      </c>
      <c r="F507" s="189"/>
      <c r="G507" s="372"/>
      <c r="H507" s="412"/>
    </row>
    <row r="508" spans="1:8" ht="15.75">
      <c r="A508" s="458"/>
      <c r="B508" s="189"/>
      <c r="C508" s="189"/>
      <c r="D508" s="165" t="s">
        <v>435</v>
      </c>
      <c r="E508" s="172"/>
      <c r="F508" s="172"/>
      <c r="G508" s="367"/>
      <c r="H508" s="412"/>
    </row>
    <row r="509" spans="1:8" ht="15.75">
      <c r="A509" s="458"/>
      <c r="B509" s="189"/>
      <c r="C509" s="189"/>
      <c r="D509" s="170" t="s">
        <v>254</v>
      </c>
      <c r="E509" s="330" t="s">
        <v>210</v>
      </c>
      <c r="F509" s="330">
        <f>1.35*2+3.3*9</f>
        <v>32.4</v>
      </c>
      <c r="G509" s="367"/>
      <c r="H509" s="412"/>
    </row>
    <row r="510" spans="1:8" ht="15.75">
      <c r="A510" s="458"/>
      <c r="B510" s="189"/>
      <c r="C510" s="189"/>
      <c r="D510" s="170" t="s">
        <v>389</v>
      </c>
      <c r="E510" s="330" t="s">
        <v>210</v>
      </c>
      <c r="F510" s="330">
        <v>0.4</v>
      </c>
      <c r="G510" s="367"/>
      <c r="H510" s="412"/>
    </row>
    <row r="511" spans="1:8" ht="15.75">
      <c r="A511" s="458"/>
      <c r="B511" s="189"/>
      <c r="C511" s="189"/>
      <c r="D511" s="170" t="s">
        <v>424</v>
      </c>
      <c r="E511" s="330" t="s">
        <v>214</v>
      </c>
      <c r="F511" s="330">
        <v>2</v>
      </c>
      <c r="G511" s="367"/>
      <c r="H511" s="412"/>
    </row>
    <row r="512" spans="1:8" ht="15.75">
      <c r="A512" s="458"/>
      <c r="B512" s="189"/>
      <c r="C512" s="189"/>
      <c r="D512" s="170" t="s">
        <v>382</v>
      </c>
      <c r="E512" s="330" t="s">
        <v>108</v>
      </c>
      <c r="F512" s="330">
        <f>F509*F510*F511</f>
        <v>25.92</v>
      </c>
      <c r="G512" s="367"/>
      <c r="H512" s="412"/>
    </row>
    <row r="513" spans="1:8" ht="15.75">
      <c r="A513" s="458"/>
      <c r="B513" s="189"/>
      <c r="C513" s="189"/>
      <c r="D513" s="170"/>
      <c r="E513" s="330"/>
      <c r="F513" s="330"/>
      <c r="G513" s="367"/>
      <c r="H513" s="412"/>
    </row>
    <row r="514" spans="1:8" ht="15.75">
      <c r="A514" s="458"/>
      <c r="B514" s="189"/>
      <c r="C514" s="189"/>
      <c r="D514" s="170" t="s">
        <v>316</v>
      </c>
      <c r="E514" s="330" t="s">
        <v>214</v>
      </c>
      <c r="F514" s="330">
        <v>4</v>
      </c>
      <c r="G514" s="367"/>
      <c r="H514" s="412"/>
    </row>
    <row r="515" spans="1:8" ht="15">
      <c r="A515" s="163"/>
      <c r="B515" s="164"/>
      <c r="C515" s="163"/>
      <c r="D515" s="171" t="s">
        <v>213</v>
      </c>
      <c r="E515" s="368" t="s">
        <v>29</v>
      </c>
      <c r="F515" s="368"/>
      <c r="G515" s="341">
        <f>F512*F514</f>
        <v>103.68</v>
      </c>
      <c r="H515" s="412"/>
    </row>
    <row r="516" spans="1:8" ht="15.75">
      <c r="A516" s="188"/>
      <c r="B516" s="187"/>
      <c r="C516" s="187"/>
      <c r="D516" s="351"/>
      <c r="E516" s="187"/>
      <c r="F516" s="187"/>
      <c r="G516" s="372"/>
      <c r="H516" s="412"/>
    </row>
    <row r="517" spans="1:8" ht="30">
      <c r="A517" s="482" t="s">
        <v>275</v>
      </c>
      <c r="B517" s="189">
        <v>94971</v>
      </c>
      <c r="C517" s="189" t="s">
        <v>193</v>
      </c>
      <c r="D517" s="207" t="s">
        <v>388</v>
      </c>
      <c r="E517" s="189" t="s">
        <v>75</v>
      </c>
      <c r="F517" s="187"/>
      <c r="G517" s="372"/>
      <c r="H517" s="412"/>
    </row>
    <row r="518" spans="1:8" ht="15">
      <c r="A518" s="466"/>
      <c r="B518" s="189"/>
      <c r="C518" s="189"/>
      <c r="D518" s="165" t="s">
        <v>435</v>
      </c>
      <c r="E518" s="172"/>
      <c r="F518" s="172"/>
      <c r="G518" s="367"/>
      <c r="H518" s="412"/>
    </row>
    <row r="519" spans="1:8" ht="15">
      <c r="A519" s="466"/>
      <c r="B519" s="189"/>
      <c r="C519" s="189"/>
      <c r="D519" s="170" t="s">
        <v>254</v>
      </c>
      <c r="E519" s="330" t="s">
        <v>210</v>
      </c>
      <c r="F519" s="330">
        <f>1.35*2+3.3*9</f>
        <v>32.4</v>
      </c>
      <c r="G519" s="367"/>
      <c r="H519" s="412"/>
    </row>
    <row r="520" spans="1:8" ht="15">
      <c r="A520" s="466"/>
      <c r="B520" s="189"/>
      <c r="C520" s="189"/>
      <c r="D520" s="170" t="s">
        <v>389</v>
      </c>
      <c r="E520" s="330" t="s">
        <v>210</v>
      </c>
      <c r="F520" s="330">
        <v>0.4</v>
      </c>
      <c r="G520" s="367"/>
      <c r="H520" s="412"/>
    </row>
    <row r="521" spans="1:8" ht="15">
      <c r="A521" s="466"/>
      <c r="B521" s="189"/>
      <c r="C521" s="189"/>
      <c r="D521" s="170" t="s">
        <v>246</v>
      </c>
      <c r="E521" s="330" t="s">
        <v>106</v>
      </c>
      <c r="F521" s="330">
        <v>0.12</v>
      </c>
      <c r="G521" s="367"/>
      <c r="H521" s="412"/>
    </row>
    <row r="522" spans="1:8" ht="15">
      <c r="A522" s="466"/>
      <c r="B522" s="189"/>
      <c r="C522" s="189"/>
      <c r="D522" s="170" t="s">
        <v>371</v>
      </c>
      <c r="E522" s="330" t="s">
        <v>108</v>
      </c>
      <c r="F522" s="330">
        <f>F519*F520*F521</f>
        <v>1.5552000000000001</v>
      </c>
      <c r="G522" s="367"/>
      <c r="H522" s="412"/>
    </row>
    <row r="523" spans="1:8" ht="15">
      <c r="A523" s="466"/>
      <c r="B523" s="189"/>
      <c r="C523" s="189"/>
      <c r="D523" s="170"/>
      <c r="E523" s="330"/>
      <c r="F523" s="330"/>
      <c r="G523" s="367"/>
      <c r="H523" s="412"/>
    </row>
    <row r="524" spans="1:8" ht="15">
      <c r="A524" s="466"/>
      <c r="B524" s="189"/>
      <c r="C524" s="189"/>
      <c r="D524" s="170" t="s">
        <v>316</v>
      </c>
      <c r="E524" s="330" t="s">
        <v>214</v>
      </c>
      <c r="F524" s="330">
        <v>4</v>
      </c>
      <c r="G524" s="367"/>
      <c r="H524" s="412"/>
    </row>
    <row r="525" spans="1:8" ht="15">
      <c r="A525" s="466"/>
      <c r="B525" s="189"/>
      <c r="C525" s="189"/>
      <c r="D525" s="171" t="s">
        <v>213</v>
      </c>
      <c r="E525" s="368" t="s">
        <v>251</v>
      </c>
      <c r="F525" s="368"/>
      <c r="G525" s="341">
        <f>F522*F524</f>
        <v>6.2208000000000006</v>
      </c>
      <c r="H525" s="412"/>
    </row>
    <row r="526" spans="1:8" ht="15">
      <c r="A526" s="163"/>
      <c r="B526" s="164"/>
      <c r="C526" s="163"/>
      <c r="D526" s="190"/>
      <c r="E526" s="179"/>
      <c r="F526" s="187"/>
      <c r="G526" s="372"/>
      <c r="H526" s="412"/>
    </row>
    <row r="527" spans="1:8" ht="30">
      <c r="A527" s="188" t="s">
        <v>276</v>
      </c>
      <c r="B527" s="189">
        <v>100206</v>
      </c>
      <c r="C527" s="189" t="s">
        <v>193</v>
      </c>
      <c r="D527" s="358" t="s">
        <v>262</v>
      </c>
      <c r="E527" s="189" t="s">
        <v>263</v>
      </c>
      <c r="F527" s="189"/>
      <c r="G527" s="372"/>
      <c r="H527" s="412"/>
    </row>
    <row r="528" spans="1:8" ht="15.75">
      <c r="A528" s="188"/>
      <c r="B528" s="187"/>
      <c r="C528" s="187"/>
      <c r="D528" s="178" t="s">
        <v>99</v>
      </c>
      <c r="E528" s="179"/>
      <c r="F528" s="330"/>
      <c r="G528" s="340"/>
      <c r="H528" s="412"/>
    </row>
    <row r="529" spans="1:8" ht="15.75">
      <c r="A529" s="188"/>
      <c r="B529" s="187"/>
      <c r="C529" s="187"/>
      <c r="D529" s="170" t="s">
        <v>280</v>
      </c>
      <c r="E529" s="330" t="s">
        <v>267</v>
      </c>
      <c r="F529" s="330">
        <v>0.04</v>
      </c>
      <c r="G529" s="340"/>
      <c r="H529" s="412"/>
    </row>
    <row r="530" spans="1:8" ht="15.75">
      <c r="A530" s="188"/>
      <c r="B530" s="187"/>
      <c r="C530" s="187"/>
      <c r="D530" s="171" t="s">
        <v>213</v>
      </c>
      <c r="E530" s="172" t="s">
        <v>269</v>
      </c>
      <c r="F530" s="172"/>
      <c r="G530" s="340">
        <f>G525*F529</f>
        <v>0.24883200000000003</v>
      </c>
      <c r="H530" s="412"/>
    </row>
    <row r="531" spans="1:8" ht="15.75">
      <c r="A531" s="188"/>
      <c r="B531" s="187"/>
      <c r="C531" s="187"/>
      <c r="D531" s="351"/>
      <c r="E531" s="187"/>
      <c r="F531" s="187"/>
      <c r="G531" s="372"/>
      <c r="H531" s="412"/>
    </row>
    <row r="532" spans="1:8" ht="30">
      <c r="A532" s="188" t="s">
        <v>277</v>
      </c>
      <c r="B532" s="164">
        <v>103670</v>
      </c>
      <c r="C532" s="173" t="s">
        <v>193</v>
      </c>
      <c r="D532" s="190" t="s">
        <v>478</v>
      </c>
      <c r="E532" s="210" t="s">
        <v>75</v>
      </c>
      <c r="F532" s="187"/>
      <c r="G532" s="372"/>
      <c r="H532" s="412"/>
    </row>
    <row r="533" spans="1:8" ht="15.75">
      <c r="A533" s="188"/>
      <c r="B533" s="187"/>
      <c r="C533" s="187"/>
      <c r="D533" s="178" t="s">
        <v>270</v>
      </c>
      <c r="E533" s="179"/>
      <c r="F533" s="330"/>
      <c r="G533" s="340"/>
      <c r="H533" s="412"/>
    </row>
    <row r="534" spans="1:8" ht="15">
      <c r="A534" s="173"/>
      <c r="B534" s="164"/>
      <c r="C534" s="163"/>
      <c r="D534" s="171" t="s">
        <v>213</v>
      </c>
      <c r="E534" s="172" t="s">
        <v>251</v>
      </c>
      <c r="F534" s="172"/>
      <c r="G534" s="340">
        <f>G525</f>
        <v>6.2208000000000006</v>
      </c>
      <c r="H534" s="412"/>
    </row>
    <row r="535" spans="1:8" ht="15">
      <c r="A535" s="163"/>
      <c r="B535" s="164"/>
      <c r="C535" s="163"/>
      <c r="D535" s="190"/>
      <c r="E535" s="179"/>
      <c r="F535" s="187"/>
      <c r="G535" s="372"/>
      <c r="H535" s="412"/>
    </row>
    <row r="536" spans="1:8" ht="15.75">
      <c r="A536" s="188">
        <v>6</v>
      </c>
      <c r="B536" s="189"/>
      <c r="C536" s="189"/>
      <c r="D536" s="360" t="s">
        <v>141</v>
      </c>
      <c r="E536" s="189"/>
      <c r="F536" s="189"/>
      <c r="G536" s="372"/>
      <c r="H536" s="412"/>
    </row>
    <row r="537" spans="1:8" ht="30">
      <c r="A537" s="188" t="s">
        <v>89</v>
      </c>
      <c r="B537" s="189">
        <v>98557</v>
      </c>
      <c r="C537" s="189" t="s">
        <v>193</v>
      </c>
      <c r="D537" s="190" t="s">
        <v>140</v>
      </c>
      <c r="E537" s="189" t="s">
        <v>29</v>
      </c>
      <c r="F537" s="189"/>
      <c r="G537" s="372"/>
      <c r="H537" s="412"/>
    </row>
    <row r="538" spans="1:8" ht="15">
      <c r="A538" s="163"/>
      <c r="B538" s="206"/>
      <c r="C538" s="163"/>
      <c r="D538" s="178" t="s">
        <v>259</v>
      </c>
      <c r="E538" s="187" t="s">
        <v>210</v>
      </c>
      <c r="F538" s="330">
        <f>3.5+3.3*9+1.35</f>
        <v>34.550000000000004</v>
      </c>
      <c r="G538" s="372"/>
      <c r="H538" s="412"/>
    </row>
    <row r="539" spans="1:8" ht="15.75">
      <c r="A539" s="188"/>
      <c r="B539" s="187"/>
      <c r="C539" s="187"/>
      <c r="D539" s="352" t="s">
        <v>261</v>
      </c>
      <c r="E539" s="187" t="s">
        <v>106</v>
      </c>
      <c r="F539" s="187">
        <v>0.12</v>
      </c>
      <c r="G539" s="372"/>
      <c r="H539" s="412"/>
    </row>
    <row r="540" spans="1:8" ht="15.75">
      <c r="A540" s="188"/>
      <c r="B540" s="187"/>
      <c r="C540" s="187"/>
      <c r="D540" s="170" t="s">
        <v>316</v>
      </c>
      <c r="E540" s="330" t="s">
        <v>214</v>
      </c>
      <c r="F540" s="330">
        <v>4</v>
      </c>
      <c r="G540" s="372"/>
      <c r="H540" s="412"/>
    </row>
    <row r="541" spans="1:8" s="204" customFormat="1" ht="15.75">
      <c r="A541" s="188"/>
      <c r="B541" s="189"/>
      <c r="C541" s="189"/>
      <c r="D541" s="353" t="s">
        <v>107</v>
      </c>
      <c r="E541" s="189" t="s">
        <v>108</v>
      </c>
      <c r="F541" s="189"/>
      <c r="G541" s="372">
        <f>F538*F539*F540</f>
        <v>16.584000000000003</v>
      </c>
      <c r="H541" s="413"/>
    </row>
    <row r="542" spans="1:8" ht="15.75">
      <c r="A542" s="188"/>
      <c r="B542" s="187"/>
      <c r="C542" s="187"/>
      <c r="D542" s="351"/>
      <c r="E542" s="187"/>
      <c r="F542" s="187"/>
      <c r="G542" s="372"/>
      <c r="H542" s="412"/>
    </row>
    <row r="543" spans="1:8" s="204" customFormat="1" ht="45">
      <c r="A543" s="208" t="s">
        <v>117</v>
      </c>
      <c r="B543" s="189" t="s">
        <v>479</v>
      </c>
      <c r="C543" s="189" t="s">
        <v>193</v>
      </c>
      <c r="D543" s="190" t="s">
        <v>480</v>
      </c>
      <c r="E543" s="189" t="s">
        <v>29</v>
      </c>
      <c r="F543" s="189"/>
      <c r="G543" s="372"/>
      <c r="H543" s="413"/>
    </row>
    <row r="544" spans="1:8" ht="15.75">
      <c r="A544" s="208"/>
      <c r="B544" s="187"/>
      <c r="C544" s="187"/>
      <c r="D544" s="363" t="s">
        <v>438</v>
      </c>
      <c r="E544" s="187" t="s">
        <v>106</v>
      </c>
      <c r="F544" s="330">
        <f>3.5+3.3*9+1.35</f>
        <v>34.550000000000004</v>
      </c>
      <c r="G544" s="372"/>
      <c r="H544" s="412"/>
    </row>
    <row r="545" spans="1:8" ht="15.75">
      <c r="A545" s="208"/>
      <c r="B545" s="187"/>
      <c r="C545" s="187"/>
      <c r="D545" s="364" t="s">
        <v>437</v>
      </c>
      <c r="E545" s="187" t="s">
        <v>106</v>
      </c>
      <c r="F545" s="187">
        <f>3.2-(0.4+0.4)</f>
        <v>2.4000000000000004</v>
      </c>
      <c r="G545" s="372"/>
      <c r="H545" s="412"/>
    </row>
    <row r="546" spans="1:8" ht="15.75">
      <c r="A546" s="208"/>
      <c r="B546" s="187"/>
      <c r="C546" s="187"/>
      <c r="D546" s="364" t="s">
        <v>439</v>
      </c>
      <c r="E546" s="187" t="s">
        <v>108</v>
      </c>
      <c r="F546" s="187">
        <f>F544*F545</f>
        <v>82.920000000000016</v>
      </c>
      <c r="G546" s="372"/>
      <c r="H546" s="412"/>
    </row>
    <row r="547" spans="1:8" ht="15.75">
      <c r="A547" s="208"/>
      <c r="B547" s="187"/>
      <c r="C547" s="187"/>
      <c r="D547" s="364" t="s">
        <v>445</v>
      </c>
      <c r="E547" s="187" t="s">
        <v>108</v>
      </c>
      <c r="F547" s="187">
        <f>2.4*0.4*11</f>
        <v>10.559999999999999</v>
      </c>
      <c r="G547" s="372"/>
      <c r="H547" s="412"/>
    </row>
    <row r="548" spans="1:8" ht="15.75">
      <c r="A548" s="208"/>
      <c r="B548" s="187"/>
      <c r="C548" s="187"/>
      <c r="D548" s="364" t="s">
        <v>440</v>
      </c>
      <c r="E548" s="187" t="s">
        <v>108</v>
      </c>
      <c r="F548" s="187">
        <f>F546-F547</f>
        <v>72.360000000000014</v>
      </c>
      <c r="G548" s="372"/>
      <c r="H548" s="412"/>
    </row>
    <row r="549" spans="1:8" ht="15.75">
      <c r="A549" s="208"/>
      <c r="B549" s="187"/>
      <c r="C549" s="187"/>
      <c r="D549" s="364"/>
      <c r="E549" s="213"/>
      <c r="F549" s="187"/>
      <c r="G549" s="372"/>
      <c r="H549" s="412"/>
    </row>
    <row r="550" spans="1:8" ht="15.75">
      <c r="A550" s="208"/>
      <c r="B550" s="187"/>
      <c r="C550" s="187"/>
      <c r="D550" s="363" t="s">
        <v>441</v>
      </c>
      <c r="E550" s="187" t="s">
        <v>106</v>
      </c>
      <c r="F550" s="330">
        <f>3.3*9+1.35*2</f>
        <v>32.4</v>
      </c>
      <c r="G550" s="372"/>
      <c r="H550" s="412"/>
    </row>
    <row r="551" spans="1:8" ht="15">
      <c r="A551" s="163"/>
      <c r="B551" s="164"/>
      <c r="C551" s="163"/>
      <c r="D551" s="364" t="s">
        <v>442</v>
      </c>
      <c r="E551" s="187" t="s">
        <v>106</v>
      </c>
      <c r="F551" s="187">
        <f>(6.15-3.2)-(0.4)</f>
        <v>2.5500000000000003</v>
      </c>
      <c r="G551" s="372"/>
      <c r="H551" s="412"/>
    </row>
    <row r="552" spans="1:8" ht="15.75">
      <c r="A552" s="188"/>
      <c r="B552" s="187"/>
      <c r="C552" s="187"/>
      <c r="D552" s="364" t="s">
        <v>439</v>
      </c>
      <c r="E552" s="187" t="s">
        <v>108</v>
      </c>
      <c r="F552" s="187">
        <f>F550*F551</f>
        <v>82.62</v>
      </c>
      <c r="G552" s="372"/>
      <c r="H552" s="412"/>
    </row>
    <row r="553" spans="1:8" ht="15">
      <c r="A553" s="163"/>
      <c r="B553" s="164"/>
      <c r="C553" s="163"/>
      <c r="D553" s="364" t="s">
        <v>443</v>
      </c>
      <c r="E553" s="187" t="s">
        <v>108</v>
      </c>
      <c r="F553" s="187">
        <f>(5.75-3.2)*0.4*10</f>
        <v>10.199999999999999</v>
      </c>
      <c r="G553" s="372"/>
      <c r="H553" s="412"/>
    </row>
    <row r="554" spans="1:8" ht="15.75">
      <c r="A554" s="188"/>
      <c r="B554" s="187"/>
      <c r="C554" s="187"/>
      <c r="D554" s="364" t="s">
        <v>440</v>
      </c>
      <c r="E554" s="187" t="s">
        <v>108</v>
      </c>
      <c r="F554" s="187">
        <f>F552-F553</f>
        <v>72.42</v>
      </c>
      <c r="G554" s="372"/>
      <c r="H554" s="412"/>
    </row>
    <row r="555" spans="1:8" ht="15.75">
      <c r="A555" s="188"/>
      <c r="B555" s="187"/>
      <c r="C555" s="187"/>
      <c r="D555" s="351" t="s">
        <v>417</v>
      </c>
      <c r="E555" s="187" t="s">
        <v>108</v>
      </c>
      <c r="F555" s="187">
        <f>F548+F554</f>
        <v>144.78000000000003</v>
      </c>
      <c r="G555" s="372"/>
      <c r="H555" s="483"/>
    </row>
    <row r="556" spans="1:8" ht="15.75">
      <c r="A556" s="188"/>
      <c r="B556" s="187"/>
      <c r="C556" s="187"/>
      <c r="D556" s="351" t="s">
        <v>522</v>
      </c>
      <c r="E556" s="187"/>
      <c r="F556" s="187">
        <v>2</v>
      </c>
      <c r="G556" s="372"/>
      <c r="H556" s="483"/>
    </row>
    <row r="557" spans="1:8" ht="15.75">
      <c r="A557" s="188"/>
      <c r="B557" s="187"/>
      <c r="C557" s="187"/>
      <c r="D557" s="351" t="s">
        <v>417</v>
      </c>
      <c r="E557" s="187" t="s">
        <v>108</v>
      </c>
      <c r="F557" s="187">
        <f>F556*F555</f>
        <v>289.56000000000006</v>
      </c>
      <c r="G557" s="372"/>
      <c r="H557" s="483"/>
    </row>
    <row r="558" spans="1:8" ht="15.75">
      <c r="A558" s="188"/>
      <c r="B558" s="187"/>
      <c r="C558" s="187"/>
      <c r="D558" s="351"/>
      <c r="E558" s="187"/>
      <c r="F558" s="187"/>
      <c r="G558" s="372"/>
      <c r="H558" s="412"/>
    </row>
    <row r="559" spans="1:8" ht="15.75">
      <c r="A559" s="188"/>
      <c r="B559" s="187"/>
      <c r="C559" s="187"/>
      <c r="D559" s="170" t="s">
        <v>316</v>
      </c>
      <c r="E559" s="330" t="s">
        <v>214</v>
      </c>
      <c r="F559" s="330">
        <v>4</v>
      </c>
      <c r="G559" s="372"/>
      <c r="H559" s="412"/>
    </row>
    <row r="560" spans="1:8" s="204" customFormat="1" ht="15">
      <c r="A560" s="163"/>
      <c r="B560" s="164"/>
      <c r="C560" s="163"/>
      <c r="D560" s="190" t="s">
        <v>281</v>
      </c>
      <c r="E560" s="189" t="s">
        <v>108</v>
      </c>
      <c r="F560" s="189"/>
      <c r="G560" s="372">
        <f>F557*F559</f>
        <v>1158.2400000000002</v>
      </c>
      <c r="H560" s="413"/>
    </row>
    <row r="561" spans="1:8" ht="15">
      <c r="A561" s="163"/>
      <c r="B561" s="164"/>
      <c r="C561" s="163"/>
      <c r="D561" s="352"/>
      <c r="E561" s="187"/>
      <c r="F561" s="187"/>
      <c r="G561" s="372"/>
      <c r="H561" s="412"/>
    </row>
    <row r="562" spans="1:8" ht="15">
      <c r="A562" s="163"/>
      <c r="B562" s="164"/>
      <c r="C562" s="163"/>
      <c r="D562" s="351"/>
      <c r="E562" s="187"/>
      <c r="F562" s="187"/>
      <c r="G562" s="372"/>
      <c r="H562" s="412"/>
    </row>
    <row r="563" spans="1:8" ht="45">
      <c r="A563" s="188" t="s">
        <v>118</v>
      </c>
      <c r="B563" s="164">
        <v>87894</v>
      </c>
      <c r="C563" s="163" t="s">
        <v>193</v>
      </c>
      <c r="D563" s="190" t="s">
        <v>160</v>
      </c>
      <c r="E563" s="189" t="s">
        <v>29</v>
      </c>
      <c r="F563" s="189"/>
      <c r="G563" s="372"/>
      <c r="H563" s="412"/>
    </row>
    <row r="564" spans="1:8" ht="15">
      <c r="A564" s="163"/>
      <c r="B564" s="164"/>
      <c r="C564" s="163"/>
      <c r="D564" s="363" t="s">
        <v>446</v>
      </c>
      <c r="E564" s="187" t="s">
        <v>106</v>
      </c>
      <c r="F564" s="330">
        <f>3.5+3.3*9+1.35</f>
        <v>34.550000000000004</v>
      </c>
      <c r="G564" s="372"/>
      <c r="H564" s="412"/>
    </row>
    <row r="565" spans="1:8" ht="15">
      <c r="A565" s="163"/>
      <c r="B565" s="164"/>
      <c r="C565" s="163"/>
      <c r="D565" s="364" t="s">
        <v>247</v>
      </c>
      <c r="E565" s="187" t="s">
        <v>106</v>
      </c>
      <c r="F565" s="187">
        <v>3.2</v>
      </c>
      <c r="G565" s="372"/>
      <c r="H565" s="412"/>
    </row>
    <row r="566" spans="1:8" ht="15">
      <c r="A566" s="163"/>
      <c r="B566" s="164"/>
      <c r="C566" s="163"/>
      <c r="D566" s="364" t="s">
        <v>444</v>
      </c>
      <c r="E566" s="187" t="s">
        <v>108</v>
      </c>
      <c r="F566" s="187">
        <f>F564*F565</f>
        <v>110.56000000000002</v>
      </c>
      <c r="G566" s="372"/>
      <c r="H566" s="412"/>
    </row>
    <row r="567" spans="1:8" ht="15">
      <c r="A567" s="163"/>
      <c r="B567" s="164"/>
      <c r="C567" s="163"/>
      <c r="D567" s="364"/>
      <c r="E567" s="213"/>
      <c r="F567" s="187"/>
      <c r="G567" s="372"/>
      <c r="H567" s="412"/>
    </row>
    <row r="568" spans="1:8" ht="15">
      <c r="A568" s="163"/>
      <c r="B568" s="164"/>
      <c r="C568" s="163"/>
      <c r="D568" s="363" t="s">
        <v>447</v>
      </c>
      <c r="E568" s="187" t="s">
        <v>106</v>
      </c>
      <c r="F568" s="330">
        <f>3.3*9+1.35*2</f>
        <v>32.4</v>
      </c>
      <c r="G568" s="372"/>
      <c r="H568" s="412"/>
    </row>
    <row r="569" spans="1:8" ht="15">
      <c r="A569" s="163"/>
      <c r="B569" s="164"/>
      <c r="C569" s="163"/>
      <c r="D569" s="364" t="s">
        <v>247</v>
      </c>
      <c r="E569" s="187" t="s">
        <v>106</v>
      </c>
      <c r="F569" s="187">
        <f>(6.15-3.2)</f>
        <v>2.95</v>
      </c>
      <c r="G569" s="372"/>
      <c r="H569" s="412"/>
    </row>
    <row r="570" spans="1:8" ht="15">
      <c r="A570" s="163"/>
      <c r="B570" s="164"/>
      <c r="C570" s="163"/>
      <c r="D570" s="364" t="s">
        <v>444</v>
      </c>
      <c r="E570" s="187" t="s">
        <v>108</v>
      </c>
      <c r="F570" s="187">
        <f>F568*F569</f>
        <v>95.58</v>
      </c>
      <c r="G570" s="372"/>
      <c r="H570" s="412"/>
    </row>
    <row r="571" spans="1:8" ht="15">
      <c r="A571" s="163"/>
      <c r="B571" s="164"/>
      <c r="C571" s="163"/>
      <c r="D571" s="351" t="s">
        <v>417</v>
      </c>
      <c r="E571" s="187" t="s">
        <v>108</v>
      </c>
      <c r="F571" s="187">
        <f>F566+F570</f>
        <v>206.14000000000001</v>
      </c>
      <c r="G571" s="372"/>
      <c r="H571" s="412"/>
    </row>
    <row r="572" spans="1:8" ht="15">
      <c r="A572" s="163"/>
      <c r="B572" s="164"/>
      <c r="C572" s="163"/>
      <c r="D572" s="351" t="s">
        <v>522</v>
      </c>
      <c r="E572" s="187"/>
      <c r="F572" s="187">
        <v>2</v>
      </c>
      <c r="G572" s="372"/>
      <c r="H572" s="412"/>
    </row>
    <row r="573" spans="1:8" ht="15">
      <c r="A573" s="163"/>
      <c r="B573" s="164"/>
      <c r="C573" s="163"/>
      <c r="D573" s="351" t="s">
        <v>417</v>
      </c>
      <c r="E573" s="187" t="s">
        <v>108</v>
      </c>
      <c r="F573" s="187">
        <f>F572*F571</f>
        <v>412.28000000000003</v>
      </c>
      <c r="G573" s="372"/>
      <c r="H573" s="412"/>
    </row>
    <row r="574" spans="1:8" ht="15">
      <c r="A574" s="163"/>
      <c r="B574" s="164"/>
      <c r="C574" s="163"/>
      <c r="D574" s="351"/>
      <c r="E574" s="187"/>
      <c r="F574" s="187"/>
      <c r="G574" s="372"/>
      <c r="H574" s="412"/>
    </row>
    <row r="575" spans="1:8" ht="15">
      <c r="A575" s="163"/>
      <c r="B575" s="164"/>
      <c r="C575" s="163"/>
      <c r="D575" s="170" t="s">
        <v>316</v>
      </c>
      <c r="E575" s="330" t="s">
        <v>214</v>
      </c>
      <c r="F575" s="330">
        <v>4</v>
      </c>
      <c r="G575" s="372"/>
      <c r="H575" s="412"/>
    </row>
    <row r="576" spans="1:8" s="204" customFormat="1" ht="15">
      <c r="A576" s="163"/>
      <c r="B576" s="164"/>
      <c r="C576" s="163"/>
      <c r="D576" s="190" t="s">
        <v>282</v>
      </c>
      <c r="E576" s="189" t="s">
        <v>108</v>
      </c>
      <c r="F576" s="189"/>
      <c r="G576" s="372">
        <f>F575*F573</f>
        <v>1649.1200000000001</v>
      </c>
      <c r="H576" s="413"/>
    </row>
    <row r="577" spans="1:8" ht="15">
      <c r="A577" s="163"/>
      <c r="B577" s="166"/>
      <c r="C577" s="167"/>
      <c r="D577" s="190"/>
      <c r="E577" s="187"/>
      <c r="F577" s="187"/>
      <c r="G577" s="372"/>
      <c r="H577" s="412"/>
    </row>
    <row r="578" spans="1:8" ht="45">
      <c r="A578" s="188" t="s">
        <v>127</v>
      </c>
      <c r="B578" s="189">
        <v>87792</v>
      </c>
      <c r="C578" s="189" t="s">
        <v>193</v>
      </c>
      <c r="D578" s="190" t="s">
        <v>161</v>
      </c>
      <c r="E578" s="189" t="s">
        <v>29</v>
      </c>
      <c r="F578" s="189"/>
      <c r="G578" s="372"/>
      <c r="H578" s="412"/>
    </row>
    <row r="579" spans="1:8" ht="15">
      <c r="A579" s="163"/>
      <c r="B579" s="164"/>
      <c r="C579" s="163"/>
      <c r="D579" s="352" t="s">
        <v>99</v>
      </c>
      <c r="E579" s="187"/>
      <c r="F579" s="187"/>
      <c r="G579" s="372"/>
      <c r="H579" s="412"/>
    </row>
    <row r="580" spans="1:8" ht="15.75">
      <c r="A580" s="188"/>
      <c r="B580" s="187"/>
      <c r="C580" s="187"/>
      <c r="D580" s="190" t="s">
        <v>282</v>
      </c>
      <c r="E580" s="189" t="s">
        <v>108</v>
      </c>
      <c r="F580" s="189"/>
      <c r="G580" s="372">
        <f>G576</f>
        <v>1649.1200000000001</v>
      </c>
      <c r="H580" s="412"/>
    </row>
    <row r="581" spans="1:8" ht="15.75">
      <c r="A581" s="188"/>
      <c r="B581" s="187"/>
      <c r="C581" s="187"/>
      <c r="D581" s="351"/>
      <c r="E581" s="187"/>
      <c r="F581" s="187"/>
      <c r="G581" s="372"/>
      <c r="H581" s="412"/>
    </row>
    <row r="582" spans="1:8" ht="15.75">
      <c r="A582" s="188">
        <v>7</v>
      </c>
      <c r="B582" s="189"/>
      <c r="C582" s="189"/>
      <c r="D582" s="353" t="s">
        <v>142</v>
      </c>
      <c r="E582" s="189"/>
      <c r="F582" s="189"/>
      <c r="G582" s="372"/>
      <c r="H582" s="412"/>
    </row>
    <row r="583" spans="1:8" ht="30">
      <c r="A583" s="188" t="s">
        <v>123</v>
      </c>
      <c r="B583" s="164">
        <v>88412</v>
      </c>
      <c r="C583" s="163" t="s">
        <v>193</v>
      </c>
      <c r="D583" s="190" t="s">
        <v>162</v>
      </c>
      <c r="E583" s="179" t="s">
        <v>29</v>
      </c>
      <c r="F583" s="189"/>
      <c r="G583" s="372"/>
      <c r="H583" s="412"/>
    </row>
    <row r="584" spans="1:8" ht="15.75">
      <c r="A584" s="188"/>
      <c r="B584" s="187"/>
      <c r="C584" s="187"/>
      <c r="D584" s="354" t="s">
        <v>99</v>
      </c>
      <c r="E584" s="187"/>
      <c r="F584" s="187"/>
      <c r="G584" s="372"/>
      <c r="H584" s="412"/>
    </row>
    <row r="585" spans="1:8" ht="15.75">
      <c r="A585" s="188"/>
      <c r="B585" s="187"/>
      <c r="C585" s="187"/>
      <c r="D585" s="190" t="s">
        <v>282</v>
      </c>
      <c r="E585" s="189" t="s">
        <v>108</v>
      </c>
      <c r="F585" s="189"/>
      <c r="G585" s="372">
        <f>G580</f>
        <v>1649.1200000000001</v>
      </c>
      <c r="H585" s="412"/>
    </row>
    <row r="586" spans="1:8" ht="15">
      <c r="A586" s="163"/>
      <c r="B586" s="164"/>
      <c r="C586" s="163"/>
      <c r="D586" s="190"/>
      <c r="E586" s="179"/>
      <c r="F586" s="187"/>
      <c r="G586" s="372"/>
      <c r="H586" s="412"/>
    </row>
    <row r="587" spans="1:8" ht="30">
      <c r="A587" s="188" t="s">
        <v>126</v>
      </c>
      <c r="B587" s="189">
        <v>95623</v>
      </c>
      <c r="C587" s="189" t="s">
        <v>193</v>
      </c>
      <c r="D587" s="190" t="s">
        <v>163</v>
      </c>
      <c r="E587" s="189" t="s">
        <v>29</v>
      </c>
      <c r="F587" s="189"/>
      <c r="G587" s="372"/>
      <c r="H587" s="412"/>
    </row>
    <row r="588" spans="1:8" ht="15.75">
      <c r="A588" s="188"/>
      <c r="B588" s="187"/>
      <c r="C588" s="187"/>
      <c r="D588" s="354" t="s">
        <v>99</v>
      </c>
      <c r="E588" s="187"/>
      <c r="F588" s="187"/>
      <c r="G588" s="372"/>
      <c r="H588" s="412"/>
    </row>
    <row r="589" spans="1:8" ht="15.75">
      <c r="A589" s="188"/>
      <c r="B589" s="187"/>
      <c r="C589" s="187"/>
      <c r="D589" s="190" t="s">
        <v>282</v>
      </c>
      <c r="E589" s="189" t="s">
        <v>108</v>
      </c>
      <c r="F589" s="189"/>
      <c r="G589" s="372">
        <f>G585</f>
        <v>1649.1200000000001</v>
      </c>
      <c r="H589" s="412"/>
    </row>
    <row r="590" spans="1:8" ht="15">
      <c r="A590" s="163"/>
      <c r="B590" s="164"/>
      <c r="C590" s="163"/>
      <c r="D590" s="190"/>
      <c r="E590" s="179"/>
      <c r="F590" s="187"/>
      <c r="G590" s="372"/>
      <c r="H590" s="412"/>
    </row>
    <row r="591" spans="1:8" s="204" customFormat="1" ht="15.75">
      <c r="A591" s="188" t="s">
        <v>128</v>
      </c>
      <c r="B591" s="189"/>
      <c r="C591" s="189"/>
      <c r="D591" s="353" t="s">
        <v>88</v>
      </c>
      <c r="E591" s="189"/>
      <c r="F591" s="189"/>
      <c r="G591" s="372"/>
      <c r="H591" s="413"/>
    </row>
    <row r="592" spans="1:8" s="204" customFormat="1" ht="15.75">
      <c r="A592" s="188"/>
      <c r="B592" s="189"/>
      <c r="C592" s="189"/>
      <c r="D592" s="353" t="s">
        <v>298</v>
      </c>
      <c r="E592" s="189"/>
      <c r="F592" s="189"/>
      <c r="G592" s="372"/>
      <c r="H592" s="413"/>
    </row>
    <row r="593" spans="1:8" s="204" customFormat="1" ht="45">
      <c r="A593" s="188" t="s">
        <v>129</v>
      </c>
      <c r="B593" s="189" t="s">
        <v>301</v>
      </c>
      <c r="C593" s="189" t="s">
        <v>193</v>
      </c>
      <c r="D593" s="190" t="s">
        <v>302</v>
      </c>
      <c r="E593" s="189" t="s">
        <v>29</v>
      </c>
      <c r="F593" s="189"/>
      <c r="G593" s="372"/>
      <c r="H593" s="413"/>
    </row>
    <row r="594" spans="1:8" ht="15">
      <c r="A594" s="163"/>
      <c r="B594" s="164"/>
      <c r="C594" s="163"/>
      <c r="D594" s="178" t="s">
        <v>299</v>
      </c>
      <c r="E594" s="329" t="s">
        <v>210</v>
      </c>
      <c r="F594" s="187">
        <f>1+0.2</f>
        <v>1.2</v>
      </c>
      <c r="G594" s="372"/>
      <c r="H594" s="412"/>
    </row>
    <row r="595" spans="1:8" ht="15.75">
      <c r="A595" s="188"/>
      <c r="B595" s="187"/>
      <c r="C595" s="187"/>
      <c r="D595" s="351" t="s">
        <v>300</v>
      </c>
      <c r="E595" s="187" t="s">
        <v>106</v>
      </c>
      <c r="F595" s="187">
        <f>2.1+0.2</f>
        <v>2.3000000000000003</v>
      </c>
      <c r="G595" s="372"/>
      <c r="H595" s="412"/>
    </row>
    <row r="596" spans="1:8" ht="15.75">
      <c r="A596" s="188"/>
      <c r="B596" s="187"/>
      <c r="C596" s="187"/>
      <c r="D596" s="351" t="s">
        <v>236</v>
      </c>
      <c r="E596" s="187" t="s">
        <v>108</v>
      </c>
      <c r="F596" s="187">
        <f>F595*F594</f>
        <v>2.7600000000000002</v>
      </c>
      <c r="G596" s="372"/>
      <c r="H596" s="412"/>
    </row>
    <row r="597" spans="1:8" ht="15.75">
      <c r="A597" s="188"/>
      <c r="B597" s="187"/>
      <c r="C597" s="187"/>
      <c r="D597" s="351" t="s">
        <v>305</v>
      </c>
      <c r="E597" s="187" t="s">
        <v>108</v>
      </c>
      <c r="F597" s="187">
        <f>F596*2</f>
        <v>5.5200000000000005</v>
      </c>
      <c r="G597" s="372"/>
      <c r="H597" s="412"/>
    </row>
    <row r="598" spans="1:8" ht="15">
      <c r="A598" s="163"/>
      <c r="B598" s="166"/>
      <c r="C598" s="167"/>
      <c r="D598" s="178" t="s">
        <v>303</v>
      </c>
      <c r="E598" s="187" t="s">
        <v>214</v>
      </c>
      <c r="F598" s="187">
        <v>4</v>
      </c>
      <c r="G598" s="372"/>
      <c r="H598" s="412"/>
    </row>
    <row r="599" spans="1:8" s="204" customFormat="1" ht="15.75">
      <c r="A599" s="188"/>
      <c r="B599" s="189"/>
      <c r="C599" s="189"/>
      <c r="D599" s="360" t="s">
        <v>304</v>
      </c>
      <c r="E599" s="189" t="s">
        <v>108</v>
      </c>
      <c r="F599" s="189"/>
      <c r="G599" s="372">
        <f>F598*F597</f>
        <v>22.080000000000002</v>
      </c>
      <c r="H599" s="413"/>
    </row>
    <row r="600" spans="1:8" ht="15.75">
      <c r="A600" s="188"/>
      <c r="B600" s="187"/>
      <c r="C600" s="187"/>
      <c r="D600" s="351"/>
      <c r="E600" s="187"/>
      <c r="F600" s="187"/>
      <c r="G600" s="372"/>
      <c r="H600" s="412"/>
    </row>
    <row r="601" spans="1:8" ht="30">
      <c r="A601" s="208" t="s">
        <v>147</v>
      </c>
      <c r="B601" s="189">
        <v>94972</v>
      </c>
      <c r="C601" s="189" t="s">
        <v>193</v>
      </c>
      <c r="D601" s="374" t="s">
        <v>310</v>
      </c>
      <c r="E601" s="189" t="s">
        <v>75</v>
      </c>
      <c r="F601" s="189"/>
      <c r="G601" s="372"/>
      <c r="H601" s="412"/>
    </row>
    <row r="602" spans="1:8" ht="15.75">
      <c r="A602" s="208"/>
      <c r="B602" s="187"/>
      <c r="C602" s="187"/>
      <c r="D602" s="352" t="s">
        <v>246</v>
      </c>
      <c r="E602" s="187" t="s">
        <v>106</v>
      </c>
      <c r="F602" s="187">
        <v>1</v>
      </c>
      <c r="G602" s="372"/>
      <c r="H602" s="412"/>
    </row>
    <row r="603" spans="1:8" ht="15.75">
      <c r="A603" s="208"/>
      <c r="B603" s="187"/>
      <c r="C603" s="187"/>
      <c r="D603" s="209" t="s">
        <v>247</v>
      </c>
      <c r="E603" s="213" t="s">
        <v>106</v>
      </c>
      <c r="F603" s="187">
        <v>2.1</v>
      </c>
      <c r="G603" s="372"/>
      <c r="H603" s="412"/>
    </row>
    <row r="604" spans="1:8" ht="15.75">
      <c r="A604" s="208"/>
      <c r="B604" s="187"/>
      <c r="C604" s="187"/>
      <c r="D604" s="209" t="s">
        <v>248</v>
      </c>
      <c r="E604" s="187" t="s">
        <v>106</v>
      </c>
      <c r="F604" s="187">
        <v>0.2</v>
      </c>
      <c r="G604" s="372"/>
      <c r="H604" s="412"/>
    </row>
    <row r="605" spans="1:8" ht="15.75">
      <c r="A605" s="188"/>
      <c r="B605" s="187"/>
      <c r="C605" s="187"/>
      <c r="D605" s="351" t="s">
        <v>306</v>
      </c>
      <c r="E605" s="187" t="s">
        <v>251</v>
      </c>
      <c r="F605" s="187">
        <f>F604*F603*F602</f>
        <v>0.42000000000000004</v>
      </c>
      <c r="G605" s="372"/>
      <c r="H605" s="412"/>
    </row>
    <row r="606" spans="1:8" ht="15">
      <c r="A606" s="163"/>
      <c r="B606" s="164"/>
      <c r="C606" s="164"/>
      <c r="D606" s="178" t="s">
        <v>303</v>
      </c>
      <c r="E606" s="187" t="s">
        <v>214</v>
      </c>
      <c r="F606" s="187">
        <v>4</v>
      </c>
      <c r="G606" s="372"/>
      <c r="H606" s="412"/>
    </row>
    <row r="607" spans="1:8" s="204" customFormat="1" ht="15.75">
      <c r="A607" s="188"/>
      <c r="B607" s="189"/>
      <c r="C607" s="189"/>
      <c r="D607" s="353" t="s">
        <v>307</v>
      </c>
      <c r="E607" s="189" t="s">
        <v>251</v>
      </c>
      <c r="F607" s="189"/>
      <c r="G607" s="372">
        <f>F606*F605</f>
        <v>1.6800000000000002</v>
      </c>
      <c r="H607" s="413"/>
    </row>
    <row r="608" spans="1:8" ht="15">
      <c r="A608" s="163"/>
      <c r="B608" s="164"/>
      <c r="C608" s="163"/>
      <c r="D608" s="165"/>
      <c r="E608" s="201"/>
      <c r="F608" s="187"/>
      <c r="G608" s="372"/>
      <c r="H608" s="412"/>
    </row>
    <row r="609" spans="1:8" s="204" customFormat="1" ht="30">
      <c r="A609" s="188" t="s">
        <v>148</v>
      </c>
      <c r="B609" s="189">
        <v>103670</v>
      </c>
      <c r="C609" s="189" t="s">
        <v>193</v>
      </c>
      <c r="D609" s="360" t="s">
        <v>478</v>
      </c>
      <c r="E609" s="189" t="s">
        <v>75</v>
      </c>
      <c r="F609" s="189"/>
      <c r="G609" s="372"/>
      <c r="H609" s="413"/>
    </row>
    <row r="610" spans="1:8" ht="15.75">
      <c r="A610" s="188"/>
      <c r="B610" s="187"/>
      <c r="C610" s="187"/>
      <c r="D610" s="352" t="s">
        <v>296</v>
      </c>
      <c r="E610" s="187"/>
      <c r="F610" s="187"/>
      <c r="G610" s="372"/>
      <c r="H610" s="412"/>
    </row>
    <row r="611" spans="1:8" ht="15.75">
      <c r="A611" s="188"/>
      <c r="B611" s="187"/>
      <c r="C611" s="187"/>
      <c r="D611" s="353" t="s">
        <v>307</v>
      </c>
      <c r="E611" s="189" t="s">
        <v>251</v>
      </c>
      <c r="F611" s="189"/>
      <c r="G611" s="372">
        <f>G607</f>
        <v>1.6800000000000002</v>
      </c>
      <c r="H611" s="412"/>
    </row>
    <row r="612" spans="1:8" ht="15.75">
      <c r="A612" s="188"/>
      <c r="B612" s="187"/>
      <c r="C612" s="187"/>
      <c r="D612" s="352"/>
      <c r="E612" s="187"/>
      <c r="F612" s="187"/>
      <c r="G612" s="372"/>
      <c r="H612" s="412"/>
    </row>
    <row r="613" spans="1:8" s="204" customFormat="1" ht="30">
      <c r="A613" s="183" t="s">
        <v>177</v>
      </c>
      <c r="B613" s="362" t="s">
        <v>328</v>
      </c>
      <c r="C613" s="362" t="s">
        <v>111</v>
      </c>
      <c r="D613" s="513" t="s">
        <v>329</v>
      </c>
      <c r="E613" s="362" t="s">
        <v>98</v>
      </c>
      <c r="F613" s="362"/>
      <c r="G613" s="461"/>
      <c r="H613" s="510"/>
    </row>
    <row r="614" spans="1:8" s="68" customFormat="1" ht="30">
      <c r="A614" s="514"/>
      <c r="B614" s="361"/>
      <c r="C614" s="361" t="s">
        <v>330</v>
      </c>
      <c r="D614" s="515" t="s">
        <v>151</v>
      </c>
      <c r="E614" s="361" t="s">
        <v>251</v>
      </c>
      <c r="F614" s="394">
        <f>'Planilha Sintética ND'!F34</f>
        <v>1.6800000000000002</v>
      </c>
      <c r="G614" s="512"/>
      <c r="H614" s="462"/>
    </row>
    <row r="615" spans="1:8" ht="30">
      <c r="A615" s="511"/>
      <c r="B615" s="463"/>
      <c r="C615" s="514" t="s">
        <v>331</v>
      </c>
      <c r="D615" s="515" t="s">
        <v>137</v>
      </c>
      <c r="E615" s="361" t="s">
        <v>251</v>
      </c>
      <c r="F615" s="394">
        <f>'Planilha Sintética ND'!F47</f>
        <v>34.736000000000004</v>
      </c>
      <c r="G615" s="461"/>
      <c r="H615" s="462"/>
    </row>
    <row r="616" spans="1:8" ht="30">
      <c r="A616" s="511"/>
      <c r="B616" s="463"/>
      <c r="C616" s="514" t="s">
        <v>332</v>
      </c>
      <c r="D616" s="515" t="s">
        <v>199</v>
      </c>
      <c r="E616" s="361" t="s">
        <v>251</v>
      </c>
      <c r="F616" s="394">
        <f>'Planilha Sintética ND'!F48</f>
        <v>34.73599999999999</v>
      </c>
      <c r="G616" s="461"/>
      <c r="H616" s="462"/>
    </row>
    <row r="617" spans="1:8" ht="30">
      <c r="A617" s="458"/>
      <c r="B617" s="463"/>
      <c r="C617" s="361" t="s">
        <v>333</v>
      </c>
      <c r="D617" s="515" t="s">
        <v>137</v>
      </c>
      <c r="E617" s="361" t="s">
        <v>251</v>
      </c>
      <c r="F617" s="394">
        <f>'Planilha Sintética ND'!F51</f>
        <v>1.6640000000000001</v>
      </c>
      <c r="G617" s="461"/>
      <c r="H617" s="462"/>
    </row>
    <row r="618" spans="1:8" ht="30">
      <c r="A618" s="458"/>
      <c r="B618" s="463"/>
      <c r="C618" s="361" t="s">
        <v>334</v>
      </c>
      <c r="D618" s="515" t="s">
        <v>200</v>
      </c>
      <c r="E618" s="361" t="s">
        <v>251</v>
      </c>
      <c r="F618" s="394">
        <f>'Planilha Sintética ND'!F52</f>
        <v>1.6639999999999997</v>
      </c>
      <c r="G618" s="461"/>
      <c r="H618" s="462"/>
    </row>
    <row r="619" spans="1:8" ht="15.75">
      <c r="A619" s="458"/>
      <c r="B619" s="463"/>
      <c r="C619" s="463"/>
      <c r="D619" s="515" t="s">
        <v>335</v>
      </c>
      <c r="E619" s="361" t="s">
        <v>251</v>
      </c>
      <c r="F619" s="394">
        <f>SUM(F614:F618)</f>
        <v>74.47999999999999</v>
      </c>
      <c r="G619" s="461"/>
      <c r="H619" s="462"/>
    </row>
    <row r="620" spans="1:8" ht="15.75">
      <c r="A620" s="458"/>
      <c r="B620" s="463"/>
      <c r="C620" s="463"/>
      <c r="D620" s="515" t="s">
        <v>339</v>
      </c>
      <c r="E620" s="361"/>
      <c r="F620" s="516">
        <v>0.3</v>
      </c>
      <c r="G620" s="461"/>
      <c r="H620" s="462"/>
    </row>
    <row r="621" spans="1:8" ht="15.75">
      <c r="A621" s="458"/>
      <c r="B621" s="463"/>
      <c r="C621" s="463"/>
      <c r="D621" s="515" t="s">
        <v>341</v>
      </c>
      <c r="E621" s="361" t="s">
        <v>251</v>
      </c>
      <c r="F621" s="394">
        <f>F620*F619</f>
        <v>22.343999999999998</v>
      </c>
      <c r="G621" s="461"/>
      <c r="H621" s="462"/>
    </row>
    <row r="622" spans="1:8" ht="15.75">
      <c r="A622" s="458"/>
      <c r="B622" s="463"/>
      <c r="C622" s="463"/>
      <c r="D622" s="515" t="s">
        <v>340</v>
      </c>
      <c r="E622" s="361" t="s">
        <v>251</v>
      </c>
      <c r="F622" s="394">
        <f>F619+F621</f>
        <v>96.823999999999984</v>
      </c>
      <c r="G622" s="461"/>
      <c r="H622" s="462"/>
    </row>
    <row r="623" spans="1:8" ht="15.75">
      <c r="A623" s="458"/>
      <c r="B623" s="463"/>
      <c r="C623" s="463"/>
      <c r="D623" s="515" t="s">
        <v>336</v>
      </c>
      <c r="E623" s="361" t="s">
        <v>337</v>
      </c>
      <c r="F623" s="394">
        <v>4</v>
      </c>
      <c r="G623" s="461"/>
      <c r="H623" s="462"/>
    </row>
    <row r="624" spans="1:8" ht="15.75">
      <c r="A624" s="458"/>
      <c r="B624" s="463"/>
      <c r="C624" s="463"/>
      <c r="D624" s="515" t="s">
        <v>338</v>
      </c>
      <c r="E624" s="361"/>
      <c r="F624" s="361">
        <f>F622/F623</f>
        <v>24.205999999999996</v>
      </c>
      <c r="G624" s="367"/>
      <c r="H624" s="462"/>
    </row>
    <row r="625" spans="1:8" ht="15.75">
      <c r="A625" s="458"/>
      <c r="B625" s="463"/>
      <c r="C625" s="463"/>
      <c r="D625" s="515" t="s">
        <v>450</v>
      </c>
      <c r="E625" s="361"/>
      <c r="F625" s="517"/>
      <c r="G625" s="362">
        <f>ROUND(F624,0)</f>
        <v>24</v>
      </c>
      <c r="H625" s="462"/>
    </row>
    <row r="626" spans="1:8" ht="15.75">
      <c r="A626" s="188"/>
      <c r="B626" s="187"/>
      <c r="C626" s="187"/>
      <c r="D626" s="352"/>
      <c r="E626" s="187"/>
      <c r="F626" s="187"/>
      <c r="G626" s="372"/>
      <c r="H626" s="412"/>
    </row>
    <row r="627" spans="1:8" ht="15.75">
      <c r="A627" s="188" t="s">
        <v>178</v>
      </c>
      <c r="B627" s="189">
        <v>99814</v>
      </c>
      <c r="C627" s="189" t="s">
        <v>193</v>
      </c>
      <c r="D627" s="360" t="s">
        <v>94</v>
      </c>
      <c r="E627" s="189" t="s">
        <v>29</v>
      </c>
      <c r="F627" s="189"/>
      <c r="G627" s="372"/>
      <c r="H627" s="412"/>
    </row>
    <row r="628" spans="1:8" ht="15.75">
      <c r="A628" s="188"/>
      <c r="B628" s="189"/>
      <c r="C628" s="189"/>
      <c r="D628" s="360" t="s">
        <v>308</v>
      </c>
      <c r="E628" s="189"/>
      <c r="F628" s="189"/>
      <c r="G628" s="372"/>
      <c r="H628" s="412"/>
    </row>
    <row r="629" spans="1:8" ht="15.75">
      <c r="A629" s="188"/>
      <c r="B629" s="187"/>
      <c r="C629" s="187"/>
      <c r="D629" s="352" t="s">
        <v>254</v>
      </c>
      <c r="E629" s="187" t="s">
        <v>106</v>
      </c>
      <c r="F629" s="187">
        <v>32.549999999999997</v>
      </c>
      <c r="G629" s="372"/>
      <c r="H629" s="412"/>
    </row>
    <row r="630" spans="1:8" ht="15.75">
      <c r="A630" s="188"/>
      <c r="B630" s="187"/>
      <c r="C630" s="187"/>
      <c r="D630" s="352" t="s">
        <v>246</v>
      </c>
      <c r="E630" s="187" t="s">
        <v>106</v>
      </c>
      <c r="F630" s="187">
        <v>15.35</v>
      </c>
      <c r="G630" s="372"/>
      <c r="H630" s="412"/>
    </row>
    <row r="631" spans="1:8" ht="15.75">
      <c r="A631" s="188"/>
      <c r="B631" s="187"/>
      <c r="C631" s="187"/>
      <c r="D631" s="352" t="s">
        <v>309</v>
      </c>
      <c r="E631" s="187"/>
      <c r="F631" s="187"/>
      <c r="G631" s="372"/>
      <c r="H631" s="412"/>
    </row>
    <row r="632" spans="1:8" ht="15.75">
      <c r="A632" s="188"/>
      <c r="B632" s="187"/>
      <c r="C632" s="187"/>
      <c r="D632" s="352" t="s">
        <v>254</v>
      </c>
      <c r="E632" s="187" t="s">
        <v>106</v>
      </c>
      <c r="F632" s="187">
        <v>5</v>
      </c>
      <c r="G632" s="372"/>
      <c r="H632" s="412"/>
    </row>
    <row r="633" spans="1:8" ht="15.75">
      <c r="A633" s="188"/>
      <c r="B633" s="187"/>
      <c r="C633" s="187"/>
      <c r="D633" s="352" t="s">
        <v>246</v>
      </c>
      <c r="E633" s="187" t="s">
        <v>106</v>
      </c>
      <c r="F633" s="187">
        <v>15.35</v>
      </c>
      <c r="G633" s="372"/>
      <c r="H633" s="412"/>
    </row>
    <row r="634" spans="1:8" ht="15.75">
      <c r="A634" s="188"/>
      <c r="B634" s="187"/>
      <c r="C634" s="187"/>
      <c r="D634" s="352"/>
      <c r="E634" s="187"/>
      <c r="F634" s="187"/>
      <c r="G634" s="372"/>
      <c r="H634" s="412"/>
    </row>
    <row r="635" spans="1:8" ht="15.75">
      <c r="A635" s="188"/>
      <c r="B635" s="187"/>
      <c r="C635" s="187"/>
      <c r="D635" s="178" t="s">
        <v>303</v>
      </c>
      <c r="E635" s="187" t="s">
        <v>214</v>
      </c>
      <c r="F635" s="187">
        <v>4</v>
      </c>
      <c r="G635" s="372"/>
      <c r="H635" s="412"/>
    </row>
    <row r="636" spans="1:8" s="378" customFormat="1" ht="15.75">
      <c r="A636" s="375"/>
      <c r="B636" s="376"/>
      <c r="C636" s="376"/>
      <c r="D636" s="365" t="s">
        <v>213</v>
      </c>
      <c r="E636" s="376" t="s">
        <v>108</v>
      </c>
      <c r="F636" s="376"/>
      <c r="G636" s="377">
        <f>((F629*F630)+(F632*F633))*F635</f>
        <v>2305.5699999999997</v>
      </c>
      <c r="H636" s="414"/>
    </row>
    <row r="637" spans="1:8" ht="15.75">
      <c r="A637" s="188"/>
      <c r="B637" s="187"/>
      <c r="C637" s="187"/>
      <c r="D637" s="351"/>
      <c r="E637" s="187"/>
      <c r="F637" s="187"/>
      <c r="G637" s="372"/>
      <c r="H637" s="412"/>
    </row>
    <row r="638" spans="1:8" ht="15.75">
      <c r="A638" s="188"/>
      <c r="B638" s="187"/>
      <c r="C638" s="187"/>
      <c r="D638" s="351"/>
      <c r="E638" s="187"/>
      <c r="F638" s="187"/>
      <c r="G638" s="372"/>
      <c r="H638" s="412"/>
    </row>
    <row r="639" spans="1:8" ht="15.75">
      <c r="A639" s="188"/>
      <c r="B639" s="187"/>
      <c r="C639" s="187"/>
      <c r="D639" s="351"/>
      <c r="E639" s="187"/>
      <c r="F639" s="187"/>
      <c r="G639" s="372"/>
      <c r="H639" s="412"/>
    </row>
    <row r="640" spans="1:8" ht="15.75">
      <c r="A640" s="188"/>
      <c r="B640" s="187"/>
      <c r="C640" s="187"/>
      <c r="D640" s="351"/>
      <c r="E640" s="187"/>
      <c r="F640" s="187"/>
      <c r="G640" s="372"/>
      <c r="H640" s="412"/>
    </row>
    <row r="641" spans="1:8" ht="15.75">
      <c r="A641" s="188"/>
      <c r="B641" s="187"/>
      <c r="C641" s="187"/>
      <c r="D641" s="351"/>
      <c r="E641" s="187"/>
      <c r="F641" s="187"/>
      <c r="G641" s="372"/>
      <c r="H641" s="412"/>
    </row>
    <row r="642" spans="1:8" ht="15.75">
      <c r="A642" s="188"/>
      <c r="B642" s="187"/>
      <c r="C642" s="187"/>
      <c r="D642" s="351"/>
      <c r="E642" s="187"/>
      <c r="F642" s="187"/>
      <c r="G642" s="372"/>
      <c r="H642" s="412"/>
    </row>
    <row r="643" spans="1:8" ht="15.75">
      <c r="A643" s="188"/>
      <c r="B643" s="187"/>
      <c r="C643" s="187"/>
      <c r="D643" s="351"/>
      <c r="E643" s="187"/>
      <c r="F643" s="187"/>
      <c r="G643" s="372"/>
      <c r="H643" s="412"/>
    </row>
    <row r="644" spans="1:8" ht="15.75">
      <c r="A644" s="188"/>
      <c r="B644" s="187"/>
      <c r="C644" s="187"/>
      <c r="D644" s="351"/>
      <c r="E644" s="187"/>
      <c r="F644" s="187"/>
      <c r="G644" s="372"/>
      <c r="H644" s="412"/>
    </row>
    <row r="645" spans="1:8" ht="15.75">
      <c r="A645" s="188"/>
      <c r="B645" s="187"/>
      <c r="C645" s="187"/>
      <c r="D645" s="351"/>
      <c r="E645" s="187"/>
      <c r="F645" s="187"/>
      <c r="G645" s="372"/>
      <c r="H645" s="412"/>
    </row>
    <row r="646" spans="1:8" ht="15.75">
      <c r="A646" s="188"/>
      <c r="B646" s="187"/>
      <c r="C646" s="187"/>
      <c r="D646" s="351"/>
      <c r="E646" s="187"/>
      <c r="F646" s="187"/>
      <c r="G646" s="372"/>
      <c r="H646" s="412"/>
    </row>
    <row r="647" spans="1:8" ht="15.75">
      <c r="A647" s="188"/>
      <c r="B647" s="187"/>
      <c r="C647" s="187"/>
      <c r="D647" s="351"/>
      <c r="E647" s="187"/>
      <c r="F647" s="187"/>
      <c r="G647" s="372"/>
      <c r="H647" s="412"/>
    </row>
  </sheetData>
  <autoFilter ref="A8:H636" xr:uid="{CD9002B8-9AD1-484C-9FC8-2320DEA60FB4}"/>
  <mergeCells count="1">
    <mergeCell ref="A1:H1"/>
  </mergeCells>
  <printOptions horizontalCentered="1"/>
  <pageMargins left="0.51181102362204722" right="0.31496062992125984" top="0.78740157480314965" bottom="0.59055118110236227" header="0.31496062992125984" footer="0.31496062992125984"/>
  <pageSetup paperSize="9" scale="69" orientation="landscape" r:id="rId1"/>
  <rowBreaks count="15" manualBreakCount="15">
    <brk id="120" max="7" man="1"/>
    <brk id="150" max="7" man="1"/>
    <brk id="177" max="7" man="1"/>
    <brk id="225" max="7" man="1"/>
    <brk id="267" max="7" man="1"/>
    <brk id="310" max="7" man="1"/>
    <brk id="345" max="7" man="1"/>
    <brk id="390" max="7" man="1"/>
    <brk id="436" max="7" man="1"/>
    <brk id="477" max="7" man="1"/>
    <brk id="526" max="7" man="1"/>
    <brk id="542" max="7" man="1"/>
    <brk id="562" max="7" man="1"/>
    <brk id="590" max="7" man="1"/>
    <brk id="612"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1F70-EB5F-4C8D-B47A-4630EA548C98}">
  <sheetPr>
    <tabColor theme="0"/>
  </sheetPr>
  <dimension ref="B3:I25"/>
  <sheetViews>
    <sheetView workbookViewId="0">
      <selection activeCell="J17" sqref="J17"/>
    </sheetView>
  </sheetViews>
  <sheetFormatPr defaultRowHeight="15"/>
  <cols>
    <col min="4" max="4" width="33.7109375" customWidth="1"/>
    <col min="7" max="7" width="24.7109375" customWidth="1"/>
    <col min="8" max="8" width="22" customWidth="1"/>
  </cols>
  <sheetData>
    <row r="3" spans="2:9" ht="45">
      <c r="B3" s="550" t="s">
        <v>493</v>
      </c>
      <c r="C3" s="550" t="s">
        <v>495</v>
      </c>
      <c r="D3" s="550" t="s">
        <v>496</v>
      </c>
      <c r="E3" s="550" t="s">
        <v>497</v>
      </c>
      <c r="F3" s="550" t="s">
        <v>498</v>
      </c>
      <c r="G3" s="550" t="s">
        <v>499</v>
      </c>
    </row>
    <row r="4" spans="2:9">
      <c r="B4" s="551"/>
      <c r="C4" s="551">
        <v>1</v>
      </c>
      <c r="D4" s="551" t="s">
        <v>135</v>
      </c>
      <c r="E4" s="551" t="s">
        <v>217</v>
      </c>
      <c r="F4" s="552">
        <v>8</v>
      </c>
      <c r="G4" s="553">
        <f>VLOOKUP(D4,'Planilha Sintética D'!$D$5:$I$111,6,FALSE)</f>
        <v>79984.08</v>
      </c>
      <c r="H4">
        <v>83830.939269060225</v>
      </c>
    </row>
    <row r="5" spans="2:9">
      <c r="B5" s="550" t="s">
        <v>494</v>
      </c>
      <c r="C5" s="551">
        <v>2</v>
      </c>
      <c r="D5" s="551" t="s">
        <v>74</v>
      </c>
      <c r="E5" s="551" t="s">
        <v>501</v>
      </c>
      <c r="F5" s="551">
        <v>1</v>
      </c>
      <c r="G5" s="553">
        <f>VLOOKUP(D5,'Planilha Sintética D'!$D$5:$I$111,6,FALSE)</f>
        <v>7685.04</v>
      </c>
      <c r="H5" s="204">
        <v>9064.7656897280394</v>
      </c>
      <c r="I5" t="s">
        <v>506</v>
      </c>
    </row>
    <row r="6" spans="2:9">
      <c r="B6" s="551"/>
      <c r="C6" s="551">
        <v>3</v>
      </c>
      <c r="D6" s="551" t="s">
        <v>136</v>
      </c>
      <c r="E6" s="551" t="s">
        <v>501</v>
      </c>
      <c r="F6" s="551">
        <v>1</v>
      </c>
      <c r="G6" s="553">
        <f>VLOOKUP(D6,'Planilha Sintética D'!$D$5:$I$111,6,FALSE)</f>
        <v>11488</v>
      </c>
      <c r="H6">
        <v>12633.798019103997</v>
      </c>
    </row>
    <row r="7" spans="2:9" ht="30">
      <c r="B7" s="551"/>
      <c r="C7" s="551">
        <v>4</v>
      </c>
      <c r="D7" s="551" t="s">
        <v>492</v>
      </c>
      <c r="E7" s="551" t="s">
        <v>501</v>
      </c>
      <c r="F7" s="551">
        <v>1</v>
      </c>
      <c r="G7" s="553">
        <f>VLOOKUP(D7,'Planilha Sintética D'!$D$5:$I$111,6,FALSE)</f>
        <v>147204.07</v>
      </c>
      <c r="H7" s="204">
        <v>135056.75696862966</v>
      </c>
      <c r="I7" t="s">
        <v>506</v>
      </c>
    </row>
    <row r="8" spans="2:9" ht="45">
      <c r="B8" s="551"/>
      <c r="C8" s="551">
        <v>5</v>
      </c>
      <c r="D8" s="551" t="s">
        <v>491</v>
      </c>
      <c r="E8" s="551" t="s">
        <v>501</v>
      </c>
      <c r="F8" s="551">
        <v>1</v>
      </c>
      <c r="G8" s="553">
        <f>VLOOKUP(D8,'Planilha Sintética D'!$D$5:$I$111,6,FALSE)</f>
        <v>221993.38</v>
      </c>
      <c r="H8" s="555">
        <v>188166.89784494112</v>
      </c>
    </row>
    <row r="9" spans="2:9" ht="17.25">
      <c r="B9" s="551"/>
      <c r="C9" s="551">
        <v>6</v>
      </c>
      <c r="D9" s="551" t="s">
        <v>141</v>
      </c>
      <c r="E9" s="551" t="s">
        <v>504</v>
      </c>
      <c r="F9" s="552">
        <v>824.56</v>
      </c>
      <c r="G9" s="553">
        <f>VLOOKUP(D9,'Planilha Sintética D'!$D$5:$I$111,6,FALSE)</f>
        <v>180519.06</v>
      </c>
      <c r="H9" s="555">
        <v>102786.2585352</v>
      </c>
    </row>
    <row r="10" spans="2:9" ht="17.25">
      <c r="B10" s="551"/>
      <c r="C10" s="551">
        <v>7</v>
      </c>
      <c r="D10" s="551" t="s">
        <v>142</v>
      </c>
      <c r="E10" s="551" t="s">
        <v>504</v>
      </c>
      <c r="F10" s="552">
        <v>824.56</v>
      </c>
      <c r="G10" s="553">
        <f>VLOOKUP(D10,'Planilha Sintética D'!$D$5:$I$111,6,FALSE)</f>
        <v>20460.48</v>
      </c>
      <c r="H10" s="555">
        <v>14286.244103999999</v>
      </c>
    </row>
    <row r="11" spans="2:9">
      <c r="B11" s="551"/>
      <c r="C11" s="551">
        <v>8</v>
      </c>
      <c r="D11" s="551" t="s">
        <v>88</v>
      </c>
      <c r="E11" s="551" t="s">
        <v>501</v>
      </c>
      <c r="F11" s="551">
        <v>1</v>
      </c>
      <c r="G11" s="553">
        <f>VLOOKUP(D11,'Planilha Sintética D'!$D$5:$I$111,6,FALSE)</f>
        <v>32118.63</v>
      </c>
      <c r="H11" s="555">
        <v>14421.92078844</v>
      </c>
    </row>
    <row r="12" spans="2:9">
      <c r="B12" s="606" t="s">
        <v>31</v>
      </c>
      <c r="C12" s="606"/>
      <c r="D12" s="606"/>
      <c r="E12" s="606"/>
      <c r="F12" s="606"/>
      <c r="G12" s="554">
        <f>TRUNC(SUM(G4:G11),2)</f>
        <v>701452.74</v>
      </c>
      <c r="H12" s="549">
        <f>TRUNC(VLOOKUP(B12,'Planilha Sintética D'!$D$5:$I$111,6,FALSE),2)</f>
        <v>701452.74</v>
      </c>
    </row>
    <row r="16" spans="2:9" ht="45">
      <c r="B16" s="540" t="s">
        <v>505</v>
      </c>
      <c r="C16" s="545" t="s">
        <v>495</v>
      </c>
      <c r="D16" s="545" t="s">
        <v>496</v>
      </c>
      <c r="E16" s="545" t="s">
        <v>497</v>
      </c>
      <c r="F16" s="545" t="s">
        <v>498</v>
      </c>
      <c r="G16" s="545" t="s">
        <v>499</v>
      </c>
    </row>
    <row r="17" spans="2:8" ht="30">
      <c r="B17" s="541"/>
      <c r="C17" s="544">
        <v>1</v>
      </c>
      <c r="D17" s="544" t="s">
        <v>500</v>
      </c>
      <c r="E17" s="544" t="s">
        <v>217</v>
      </c>
      <c r="F17" s="546">
        <v>8</v>
      </c>
      <c r="G17" s="556">
        <v>83830.94</v>
      </c>
      <c r="H17" s="548">
        <f>G17-G4</f>
        <v>3846.8600000000006</v>
      </c>
    </row>
    <row r="18" spans="2:8">
      <c r="B18" s="542" t="s">
        <v>494</v>
      </c>
      <c r="C18" s="544">
        <v>2</v>
      </c>
      <c r="D18" s="544" t="s">
        <v>74</v>
      </c>
      <c r="E18" s="544" t="s">
        <v>501</v>
      </c>
      <c r="F18" s="544">
        <v>1</v>
      </c>
      <c r="G18" s="547">
        <v>9064.76</v>
      </c>
      <c r="H18" s="548">
        <f t="shared" ref="H18:H24" si="0">G18-G5</f>
        <v>1379.7200000000003</v>
      </c>
    </row>
    <row r="19" spans="2:8">
      <c r="B19" s="541"/>
      <c r="C19" s="544">
        <v>3</v>
      </c>
      <c r="D19" s="544" t="s">
        <v>136</v>
      </c>
      <c r="E19" s="544" t="s">
        <v>501</v>
      </c>
      <c r="F19" s="544">
        <v>1</v>
      </c>
      <c r="G19" s="547">
        <v>12633.8</v>
      </c>
      <c r="H19" s="548">
        <f t="shared" si="0"/>
        <v>1145.7999999999993</v>
      </c>
    </row>
    <row r="20" spans="2:8" ht="30">
      <c r="B20" s="541"/>
      <c r="C20" s="544">
        <v>4</v>
      </c>
      <c r="D20" s="544" t="s">
        <v>502</v>
      </c>
      <c r="E20" s="544" t="s">
        <v>501</v>
      </c>
      <c r="F20" s="544">
        <v>1</v>
      </c>
      <c r="G20" s="547">
        <v>135056.76</v>
      </c>
      <c r="H20" s="548">
        <f t="shared" si="0"/>
        <v>-12147.309999999998</v>
      </c>
    </row>
    <row r="21" spans="2:8" ht="45">
      <c r="B21" s="541"/>
      <c r="C21" s="544">
        <v>5</v>
      </c>
      <c r="D21" s="544" t="s">
        <v>503</v>
      </c>
      <c r="E21" s="544" t="s">
        <v>501</v>
      </c>
      <c r="F21" s="544">
        <v>1</v>
      </c>
      <c r="G21" s="556">
        <v>188166.9</v>
      </c>
      <c r="H21" s="548">
        <f t="shared" si="0"/>
        <v>-33826.48000000001</v>
      </c>
    </row>
    <row r="22" spans="2:8" ht="17.25">
      <c r="B22" s="541"/>
      <c r="C22" s="544">
        <v>6</v>
      </c>
      <c r="D22" s="544" t="s">
        <v>141</v>
      </c>
      <c r="E22" s="544" t="s">
        <v>504</v>
      </c>
      <c r="F22" s="546">
        <v>824.56</v>
      </c>
      <c r="G22" s="556">
        <v>102786.26</v>
      </c>
      <c r="H22" s="548">
        <f t="shared" si="0"/>
        <v>-77732.800000000003</v>
      </c>
    </row>
    <row r="23" spans="2:8" ht="17.25">
      <c r="B23" s="541"/>
      <c r="C23" s="544">
        <v>7</v>
      </c>
      <c r="D23" s="544" t="s">
        <v>142</v>
      </c>
      <c r="E23" s="544" t="s">
        <v>504</v>
      </c>
      <c r="F23" s="546">
        <v>824.56</v>
      </c>
      <c r="G23" s="556">
        <v>14286.24</v>
      </c>
      <c r="H23" s="548">
        <f t="shared" si="0"/>
        <v>-6174.24</v>
      </c>
    </row>
    <row r="24" spans="2:8">
      <c r="B24" s="543"/>
      <c r="C24" s="544">
        <v>8</v>
      </c>
      <c r="D24" s="544" t="s">
        <v>88</v>
      </c>
      <c r="E24" s="544" t="s">
        <v>501</v>
      </c>
      <c r="F24" s="544">
        <v>1</v>
      </c>
      <c r="G24" s="556">
        <v>14421.92</v>
      </c>
      <c r="H24" s="548">
        <f t="shared" si="0"/>
        <v>-17696.71</v>
      </c>
    </row>
    <row r="25" spans="2:8">
      <c r="G25">
        <f>SUM(G17:G24)</f>
        <v>560247.58000000007</v>
      </c>
    </row>
  </sheetData>
  <mergeCells count="1">
    <mergeCell ref="B12:F12"/>
  </mergeCells>
  <conditionalFormatting sqref="H12">
    <cfRule type="cellIs" dxfId="4" priority="1" operator="equal">
      <formula>$G$12</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BD38A-AFD2-416B-AD41-AEFEAAC2DBA4}">
  <sheetPr>
    <tabColor theme="3" tint="0.59999389629810485"/>
    <pageSetUpPr fitToPage="1"/>
  </sheetPr>
  <dimension ref="A1:IO116"/>
  <sheetViews>
    <sheetView view="pageBreakPreview" zoomScaleNormal="90" zoomScaleSheetLayoutView="100" workbookViewId="0">
      <pane ySplit="5" topLeftCell="A105" activePane="bottomLeft" state="frozen"/>
      <selection activeCell="D21" sqref="D21"/>
      <selection pane="bottomLeft" activeCell="D116" sqref="D116"/>
    </sheetView>
  </sheetViews>
  <sheetFormatPr defaultColWidth="10.42578125" defaultRowHeight="15"/>
  <cols>
    <col min="1" max="1" width="9.28515625" style="8" customWidth="1"/>
    <col min="2" max="2" width="12.7109375" style="58" customWidth="1"/>
    <col min="3" max="3" width="17.85546875" style="64" customWidth="1"/>
    <col min="4" max="4" width="77.7109375" style="6" customWidth="1"/>
    <col min="5" max="5" width="11.140625" style="3" customWidth="1"/>
    <col min="6" max="6" width="10.7109375" style="4" customWidth="1"/>
    <col min="7" max="7" width="11.85546875" style="9" customWidth="1"/>
    <col min="8" max="9" width="13.7109375" style="73" customWidth="1"/>
    <col min="10" max="10" width="66.42578125" style="5" customWidth="1"/>
    <col min="11" max="28" width="10.42578125" style="1" customWidth="1"/>
    <col min="29" max="16384" width="10.42578125" style="2"/>
  </cols>
  <sheetData>
    <row r="1" spans="1:30" s="85" customFormat="1" ht="30" customHeight="1" thickBot="1">
      <c r="A1" s="607" t="s">
        <v>348</v>
      </c>
      <c r="B1" s="607"/>
      <c r="C1" s="607"/>
      <c r="D1" s="607"/>
      <c r="E1" s="607"/>
      <c r="F1" s="607"/>
      <c r="G1" s="607"/>
      <c r="H1" s="607"/>
      <c r="I1" s="607"/>
      <c r="J1" s="607"/>
      <c r="K1" s="84"/>
      <c r="L1" s="84"/>
      <c r="M1" s="84"/>
      <c r="N1" s="84"/>
      <c r="O1" s="84"/>
      <c r="P1" s="84"/>
      <c r="Q1" s="84"/>
      <c r="R1" s="84"/>
      <c r="S1" s="84"/>
      <c r="T1" s="84"/>
      <c r="U1" s="84"/>
      <c r="V1" s="84"/>
      <c r="W1" s="84"/>
      <c r="X1" s="84"/>
      <c r="Y1" s="84"/>
      <c r="Z1" s="84"/>
      <c r="AA1" s="84"/>
      <c r="AB1" s="84"/>
    </row>
    <row r="2" spans="1:30" s="83" customFormat="1" ht="30" customHeight="1">
      <c r="A2" s="379"/>
      <c r="B2" s="379"/>
      <c r="C2" s="380" t="s">
        <v>9</v>
      </c>
      <c r="D2" s="446" t="s">
        <v>507</v>
      </c>
      <c r="E2" s="446"/>
      <c r="F2" s="381"/>
      <c r="G2" s="381"/>
      <c r="H2" s="382" t="s">
        <v>91</v>
      </c>
      <c r="I2" s="382"/>
      <c r="J2" s="383" t="s">
        <v>92</v>
      </c>
      <c r="K2" s="223"/>
      <c r="L2" s="82"/>
      <c r="M2" s="82"/>
      <c r="N2" s="82"/>
      <c r="O2" s="82"/>
      <c r="P2" s="82"/>
      <c r="Q2" s="82"/>
      <c r="R2" s="82"/>
      <c r="S2" s="82"/>
      <c r="T2" s="82"/>
      <c r="U2" s="82"/>
      <c r="V2" s="82"/>
      <c r="W2" s="82"/>
      <c r="X2" s="82"/>
      <c r="Y2" s="82"/>
      <c r="Z2" s="82"/>
      <c r="AA2" s="82"/>
      <c r="AB2" s="82"/>
    </row>
    <row r="3" spans="1:30" s="81" customFormat="1" ht="30" customHeight="1">
      <c r="A3" s="379"/>
      <c r="B3" s="379"/>
      <c r="C3" s="380" t="s">
        <v>10</v>
      </c>
      <c r="D3" s="398" t="s">
        <v>508</v>
      </c>
      <c r="E3" s="381"/>
      <c r="F3" s="381"/>
      <c r="G3" s="381"/>
      <c r="H3" s="382" t="s">
        <v>143</v>
      </c>
      <c r="I3" s="382"/>
      <c r="J3" s="383" t="s">
        <v>93</v>
      </c>
      <c r="K3" s="224"/>
      <c r="L3" s="80"/>
      <c r="M3" s="80"/>
      <c r="N3" s="80"/>
      <c r="O3" s="80"/>
      <c r="P3" s="80"/>
      <c r="Q3" s="80"/>
      <c r="R3" s="80"/>
      <c r="S3" s="80"/>
      <c r="T3" s="80"/>
      <c r="U3" s="80"/>
      <c r="V3" s="80"/>
      <c r="W3" s="80"/>
      <c r="X3" s="80"/>
      <c r="Y3" s="80"/>
      <c r="Z3" s="80"/>
      <c r="AA3" s="80"/>
      <c r="AB3" s="80"/>
    </row>
    <row r="4" spans="1:30" s="81" customFormat="1" ht="30" customHeight="1" thickBot="1">
      <c r="A4" s="379"/>
      <c r="B4" s="379"/>
      <c r="C4" s="142" t="s">
        <v>325</v>
      </c>
      <c r="D4" s="518" t="s">
        <v>549</v>
      </c>
      <c r="E4" s="384"/>
      <c r="F4" s="381"/>
      <c r="G4" s="381"/>
      <c r="H4" s="385" t="s">
        <v>144</v>
      </c>
      <c r="I4" s="385"/>
      <c r="J4" s="386" t="s">
        <v>552</v>
      </c>
      <c r="K4" s="80"/>
      <c r="L4" s="80"/>
      <c r="M4" s="80"/>
      <c r="N4" s="80"/>
      <c r="O4" s="80"/>
      <c r="P4" s="80"/>
      <c r="Q4" s="80"/>
      <c r="R4" s="80"/>
      <c r="S4" s="80"/>
      <c r="T4" s="80"/>
      <c r="U4" s="80"/>
      <c r="V4" s="80"/>
      <c r="W4" s="80"/>
      <c r="X4" s="80"/>
      <c r="Y4" s="80"/>
      <c r="Z4" s="80"/>
      <c r="AA4" s="80"/>
      <c r="AB4" s="80"/>
    </row>
    <row r="5" spans="1:30" s="15" customFormat="1" ht="57.75" customHeight="1">
      <c r="A5" s="242" t="s">
        <v>13</v>
      </c>
      <c r="B5" s="243" t="s">
        <v>14</v>
      </c>
      <c r="C5" s="103" t="s">
        <v>192</v>
      </c>
      <c r="D5" s="244" t="s">
        <v>15</v>
      </c>
      <c r="E5" s="244" t="s">
        <v>16</v>
      </c>
      <c r="F5" s="245" t="s">
        <v>17</v>
      </c>
      <c r="G5" s="246" t="s">
        <v>518</v>
      </c>
      <c r="H5" s="247" t="s">
        <v>517</v>
      </c>
      <c r="I5" s="247" t="s">
        <v>516</v>
      </c>
      <c r="J5" s="248" t="s">
        <v>39</v>
      </c>
      <c r="K5" s="14"/>
      <c r="L5" s="14"/>
      <c r="M5" s="14"/>
      <c r="N5" s="14"/>
      <c r="O5" s="14"/>
      <c r="P5" s="14"/>
      <c r="Q5" s="14"/>
      <c r="R5" s="14"/>
      <c r="S5" s="14"/>
      <c r="T5" s="14"/>
      <c r="U5" s="14"/>
      <c r="V5" s="14"/>
      <c r="W5" s="14"/>
      <c r="X5" s="14"/>
      <c r="Y5" s="14"/>
      <c r="Z5" s="14"/>
      <c r="AA5" s="14"/>
      <c r="AB5" s="14"/>
    </row>
    <row r="6" spans="1:30" s="38" customFormat="1">
      <c r="A6" s="104"/>
      <c r="B6" s="186"/>
      <c r="C6" s="86"/>
      <c r="D6" s="88"/>
      <c r="E6" s="89"/>
      <c r="F6" s="71"/>
      <c r="G6" s="74"/>
      <c r="H6" s="87"/>
      <c r="I6" s="535"/>
      <c r="J6" s="105"/>
      <c r="K6" s="36"/>
      <c r="L6" s="36"/>
      <c r="M6" s="36"/>
      <c r="N6" s="36"/>
      <c r="O6" s="36"/>
      <c r="P6" s="36"/>
      <c r="Q6" s="36"/>
      <c r="R6" s="36"/>
      <c r="S6" s="36"/>
      <c r="T6" s="36"/>
      <c r="U6" s="36"/>
      <c r="V6" s="36"/>
      <c r="W6" s="36"/>
      <c r="X6" s="36"/>
      <c r="Y6" s="36"/>
      <c r="Z6" s="36"/>
      <c r="AA6" s="36"/>
      <c r="AB6" s="36"/>
      <c r="AC6" s="36"/>
      <c r="AD6" s="36"/>
    </row>
    <row r="7" spans="1:30" s="77" customFormat="1">
      <c r="A7" s="106">
        <v>1</v>
      </c>
      <c r="B7" s="91"/>
      <c r="C7" s="90"/>
      <c r="D7" s="92" t="s">
        <v>135</v>
      </c>
      <c r="E7" s="93"/>
      <c r="F7" s="94"/>
      <c r="G7" s="95"/>
      <c r="H7" s="249">
        <f>SUM(H8:H23)</f>
        <v>60921.686362</v>
      </c>
      <c r="I7" s="536">
        <f>ROUND(H7*(1+'BDI D'!$C$18),2)</f>
        <v>79984.08</v>
      </c>
      <c r="J7" s="107"/>
      <c r="K7" s="75"/>
      <c r="L7" s="75"/>
      <c r="M7" s="75"/>
      <c r="N7" s="75"/>
      <c r="O7" s="75"/>
      <c r="P7" s="75"/>
      <c r="Q7" s="75"/>
      <c r="R7" s="75"/>
      <c r="S7" s="75"/>
      <c r="T7" s="75"/>
      <c r="U7" s="75"/>
      <c r="V7" s="75"/>
      <c r="W7" s="75"/>
      <c r="X7" s="76">
        <f>B7-Y7</f>
        <v>0</v>
      </c>
      <c r="Y7" s="76">
        <v>0</v>
      </c>
    </row>
    <row r="8" spans="1:30" s="162" customFormat="1">
      <c r="A8" s="146" t="s">
        <v>32</v>
      </c>
      <c r="B8" s="147">
        <v>90777</v>
      </c>
      <c r="C8" s="148" t="s">
        <v>193</v>
      </c>
      <c r="D8" s="149" t="s">
        <v>150</v>
      </c>
      <c r="E8" s="143" t="s">
        <v>26</v>
      </c>
      <c r="F8" s="194">
        <f>'Memória de Cálculo'!G17</f>
        <v>128</v>
      </c>
      <c r="G8" s="145">
        <v>89.86</v>
      </c>
      <c r="H8" s="194">
        <f>G8*F8</f>
        <v>11502.08</v>
      </c>
      <c r="I8" s="537"/>
      <c r="J8" s="144"/>
      <c r="K8" s="161"/>
      <c r="L8" s="161"/>
      <c r="M8" s="161"/>
      <c r="N8" s="161"/>
      <c r="O8" s="161"/>
      <c r="P8" s="161"/>
      <c r="Q8" s="161"/>
      <c r="R8" s="161"/>
      <c r="S8" s="161"/>
      <c r="T8" s="161"/>
      <c r="U8" s="161"/>
      <c r="V8" s="161"/>
      <c r="W8" s="161"/>
      <c r="X8" s="161"/>
      <c r="Y8" s="161"/>
    </row>
    <row r="9" spans="1:30" s="197" customFormat="1" ht="30">
      <c r="A9" s="146" t="s">
        <v>90</v>
      </c>
      <c r="B9" s="147">
        <v>10776</v>
      </c>
      <c r="C9" s="148" t="s">
        <v>194</v>
      </c>
      <c r="D9" s="149" t="s">
        <v>97</v>
      </c>
      <c r="E9" s="143" t="s">
        <v>95</v>
      </c>
      <c r="F9" s="194">
        <f>'Memória de Cálculo'!G22</f>
        <v>8</v>
      </c>
      <c r="G9" s="145">
        <v>671.87</v>
      </c>
      <c r="H9" s="194">
        <f t="shared" ref="H9:H72" si="0">G9*F9</f>
        <v>5374.96</v>
      </c>
      <c r="I9" s="537"/>
      <c r="J9" s="105" t="s">
        <v>195</v>
      </c>
      <c r="K9" s="195"/>
      <c r="L9" s="195"/>
      <c r="M9" s="195"/>
      <c r="N9" s="195"/>
      <c r="O9" s="195"/>
      <c r="P9" s="195"/>
      <c r="Q9" s="195"/>
      <c r="R9" s="195"/>
      <c r="S9" s="195"/>
      <c r="T9" s="195"/>
      <c r="U9" s="195"/>
      <c r="V9" s="195"/>
      <c r="W9" s="195"/>
      <c r="X9" s="195"/>
      <c r="Y9" s="195"/>
      <c r="Z9" s="195"/>
      <c r="AA9" s="195"/>
      <c r="AB9" s="195"/>
      <c r="AC9" s="196"/>
      <c r="AD9" s="196"/>
    </row>
    <row r="10" spans="1:30" s="197" customFormat="1" ht="30">
      <c r="A10" s="146" t="s">
        <v>152</v>
      </c>
      <c r="B10" s="147">
        <v>10777</v>
      </c>
      <c r="C10" s="148" t="s">
        <v>194</v>
      </c>
      <c r="D10" s="149" t="s">
        <v>190</v>
      </c>
      <c r="E10" s="143" t="s">
        <v>95</v>
      </c>
      <c r="F10" s="194">
        <f>'Memória de Cálculo'!G27</f>
        <v>8</v>
      </c>
      <c r="G10" s="145">
        <v>976.45</v>
      </c>
      <c r="H10" s="194">
        <f t="shared" si="0"/>
        <v>7811.6</v>
      </c>
      <c r="I10" s="537"/>
      <c r="J10" s="105" t="s">
        <v>455</v>
      </c>
      <c r="K10" s="195"/>
      <c r="L10" s="195"/>
      <c r="M10" s="195"/>
      <c r="N10" s="195"/>
      <c r="O10" s="195"/>
      <c r="P10" s="195"/>
      <c r="Q10" s="195"/>
      <c r="R10" s="195"/>
      <c r="S10" s="195"/>
      <c r="T10" s="195"/>
      <c r="U10" s="195"/>
      <c r="V10" s="195"/>
      <c r="W10" s="195"/>
      <c r="X10" s="195"/>
      <c r="Y10" s="195"/>
      <c r="Z10" s="195"/>
      <c r="AA10" s="195"/>
      <c r="AB10" s="195"/>
      <c r="AC10" s="196"/>
      <c r="AD10" s="196"/>
    </row>
    <row r="11" spans="1:30" s="197" customFormat="1" ht="60">
      <c r="A11" s="146" t="s">
        <v>208</v>
      </c>
      <c r="B11" s="147">
        <v>91785</v>
      </c>
      <c r="C11" s="148" t="s">
        <v>193</v>
      </c>
      <c r="D11" s="149" t="s">
        <v>452</v>
      </c>
      <c r="E11" s="143" t="s">
        <v>96</v>
      </c>
      <c r="F11" s="194">
        <f>'Memória de Cálculo'!G32</f>
        <v>18</v>
      </c>
      <c r="G11" s="145">
        <v>36.619999999999997</v>
      </c>
      <c r="H11" s="194">
        <f t="shared" si="0"/>
        <v>659.16</v>
      </c>
      <c r="I11" s="537"/>
      <c r="J11" s="105" t="s">
        <v>464</v>
      </c>
      <c r="K11" s="195"/>
      <c r="L11" s="195"/>
      <c r="M11" s="195"/>
      <c r="N11" s="195"/>
      <c r="O11" s="195"/>
      <c r="P11" s="195"/>
      <c r="Q11" s="195"/>
      <c r="R11" s="195"/>
      <c r="S11" s="195"/>
      <c r="T11" s="195"/>
      <c r="U11" s="195"/>
      <c r="V11" s="195"/>
      <c r="W11" s="195"/>
      <c r="X11" s="195"/>
      <c r="Y11" s="195"/>
      <c r="Z11" s="195"/>
      <c r="AA11" s="195"/>
      <c r="AB11" s="195"/>
      <c r="AC11" s="196"/>
      <c r="AD11" s="196"/>
    </row>
    <row r="12" spans="1:30" s="197" customFormat="1" ht="60">
      <c r="A12" s="146" t="s">
        <v>184</v>
      </c>
      <c r="B12" s="147">
        <v>91795</v>
      </c>
      <c r="C12" s="148" t="s">
        <v>193</v>
      </c>
      <c r="D12" s="149" t="s">
        <v>453</v>
      </c>
      <c r="E12" s="143" t="s">
        <v>125</v>
      </c>
      <c r="F12" s="194">
        <f>'Memória de Cálculo'!G37</f>
        <v>18</v>
      </c>
      <c r="G12" s="145">
        <v>65.180000000000007</v>
      </c>
      <c r="H12" s="194">
        <f t="shared" si="0"/>
        <v>1173.2400000000002</v>
      </c>
      <c r="I12" s="537"/>
      <c r="J12" s="105" t="s">
        <v>463</v>
      </c>
      <c r="K12" s="195"/>
      <c r="L12" s="195"/>
      <c r="M12" s="195"/>
      <c r="N12" s="195"/>
      <c r="O12" s="195"/>
      <c r="P12" s="195"/>
      <c r="Q12" s="195"/>
      <c r="R12" s="195"/>
      <c r="S12" s="195"/>
      <c r="T12" s="195"/>
      <c r="U12" s="195"/>
      <c r="V12" s="195"/>
      <c r="W12" s="195"/>
      <c r="X12" s="195"/>
      <c r="Y12" s="195"/>
      <c r="Z12" s="195"/>
      <c r="AA12" s="195"/>
      <c r="AB12" s="195"/>
      <c r="AC12" s="196"/>
      <c r="AD12" s="196"/>
    </row>
    <row r="13" spans="1:30" s="197" customFormat="1" ht="45">
      <c r="A13" s="146" t="s">
        <v>185</v>
      </c>
      <c r="B13" s="147">
        <v>101531</v>
      </c>
      <c r="C13" s="148" t="s">
        <v>193</v>
      </c>
      <c r="D13" s="149" t="s">
        <v>466</v>
      </c>
      <c r="E13" s="143" t="s">
        <v>454</v>
      </c>
      <c r="F13" s="194">
        <f>'Memória de Cálculo'!G41</f>
        <v>1</v>
      </c>
      <c r="G13" s="145">
        <v>1466.03</v>
      </c>
      <c r="H13" s="194">
        <f t="shared" si="0"/>
        <v>1466.03</v>
      </c>
      <c r="I13" s="537"/>
      <c r="J13" s="105" t="s">
        <v>462</v>
      </c>
      <c r="K13" s="195"/>
      <c r="L13" s="195"/>
      <c r="M13" s="195"/>
      <c r="N13" s="195"/>
      <c r="O13" s="195"/>
      <c r="P13" s="195"/>
      <c r="Q13" s="195"/>
      <c r="R13" s="195"/>
      <c r="S13" s="195"/>
      <c r="T13" s="195"/>
      <c r="U13" s="195"/>
      <c r="V13" s="195"/>
      <c r="W13" s="195"/>
      <c r="X13" s="195"/>
      <c r="Y13" s="195"/>
      <c r="Z13" s="195"/>
      <c r="AA13" s="195"/>
      <c r="AB13" s="195"/>
      <c r="AC13" s="196"/>
      <c r="AD13" s="196"/>
    </row>
    <row r="14" spans="1:30" s="197" customFormat="1">
      <c r="A14" s="146"/>
      <c r="B14" s="147"/>
      <c r="C14" s="148"/>
      <c r="D14" s="149"/>
      <c r="E14" s="143"/>
      <c r="F14" s="194"/>
      <c r="G14" s="145"/>
      <c r="H14" s="194">
        <f t="shared" si="0"/>
        <v>0</v>
      </c>
      <c r="I14" s="537"/>
      <c r="J14" s="105"/>
      <c r="K14" s="195"/>
      <c r="L14" s="195"/>
      <c r="M14" s="195"/>
      <c r="N14" s="195"/>
      <c r="O14" s="195"/>
      <c r="P14" s="195"/>
      <c r="Q14" s="195"/>
      <c r="R14" s="195"/>
      <c r="S14" s="195"/>
      <c r="T14" s="195"/>
      <c r="U14" s="195"/>
      <c r="V14" s="195"/>
      <c r="W14" s="195"/>
      <c r="X14" s="195"/>
      <c r="Y14" s="195"/>
      <c r="Z14" s="195"/>
      <c r="AA14" s="195"/>
      <c r="AB14" s="195"/>
      <c r="AC14" s="196"/>
      <c r="AD14" s="196"/>
    </row>
    <row r="15" spans="1:30" s="197" customFormat="1">
      <c r="A15" s="146"/>
      <c r="B15" s="147"/>
      <c r="C15" s="148"/>
      <c r="D15" s="229" t="s">
        <v>179</v>
      </c>
      <c r="E15" s="143"/>
      <c r="F15" s="194"/>
      <c r="G15" s="145"/>
      <c r="H15" s="194">
        <f t="shared" si="0"/>
        <v>0</v>
      </c>
      <c r="I15" s="537"/>
      <c r="J15" s="105"/>
      <c r="K15" s="195"/>
      <c r="L15" s="195"/>
      <c r="M15" s="195"/>
      <c r="N15" s="195"/>
      <c r="O15" s="195"/>
      <c r="P15" s="195"/>
      <c r="Q15" s="195"/>
      <c r="R15" s="195"/>
      <c r="S15" s="195"/>
      <c r="T15" s="195"/>
      <c r="U15" s="195"/>
      <c r="V15" s="195"/>
      <c r="W15" s="195"/>
      <c r="X15" s="195"/>
      <c r="Y15" s="195"/>
      <c r="Z15" s="195"/>
      <c r="AA15" s="195"/>
      <c r="AB15" s="195"/>
      <c r="AC15" s="196"/>
      <c r="AD15" s="196"/>
    </row>
    <row r="16" spans="1:30" s="197" customFormat="1" ht="30">
      <c r="A16" s="146" t="s">
        <v>186</v>
      </c>
      <c r="B16" s="147">
        <v>20193</v>
      </c>
      <c r="C16" s="148" t="s">
        <v>194</v>
      </c>
      <c r="D16" s="149" t="s">
        <v>181</v>
      </c>
      <c r="E16" s="143" t="s">
        <v>182</v>
      </c>
      <c r="F16" s="194">
        <f>'Memória de Cálculo'!G52</f>
        <v>1555.1999999999998</v>
      </c>
      <c r="G16" s="145">
        <v>2.64</v>
      </c>
      <c r="H16" s="194">
        <f t="shared" si="0"/>
        <v>4105.7280000000001</v>
      </c>
      <c r="I16" s="537"/>
      <c r="J16" s="105" t="s">
        <v>197</v>
      </c>
      <c r="K16" s="195"/>
      <c r="L16" s="195"/>
      <c r="M16" s="195"/>
      <c r="N16" s="195"/>
      <c r="O16" s="195"/>
      <c r="P16" s="195"/>
      <c r="Q16" s="195"/>
      <c r="R16" s="195"/>
      <c r="S16" s="195"/>
      <c r="T16" s="195"/>
      <c r="U16" s="195"/>
      <c r="V16" s="195"/>
      <c r="W16" s="195"/>
      <c r="X16" s="195"/>
      <c r="Y16" s="195"/>
      <c r="Z16" s="195"/>
      <c r="AA16" s="195"/>
      <c r="AB16" s="195"/>
      <c r="AC16" s="196"/>
      <c r="AD16" s="196"/>
    </row>
    <row r="17" spans="1:30" s="197" customFormat="1" ht="45">
      <c r="A17" s="146" t="s">
        <v>188</v>
      </c>
      <c r="B17" s="147">
        <v>97063</v>
      </c>
      <c r="C17" s="148" t="s">
        <v>193</v>
      </c>
      <c r="D17" s="149" t="s">
        <v>180</v>
      </c>
      <c r="E17" s="143" t="s">
        <v>29</v>
      </c>
      <c r="F17" s="194">
        <f>'Memória de Cálculo'!G60</f>
        <v>1555.1999999999998</v>
      </c>
      <c r="G17" s="145">
        <v>10.48</v>
      </c>
      <c r="H17" s="194">
        <f t="shared" si="0"/>
        <v>16298.495999999999</v>
      </c>
      <c r="I17" s="537"/>
      <c r="J17" s="105" t="s">
        <v>196</v>
      </c>
      <c r="K17" s="195"/>
      <c r="L17" s="195"/>
      <c r="M17" s="195"/>
      <c r="N17" s="195"/>
      <c r="O17" s="195"/>
      <c r="P17" s="195"/>
      <c r="Q17" s="195"/>
      <c r="R17" s="195"/>
      <c r="S17" s="195"/>
      <c r="T17" s="195"/>
      <c r="U17" s="195"/>
      <c r="V17" s="195"/>
      <c r="W17" s="195"/>
      <c r="X17" s="195"/>
      <c r="Y17" s="195"/>
      <c r="Z17" s="195"/>
      <c r="AA17" s="195"/>
      <c r="AB17" s="195"/>
      <c r="AC17" s="196"/>
      <c r="AD17" s="196"/>
    </row>
    <row r="18" spans="1:30" s="197" customFormat="1">
      <c r="A18" s="146"/>
      <c r="B18" s="147"/>
      <c r="C18" s="148"/>
      <c r="D18" s="229" t="s">
        <v>183</v>
      </c>
      <c r="E18" s="143"/>
      <c r="F18" s="194"/>
      <c r="G18" s="145"/>
      <c r="H18" s="194">
        <f t="shared" si="0"/>
        <v>0</v>
      </c>
      <c r="I18" s="537"/>
      <c r="J18" s="105"/>
      <c r="K18" s="195"/>
      <c r="L18" s="195"/>
      <c r="M18" s="195"/>
      <c r="N18" s="195"/>
      <c r="O18" s="195"/>
      <c r="P18" s="195"/>
      <c r="Q18" s="195"/>
      <c r="R18" s="195"/>
      <c r="S18" s="195"/>
      <c r="T18" s="195"/>
      <c r="U18" s="195"/>
      <c r="V18" s="195"/>
      <c r="W18" s="195"/>
      <c r="X18" s="195"/>
      <c r="Y18" s="195"/>
      <c r="Z18" s="195"/>
      <c r="AA18" s="195"/>
      <c r="AB18" s="195"/>
      <c r="AC18" s="196"/>
      <c r="AD18" s="196"/>
    </row>
    <row r="19" spans="1:30" s="197" customFormat="1">
      <c r="A19" s="146" t="s">
        <v>233</v>
      </c>
      <c r="B19" s="147">
        <v>98459</v>
      </c>
      <c r="C19" s="148" t="s">
        <v>193</v>
      </c>
      <c r="D19" s="149" t="s">
        <v>187</v>
      </c>
      <c r="E19" s="143" t="s">
        <v>29</v>
      </c>
      <c r="F19" s="194">
        <f>'Memória de Cálculo'!G67</f>
        <v>54</v>
      </c>
      <c r="G19" s="145">
        <v>107.04</v>
      </c>
      <c r="H19" s="194">
        <f t="shared" si="0"/>
        <v>5780.1600000000008</v>
      </c>
      <c r="I19" s="537"/>
      <c r="J19" s="105" t="s">
        <v>311</v>
      </c>
      <c r="K19" s="195"/>
      <c r="L19" s="195"/>
      <c r="M19" s="195"/>
      <c r="N19" s="195"/>
      <c r="O19" s="195"/>
      <c r="P19" s="195"/>
      <c r="Q19" s="195"/>
      <c r="R19" s="195"/>
      <c r="S19" s="195"/>
      <c r="T19" s="195"/>
      <c r="U19" s="195"/>
      <c r="V19" s="195"/>
      <c r="W19" s="195"/>
      <c r="X19" s="195"/>
      <c r="Y19" s="195"/>
      <c r="Z19" s="195"/>
      <c r="AA19" s="195"/>
      <c r="AB19" s="195"/>
      <c r="AC19" s="196"/>
      <c r="AD19" s="196"/>
    </row>
    <row r="20" spans="1:30" s="197" customFormat="1" ht="30">
      <c r="A20" s="146" t="s">
        <v>456</v>
      </c>
      <c r="B20" s="147" t="s">
        <v>221</v>
      </c>
      <c r="C20" s="148" t="s">
        <v>111</v>
      </c>
      <c r="D20" s="149" t="s">
        <v>235</v>
      </c>
      <c r="E20" s="143" t="s">
        <v>29</v>
      </c>
      <c r="F20" s="194">
        <f>'Memória de Cálculo'!G74</f>
        <v>162</v>
      </c>
      <c r="G20" s="145">
        <f>'Comp Análiticas ND'!R12</f>
        <v>8.1886499999999991</v>
      </c>
      <c r="H20" s="194">
        <f t="shared" si="0"/>
        <v>1326.5612999999998</v>
      </c>
      <c r="I20" s="537"/>
      <c r="J20" s="105" t="s">
        <v>243</v>
      </c>
      <c r="K20" s="195"/>
      <c r="L20" s="195"/>
      <c r="M20" s="195"/>
      <c r="N20" s="195"/>
      <c r="O20" s="195"/>
      <c r="P20" s="195"/>
      <c r="Q20" s="195"/>
      <c r="R20" s="195"/>
      <c r="S20" s="195"/>
      <c r="T20" s="195"/>
      <c r="U20" s="195"/>
      <c r="V20" s="195"/>
      <c r="W20" s="195"/>
      <c r="X20" s="195"/>
      <c r="Y20" s="195"/>
      <c r="Z20" s="195"/>
      <c r="AA20" s="195"/>
      <c r="AB20" s="195"/>
      <c r="AC20" s="196"/>
      <c r="AD20" s="196"/>
    </row>
    <row r="21" spans="1:30" s="197" customFormat="1">
      <c r="A21" s="146" t="s">
        <v>457</v>
      </c>
      <c r="B21" s="147" t="s">
        <v>232</v>
      </c>
      <c r="C21" s="148" t="s">
        <v>111</v>
      </c>
      <c r="D21" s="149" t="s">
        <v>287</v>
      </c>
      <c r="E21" s="143" t="s">
        <v>29</v>
      </c>
      <c r="F21" s="194">
        <f>'Memória de Cálculo'!G78</f>
        <v>162</v>
      </c>
      <c r="G21" s="145">
        <f>'Comp Análiticas ND'!R27</f>
        <v>32.669451000000002</v>
      </c>
      <c r="H21" s="194">
        <f t="shared" si="0"/>
        <v>5292.4510620000001</v>
      </c>
      <c r="I21" s="537"/>
      <c r="J21" s="105" t="s">
        <v>291</v>
      </c>
      <c r="K21" s="195"/>
      <c r="L21" s="195"/>
      <c r="M21" s="195"/>
      <c r="N21" s="195"/>
      <c r="O21" s="195"/>
      <c r="P21" s="195"/>
      <c r="Q21" s="195"/>
      <c r="R21" s="195"/>
      <c r="S21" s="195"/>
      <c r="T21" s="195"/>
      <c r="U21" s="195"/>
      <c r="V21" s="195"/>
      <c r="W21" s="195"/>
      <c r="X21" s="195"/>
      <c r="Y21" s="195"/>
      <c r="Z21" s="195"/>
      <c r="AA21" s="195"/>
      <c r="AB21" s="195"/>
      <c r="AC21" s="196"/>
      <c r="AD21" s="196"/>
    </row>
    <row r="22" spans="1:30" s="197" customFormat="1" ht="30">
      <c r="A22" s="146" t="s">
        <v>458</v>
      </c>
      <c r="B22" s="147">
        <v>97637</v>
      </c>
      <c r="C22" s="148" t="s">
        <v>193</v>
      </c>
      <c r="D22" s="149" t="s">
        <v>189</v>
      </c>
      <c r="E22" s="143" t="s">
        <v>29</v>
      </c>
      <c r="F22" s="194">
        <f>'Memória de Cálculo'!G83</f>
        <v>54</v>
      </c>
      <c r="G22" s="145">
        <v>2.4300000000000002</v>
      </c>
      <c r="H22" s="194">
        <f t="shared" si="0"/>
        <v>131.22</v>
      </c>
      <c r="I22" s="537"/>
      <c r="J22" s="105" t="s">
        <v>244</v>
      </c>
      <c r="K22" s="195"/>
      <c r="L22" s="195"/>
      <c r="M22" s="195"/>
      <c r="N22" s="195"/>
      <c r="O22" s="195"/>
      <c r="P22" s="195"/>
      <c r="Q22" s="195"/>
      <c r="R22" s="195"/>
      <c r="S22" s="195"/>
      <c r="T22" s="195"/>
      <c r="U22" s="195"/>
      <c r="V22" s="195"/>
      <c r="W22" s="195"/>
      <c r="X22" s="195"/>
      <c r="Y22" s="195"/>
      <c r="Z22" s="195"/>
      <c r="AA22" s="195"/>
      <c r="AB22" s="195"/>
      <c r="AC22" s="196"/>
      <c r="AD22" s="196"/>
    </row>
    <row r="23" spans="1:30" s="77" customFormat="1">
      <c r="A23" s="104"/>
      <c r="B23" s="186"/>
      <c r="C23" s="86"/>
      <c r="D23" s="88"/>
      <c r="E23" s="89"/>
      <c r="F23" s="194"/>
      <c r="G23" s="87"/>
      <c r="H23" s="194">
        <f t="shared" si="0"/>
        <v>0</v>
      </c>
      <c r="I23" s="537"/>
      <c r="J23" s="105"/>
      <c r="K23" s="75"/>
      <c r="L23" s="75"/>
      <c r="M23" s="75"/>
      <c r="N23" s="75"/>
      <c r="O23" s="75"/>
      <c r="P23" s="75"/>
      <c r="Q23" s="75"/>
      <c r="R23" s="75"/>
      <c r="S23" s="75"/>
      <c r="T23" s="75"/>
      <c r="U23" s="75"/>
      <c r="V23" s="75"/>
      <c r="W23" s="75"/>
      <c r="X23" s="75"/>
      <c r="Y23" s="75"/>
      <c r="Z23" s="75"/>
      <c r="AA23" s="75"/>
      <c r="AB23" s="75"/>
      <c r="AC23" s="76"/>
      <c r="AD23" s="76"/>
    </row>
    <row r="24" spans="1:30" s="77" customFormat="1">
      <c r="A24" s="106">
        <v>2</v>
      </c>
      <c r="B24" s="91"/>
      <c r="C24" s="90"/>
      <c r="D24" s="92" t="s">
        <v>74</v>
      </c>
      <c r="E24" s="93"/>
      <c r="F24" s="200"/>
      <c r="G24" s="199"/>
      <c r="H24" s="249">
        <f>SUM(H25:H35)</f>
        <v>5853.4822486000012</v>
      </c>
      <c r="I24" s="536">
        <f>ROUND(H24*(1+'BDI D'!$C$18),2)</f>
        <v>7685.04</v>
      </c>
      <c r="J24" s="107"/>
      <c r="K24" s="75"/>
      <c r="L24" s="75"/>
      <c r="M24" s="75"/>
      <c r="N24" s="75"/>
      <c r="O24" s="75"/>
      <c r="P24" s="75"/>
      <c r="Q24" s="75"/>
      <c r="R24" s="75"/>
      <c r="S24" s="75"/>
      <c r="T24" s="75"/>
      <c r="U24" s="75"/>
      <c r="V24" s="75"/>
      <c r="W24" s="75"/>
      <c r="X24" s="75"/>
      <c r="Y24" s="75"/>
      <c r="Z24" s="75"/>
      <c r="AA24" s="75"/>
      <c r="AB24" s="75"/>
      <c r="AC24" s="76"/>
      <c r="AD24" s="76"/>
    </row>
    <row r="25" spans="1:30" s="77" customFormat="1">
      <c r="A25" s="226"/>
      <c r="B25" s="227"/>
      <c r="C25" s="228"/>
      <c r="D25" s="229" t="s">
        <v>153</v>
      </c>
      <c r="E25" s="143"/>
      <c r="F25" s="194"/>
      <c r="G25" s="145"/>
      <c r="H25" s="194">
        <f t="shared" si="0"/>
        <v>0</v>
      </c>
      <c r="I25" s="537"/>
      <c r="J25" s="144"/>
      <c r="K25" s="75"/>
      <c r="L25" s="75"/>
      <c r="M25" s="75"/>
      <c r="N25" s="75"/>
      <c r="O25" s="75"/>
      <c r="P25" s="75"/>
      <c r="Q25" s="75"/>
      <c r="R25" s="75"/>
      <c r="S25" s="75"/>
      <c r="T25" s="75"/>
      <c r="U25" s="75"/>
      <c r="V25" s="75"/>
      <c r="W25" s="75"/>
      <c r="X25" s="75"/>
      <c r="Y25" s="75"/>
      <c r="Z25" s="75"/>
      <c r="AA25" s="75"/>
      <c r="AB25" s="75"/>
      <c r="AC25" s="76"/>
      <c r="AD25" s="76"/>
    </row>
    <row r="26" spans="1:30" s="77" customFormat="1" ht="30">
      <c r="A26" s="146" t="s">
        <v>35</v>
      </c>
      <c r="B26" s="147">
        <v>97627</v>
      </c>
      <c r="C26" s="148" t="s">
        <v>193</v>
      </c>
      <c r="D26" s="149" t="s">
        <v>151</v>
      </c>
      <c r="E26" s="143" t="s">
        <v>75</v>
      </c>
      <c r="F26" s="194">
        <f>'Memória de Cálculo'!G129</f>
        <v>1.6800000000000002</v>
      </c>
      <c r="G26" s="145">
        <v>256.02</v>
      </c>
      <c r="H26" s="194">
        <f t="shared" si="0"/>
        <v>430.11360000000002</v>
      </c>
      <c r="I26" s="537"/>
      <c r="J26" s="144" t="s">
        <v>249</v>
      </c>
      <c r="K26" s="75"/>
      <c r="L26" s="75"/>
      <c r="M26" s="75"/>
      <c r="N26" s="75"/>
      <c r="O26" s="75"/>
      <c r="P26" s="75"/>
      <c r="Q26" s="75"/>
      <c r="R26" s="75"/>
      <c r="S26" s="75"/>
      <c r="T26" s="75"/>
      <c r="U26" s="75"/>
      <c r="V26" s="75"/>
      <c r="W26" s="75"/>
      <c r="X26" s="75"/>
      <c r="Y26" s="75"/>
      <c r="Z26" s="75"/>
      <c r="AA26" s="75"/>
      <c r="AB26" s="75"/>
      <c r="AC26" s="76"/>
      <c r="AD26" s="76"/>
    </row>
    <row r="27" spans="1:30" s="77" customFormat="1">
      <c r="A27" s="146"/>
      <c r="B27" s="147"/>
      <c r="C27" s="148"/>
      <c r="D27" s="229" t="s">
        <v>283</v>
      </c>
      <c r="E27" s="143"/>
      <c r="F27" s="194"/>
      <c r="G27" s="145"/>
      <c r="H27" s="194">
        <f t="shared" si="0"/>
        <v>0</v>
      </c>
      <c r="I27" s="537"/>
      <c r="J27" s="144"/>
      <c r="K27" s="75"/>
      <c r="L27" s="75"/>
      <c r="M27" s="75"/>
      <c r="N27" s="75"/>
      <c r="O27" s="75"/>
      <c r="P27" s="75"/>
      <c r="Q27" s="75"/>
      <c r="R27" s="75"/>
      <c r="S27" s="75"/>
      <c r="T27" s="75"/>
      <c r="U27" s="75"/>
      <c r="V27" s="75"/>
      <c r="W27" s="75"/>
      <c r="X27" s="75"/>
      <c r="Y27" s="75"/>
      <c r="Z27" s="75"/>
      <c r="AA27" s="75"/>
      <c r="AB27" s="75"/>
      <c r="AC27" s="76"/>
      <c r="AD27" s="76"/>
    </row>
    <row r="28" spans="1:30" s="77" customFormat="1" ht="19.5" customHeight="1">
      <c r="A28" s="146" t="s">
        <v>36</v>
      </c>
      <c r="B28" s="147">
        <v>100701</v>
      </c>
      <c r="C28" s="148" t="s">
        <v>193</v>
      </c>
      <c r="D28" s="149" t="s">
        <v>122</v>
      </c>
      <c r="E28" s="143" t="s">
        <v>29</v>
      </c>
      <c r="F28" s="194">
        <f>'Memória de Cálculo'!G135</f>
        <v>2.1</v>
      </c>
      <c r="G28" s="145">
        <v>871.96</v>
      </c>
      <c r="H28" s="194">
        <f t="shared" si="0"/>
        <v>1831.1160000000002</v>
      </c>
      <c r="I28" s="537"/>
      <c r="J28" s="144" t="s">
        <v>145</v>
      </c>
      <c r="K28" s="75"/>
      <c r="L28" s="75"/>
      <c r="M28" s="75"/>
      <c r="N28" s="75"/>
      <c r="O28" s="75"/>
      <c r="P28" s="75"/>
      <c r="Q28" s="75"/>
      <c r="R28" s="75"/>
      <c r="S28" s="75"/>
      <c r="T28" s="75"/>
      <c r="U28" s="75"/>
      <c r="V28" s="75"/>
      <c r="W28" s="75"/>
      <c r="X28" s="75"/>
      <c r="Y28" s="75"/>
      <c r="Z28" s="75"/>
      <c r="AA28" s="75"/>
      <c r="AB28" s="75"/>
      <c r="AC28" s="76"/>
      <c r="AD28" s="76"/>
    </row>
    <row r="29" spans="1:30" s="77" customFormat="1" ht="19.5" customHeight="1">
      <c r="A29" s="146" t="s">
        <v>76</v>
      </c>
      <c r="B29" s="147">
        <v>100704</v>
      </c>
      <c r="C29" s="148" t="s">
        <v>193</v>
      </c>
      <c r="D29" s="149" t="s">
        <v>149</v>
      </c>
      <c r="E29" s="143" t="s">
        <v>98</v>
      </c>
      <c r="F29" s="194">
        <f>'Memória de Cálculo'!G138</f>
        <v>1</v>
      </c>
      <c r="G29" s="145">
        <v>64.09</v>
      </c>
      <c r="H29" s="194">
        <f t="shared" si="0"/>
        <v>64.09</v>
      </c>
      <c r="I29" s="537"/>
      <c r="J29" s="144"/>
      <c r="K29" s="75"/>
      <c r="L29" s="75"/>
      <c r="M29" s="75"/>
      <c r="N29" s="75"/>
      <c r="O29" s="75"/>
      <c r="P29" s="75"/>
      <c r="Q29" s="75"/>
      <c r="R29" s="75"/>
      <c r="S29" s="75"/>
      <c r="T29" s="75"/>
      <c r="U29" s="75"/>
      <c r="V29" s="75"/>
      <c r="W29" s="75"/>
      <c r="X29" s="75"/>
      <c r="Y29" s="75"/>
      <c r="Z29" s="75"/>
      <c r="AA29" s="75"/>
      <c r="AB29" s="75"/>
      <c r="AC29" s="76"/>
      <c r="AD29" s="76"/>
    </row>
    <row r="30" spans="1:30" s="77" customFormat="1" ht="19.5" customHeight="1">
      <c r="A30" s="146" t="s">
        <v>79</v>
      </c>
      <c r="B30" s="147" t="s">
        <v>285</v>
      </c>
      <c r="C30" s="148" t="s">
        <v>111</v>
      </c>
      <c r="D30" s="149" t="s">
        <v>284</v>
      </c>
      <c r="E30" s="89" t="s">
        <v>29</v>
      </c>
      <c r="F30" s="194">
        <f>'Memória de Cálculo'!G143</f>
        <v>6.3000000000000007</v>
      </c>
      <c r="G30" s="145">
        <f>'Comp Análiticas ND'!R34</f>
        <v>23.972082</v>
      </c>
      <c r="H30" s="194">
        <f t="shared" si="0"/>
        <v>151.02411660000001</v>
      </c>
      <c r="I30" s="537"/>
      <c r="J30" s="105" t="s">
        <v>243</v>
      </c>
      <c r="K30" s="75"/>
      <c r="L30" s="75"/>
      <c r="M30" s="75"/>
      <c r="N30" s="75"/>
      <c r="O30" s="75"/>
      <c r="P30" s="75"/>
      <c r="Q30" s="75"/>
      <c r="R30" s="75"/>
      <c r="S30" s="75"/>
      <c r="T30" s="75"/>
      <c r="U30" s="75"/>
      <c r="V30" s="75"/>
      <c r="W30" s="75"/>
      <c r="X30" s="75"/>
      <c r="Y30" s="75"/>
      <c r="Z30" s="75"/>
      <c r="AA30" s="75"/>
      <c r="AB30" s="75"/>
      <c r="AC30" s="76"/>
      <c r="AD30" s="76"/>
    </row>
    <row r="31" spans="1:30" s="77" customFormat="1" ht="30">
      <c r="A31" s="146" t="s">
        <v>288</v>
      </c>
      <c r="B31" s="147" t="s">
        <v>290</v>
      </c>
      <c r="C31" s="148" t="s">
        <v>111</v>
      </c>
      <c r="D31" s="366" t="s">
        <v>289</v>
      </c>
      <c r="E31" s="143" t="s">
        <v>29</v>
      </c>
      <c r="F31" s="194">
        <f>'Memória de Cálculo'!G146</f>
        <v>6.3000000000000007</v>
      </c>
      <c r="G31" s="145">
        <f>'Comp Análiticas ND'!R43</f>
        <v>192.01564000000002</v>
      </c>
      <c r="H31" s="194">
        <f t="shared" si="0"/>
        <v>1209.6985320000003</v>
      </c>
      <c r="I31" s="537"/>
      <c r="J31" s="105" t="s">
        <v>291</v>
      </c>
      <c r="K31" s="75"/>
      <c r="L31" s="75"/>
      <c r="M31" s="75"/>
      <c r="N31" s="75"/>
      <c r="O31" s="75"/>
      <c r="P31" s="75"/>
      <c r="Q31" s="75"/>
      <c r="R31" s="75"/>
      <c r="S31" s="75"/>
      <c r="T31" s="75"/>
      <c r="U31" s="75"/>
      <c r="V31" s="75"/>
      <c r="W31" s="75"/>
      <c r="X31" s="75"/>
      <c r="Y31" s="75"/>
      <c r="Z31" s="75"/>
      <c r="AA31" s="75"/>
      <c r="AB31" s="75"/>
      <c r="AC31" s="76"/>
      <c r="AD31" s="76"/>
    </row>
    <row r="32" spans="1:30" s="77" customFormat="1" ht="19.5" customHeight="1">
      <c r="A32" s="146" t="s">
        <v>292</v>
      </c>
      <c r="B32" s="147">
        <v>97644</v>
      </c>
      <c r="C32" s="148" t="s">
        <v>193</v>
      </c>
      <c r="D32" s="149" t="s">
        <v>146</v>
      </c>
      <c r="E32" s="89" t="s">
        <v>29</v>
      </c>
      <c r="F32" s="194">
        <f>'Memória de Cálculo'!G149</f>
        <v>2.1</v>
      </c>
      <c r="G32" s="145">
        <v>7.2</v>
      </c>
      <c r="H32" s="194">
        <f t="shared" si="0"/>
        <v>15.120000000000001</v>
      </c>
      <c r="I32" s="537"/>
      <c r="J32" s="105" t="s">
        <v>244</v>
      </c>
      <c r="K32" s="75"/>
      <c r="L32" s="75"/>
      <c r="M32" s="75"/>
      <c r="N32" s="75"/>
      <c r="O32" s="75"/>
      <c r="P32" s="75"/>
      <c r="Q32" s="75"/>
      <c r="R32" s="75"/>
      <c r="S32" s="75"/>
      <c r="T32" s="75"/>
      <c r="U32" s="75"/>
      <c r="V32" s="75"/>
      <c r="W32" s="75"/>
      <c r="X32" s="75"/>
      <c r="Y32" s="75"/>
      <c r="Z32" s="75"/>
      <c r="AA32" s="75"/>
      <c r="AB32" s="75"/>
      <c r="AC32" s="76"/>
      <c r="AD32" s="76"/>
    </row>
    <row r="33" spans="1:30" s="77" customFormat="1" ht="15" customHeight="1">
      <c r="A33" s="146"/>
      <c r="B33" s="147"/>
      <c r="C33" s="148"/>
      <c r="D33" s="229" t="s">
        <v>154</v>
      </c>
      <c r="E33" s="143"/>
      <c r="F33" s="194"/>
      <c r="G33" s="145"/>
      <c r="H33" s="194">
        <f t="shared" si="0"/>
        <v>0</v>
      </c>
      <c r="I33" s="537"/>
      <c r="J33" s="144"/>
      <c r="K33" s="75"/>
      <c r="L33" s="75"/>
      <c r="M33" s="75"/>
      <c r="N33" s="75"/>
      <c r="O33" s="75"/>
      <c r="P33" s="75"/>
      <c r="Q33" s="75"/>
      <c r="R33" s="75"/>
      <c r="S33" s="75"/>
      <c r="T33" s="75"/>
      <c r="U33" s="75"/>
      <c r="V33" s="75"/>
      <c r="W33" s="75"/>
      <c r="X33" s="75"/>
      <c r="Y33" s="75"/>
      <c r="Z33" s="75"/>
      <c r="AA33" s="75"/>
      <c r="AB33" s="75"/>
      <c r="AC33" s="76"/>
      <c r="AD33" s="76"/>
    </row>
    <row r="34" spans="1:30" s="77" customFormat="1">
      <c r="A34" s="146" t="s">
        <v>293</v>
      </c>
      <c r="B34" s="147">
        <v>99061</v>
      </c>
      <c r="C34" s="148" t="s">
        <v>193</v>
      </c>
      <c r="D34" s="149" t="s">
        <v>198</v>
      </c>
      <c r="E34" s="143" t="s">
        <v>98</v>
      </c>
      <c r="F34" s="194">
        <f>'Memória de Cálculo'!G155</f>
        <v>24</v>
      </c>
      <c r="G34" s="145">
        <v>89.68</v>
      </c>
      <c r="H34" s="194">
        <f t="shared" si="0"/>
        <v>2152.3200000000002</v>
      </c>
      <c r="I34" s="537"/>
      <c r="J34" s="225" t="s">
        <v>485</v>
      </c>
      <c r="K34" s="75"/>
      <c r="L34" s="75"/>
      <c r="M34" s="75"/>
      <c r="N34" s="75"/>
      <c r="O34" s="75"/>
      <c r="P34" s="75"/>
      <c r="Q34" s="75"/>
      <c r="R34" s="75"/>
      <c r="S34" s="75"/>
      <c r="T34" s="75"/>
      <c r="U34" s="75"/>
      <c r="V34" s="75"/>
      <c r="W34" s="75"/>
      <c r="X34" s="75"/>
      <c r="Y34" s="75"/>
      <c r="Z34" s="75"/>
      <c r="AA34" s="75"/>
      <c r="AB34" s="75"/>
      <c r="AC34" s="76"/>
      <c r="AD34" s="76"/>
    </row>
    <row r="35" spans="1:30" s="77" customFormat="1">
      <c r="A35" s="104"/>
      <c r="B35" s="186"/>
      <c r="C35" s="86"/>
      <c r="D35" s="88"/>
      <c r="E35" s="89"/>
      <c r="F35" s="194"/>
      <c r="G35" s="87"/>
      <c r="H35" s="194">
        <f t="shared" si="0"/>
        <v>0</v>
      </c>
      <c r="I35" s="537"/>
      <c r="J35" s="105"/>
      <c r="K35" s="75"/>
      <c r="L35" s="75"/>
      <c r="M35" s="75"/>
      <c r="N35" s="75"/>
      <c r="O35" s="75"/>
      <c r="P35" s="75"/>
      <c r="Q35" s="75"/>
      <c r="R35" s="75"/>
      <c r="S35" s="75"/>
      <c r="T35" s="75"/>
      <c r="U35" s="75"/>
      <c r="V35" s="75"/>
      <c r="W35" s="75"/>
      <c r="X35" s="75"/>
      <c r="Y35" s="75"/>
      <c r="Z35" s="75"/>
      <c r="AA35" s="75"/>
      <c r="AB35" s="75"/>
      <c r="AC35" s="76"/>
      <c r="AD35" s="76"/>
    </row>
    <row r="36" spans="1:30" s="77" customFormat="1">
      <c r="A36" s="106">
        <v>3</v>
      </c>
      <c r="B36" s="91"/>
      <c r="C36" s="90"/>
      <c r="D36" s="92" t="s">
        <v>136</v>
      </c>
      <c r="E36" s="93"/>
      <c r="F36" s="200"/>
      <c r="G36" s="199"/>
      <c r="H36" s="249">
        <f>SUM(H37:H45)</f>
        <v>8750.09728</v>
      </c>
      <c r="I36" s="536">
        <f>ROUND(H36*(1+'BDI D'!$C$18),2)</f>
        <v>11488</v>
      </c>
      <c r="J36" s="107"/>
      <c r="K36" s="75"/>
      <c r="L36" s="75"/>
      <c r="M36" s="75"/>
      <c r="N36" s="75"/>
      <c r="O36" s="75"/>
      <c r="P36" s="75"/>
      <c r="Q36" s="75"/>
      <c r="R36" s="75"/>
      <c r="S36" s="75"/>
      <c r="T36" s="75"/>
      <c r="U36" s="75"/>
      <c r="V36" s="75"/>
      <c r="W36" s="75"/>
      <c r="X36" s="75"/>
      <c r="Y36" s="75"/>
      <c r="Z36" s="75"/>
      <c r="AA36" s="75"/>
      <c r="AB36" s="75"/>
      <c r="AC36" s="76"/>
      <c r="AD36" s="76"/>
    </row>
    <row r="37" spans="1:30" s="77" customFormat="1">
      <c r="A37" s="226"/>
      <c r="B37" s="227"/>
      <c r="C37" s="228"/>
      <c r="D37" s="229" t="s">
        <v>155</v>
      </c>
      <c r="E37" s="143"/>
      <c r="F37" s="194"/>
      <c r="G37" s="145"/>
      <c r="H37" s="194">
        <f t="shared" si="0"/>
        <v>0</v>
      </c>
      <c r="I37" s="537"/>
      <c r="J37" s="144"/>
      <c r="K37" s="75"/>
      <c r="L37" s="75"/>
      <c r="M37" s="75"/>
      <c r="N37" s="75"/>
      <c r="O37" s="75"/>
      <c r="P37" s="75"/>
      <c r="Q37" s="75"/>
      <c r="R37" s="75"/>
      <c r="S37" s="75"/>
      <c r="T37" s="75"/>
      <c r="U37" s="75"/>
      <c r="V37" s="75"/>
      <c r="W37" s="75"/>
      <c r="X37" s="75"/>
      <c r="Y37" s="75"/>
      <c r="Z37" s="75"/>
      <c r="AA37" s="75"/>
      <c r="AB37" s="75"/>
      <c r="AC37" s="76"/>
      <c r="AD37" s="76"/>
    </row>
    <row r="38" spans="1:30" s="77" customFormat="1" ht="15" customHeight="1">
      <c r="A38" s="146" t="s">
        <v>34</v>
      </c>
      <c r="B38" s="147">
        <v>97114</v>
      </c>
      <c r="C38" s="148" t="s">
        <v>193</v>
      </c>
      <c r="D38" s="149" t="s">
        <v>157</v>
      </c>
      <c r="E38" s="143" t="s">
        <v>96</v>
      </c>
      <c r="F38" s="194">
        <f>'Memória de Cálculo'!G175</f>
        <v>377.6</v>
      </c>
      <c r="G38" s="145">
        <v>0.3</v>
      </c>
      <c r="H38" s="194">
        <f t="shared" si="0"/>
        <v>113.28</v>
      </c>
      <c r="I38" s="537"/>
      <c r="J38" s="144" t="s">
        <v>380</v>
      </c>
      <c r="K38" s="75"/>
      <c r="L38" s="75"/>
      <c r="M38" s="75"/>
      <c r="N38" s="75"/>
      <c r="O38" s="75"/>
      <c r="P38" s="75"/>
      <c r="Q38" s="75"/>
      <c r="R38" s="75"/>
      <c r="S38" s="75"/>
      <c r="T38" s="75"/>
      <c r="U38" s="75"/>
      <c r="V38" s="75"/>
      <c r="W38" s="75"/>
      <c r="X38" s="75"/>
      <c r="Y38" s="75"/>
      <c r="Z38" s="75"/>
      <c r="AA38" s="75"/>
      <c r="AB38" s="75"/>
      <c r="AC38" s="76"/>
      <c r="AD38" s="76"/>
    </row>
    <row r="39" spans="1:30" s="77" customFormat="1" ht="30">
      <c r="A39" s="146" t="s">
        <v>77</v>
      </c>
      <c r="B39" s="147">
        <v>97629</v>
      </c>
      <c r="C39" s="148" t="s">
        <v>193</v>
      </c>
      <c r="D39" s="149" t="s">
        <v>137</v>
      </c>
      <c r="E39" s="143" t="s">
        <v>75</v>
      </c>
      <c r="F39" s="194">
        <f>'Memória de Cálculo'!G193</f>
        <v>34.736000000000004</v>
      </c>
      <c r="G39" s="145">
        <v>110.45</v>
      </c>
      <c r="H39" s="194">
        <f t="shared" si="0"/>
        <v>3836.5912000000008</v>
      </c>
      <c r="I39" s="537"/>
      <c r="J39" s="144" t="s">
        <v>379</v>
      </c>
      <c r="K39" s="75"/>
      <c r="L39" s="75"/>
      <c r="M39" s="75"/>
      <c r="N39" s="75"/>
      <c r="O39" s="75"/>
      <c r="P39" s="75"/>
      <c r="Q39" s="75"/>
      <c r="R39" s="75"/>
      <c r="S39" s="75"/>
      <c r="T39" s="75"/>
      <c r="U39" s="75"/>
      <c r="V39" s="75"/>
      <c r="W39" s="75"/>
      <c r="X39" s="75"/>
      <c r="Y39" s="75"/>
      <c r="Z39" s="75"/>
      <c r="AA39" s="75"/>
      <c r="AB39" s="75"/>
      <c r="AC39" s="76"/>
      <c r="AD39" s="76"/>
    </row>
    <row r="40" spans="1:30" s="77" customFormat="1" ht="30">
      <c r="A40" s="146" t="s">
        <v>78</v>
      </c>
      <c r="B40" s="147">
        <v>96522</v>
      </c>
      <c r="C40" s="148" t="s">
        <v>193</v>
      </c>
      <c r="D40" s="149" t="s">
        <v>199</v>
      </c>
      <c r="E40" s="143" t="s">
        <v>75</v>
      </c>
      <c r="F40" s="194">
        <f>'Memória de Cálculo'!G210</f>
        <v>34.73599999999999</v>
      </c>
      <c r="G40" s="145">
        <v>121.03</v>
      </c>
      <c r="H40" s="194">
        <f t="shared" si="0"/>
        <v>4204.0980799999988</v>
      </c>
      <c r="I40" s="537"/>
      <c r="J40" s="144" t="s">
        <v>378</v>
      </c>
      <c r="K40" s="75"/>
      <c r="L40" s="75"/>
      <c r="M40" s="75"/>
      <c r="N40" s="75"/>
      <c r="O40" s="75"/>
      <c r="P40" s="75"/>
      <c r="Q40" s="75"/>
      <c r="R40" s="75"/>
      <c r="S40" s="75"/>
      <c r="T40" s="75"/>
      <c r="U40" s="75"/>
      <c r="V40" s="75"/>
      <c r="W40" s="75"/>
      <c r="X40" s="75"/>
      <c r="Y40" s="75"/>
      <c r="Z40" s="75"/>
      <c r="AA40" s="75"/>
      <c r="AB40" s="75"/>
      <c r="AC40" s="76"/>
      <c r="AD40" s="76"/>
    </row>
    <row r="41" spans="1:30" s="77" customFormat="1">
      <c r="A41" s="146"/>
      <c r="B41" s="147"/>
      <c r="C41" s="148"/>
      <c r="D41" s="229" t="s">
        <v>376</v>
      </c>
      <c r="E41" s="143"/>
      <c r="F41" s="194"/>
      <c r="G41" s="145"/>
      <c r="H41" s="194">
        <f t="shared" si="0"/>
        <v>0</v>
      </c>
      <c r="I41" s="537"/>
      <c r="J41" s="144"/>
      <c r="K41" s="75"/>
      <c r="L41" s="75"/>
      <c r="M41" s="75"/>
      <c r="N41" s="75"/>
      <c r="O41" s="75"/>
      <c r="P41" s="75"/>
      <c r="Q41" s="75"/>
      <c r="R41" s="75"/>
      <c r="S41" s="75"/>
      <c r="T41" s="75"/>
      <c r="U41" s="75"/>
      <c r="V41" s="75"/>
      <c r="W41" s="75"/>
      <c r="X41" s="75"/>
      <c r="Y41" s="75"/>
      <c r="Z41" s="75"/>
      <c r="AA41" s="75"/>
      <c r="AB41" s="75"/>
      <c r="AC41" s="76"/>
      <c r="AD41" s="76"/>
    </row>
    <row r="42" spans="1:30" s="77" customFormat="1" ht="15" customHeight="1">
      <c r="A42" s="146" t="s">
        <v>164</v>
      </c>
      <c r="B42" s="147">
        <v>97114</v>
      </c>
      <c r="C42" s="148" t="s">
        <v>193</v>
      </c>
      <c r="D42" s="149" t="s">
        <v>157</v>
      </c>
      <c r="E42" s="143" t="s">
        <v>96</v>
      </c>
      <c r="F42" s="194">
        <f>'Memória de Cálculo'!G217</f>
        <v>20.8</v>
      </c>
      <c r="G42" s="145">
        <v>0.3</v>
      </c>
      <c r="H42" s="194">
        <f t="shared" si="0"/>
        <v>6.24</v>
      </c>
      <c r="I42" s="537"/>
      <c r="J42" s="144" t="s">
        <v>375</v>
      </c>
      <c r="K42" s="75"/>
      <c r="L42" s="75"/>
      <c r="M42" s="75"/>
      <c r="N42" s="75"/>
      <c r="O42" s="75"/>
      <c r="P42" s="75"/>
      <c r="Q42" s="75"/>
      <c r="R42" s="75"/>
      <c r="S42" s="75"/>
      <c r="T42" s="75"/>
      <c r="U42" s="75"/>
      <c r="V42" s="75"/>
      <c r="W42" s="75"/>
      <c r="X42" s="75"/>
      <c r="Y42" s="75"/>
      <c r="Z42" s="75"/>
      <c r="AA42" s="75"/>
      <c r="AB42" s="75"/>
      <c r="AC42" s="76"/>
      <c r="AD42" s="76"/>
    </row>
    <row r="43" spans="1:30" s="77" customFormat="1" ht="30">
      <c r="A43" s="146" t="s">
        <v>165</v>
      </c>
      <c r="B43" s="147">
        <v>97629</v>
      </c>
      <c r="C43" s="148" t="s">
        <v>193</v>
      </c>
      <c r="D43" s="149" t="s">
        <v>137</v>
      </c>
      <c r="E43" s="143" t="s">
        <v>75</v>
      </c>
      <c r="F43" s="194">
        <f>'Memória de Cálculo'!G224</f>
        <v>1.6640000000000001</v>
      </c>
      <c r="G43" s="145">
        <v>110.45</v>
      </c>
      <c r="H43" s="194">
        <f t="shared" si="0"/>
        <v>183.78880000000001</v>
      </c>
      <c r="I43" s="537"/>
      <c r="J43" s="144" t="s">
        <v>377</v>
      </c>
      <c r="K43" s="75"/>
      <c r="L43" s="75"/>
      <c r="M43" s="75"/>
      <c r="N43" s="75"/>
      <c r="O43" s="75"/>
      <c r="P43" s="75"/>
      <c r="Q43" s="75"/>
      <c r="R43" s="75"/>
      <c r="S43" s="75"/>
      <c r="T43" s="75"/>
      <c r="U43" s="75"/>
      <c r="V43" s="75"/>
      <c r="W43" s="75"/>
      <c r="X43" s="75"/>
      <c r="Y43" s="75"/>
      <c r="Z43" s="75"/>
      <c r="AA43" s="75"/>
      <c r="AB43" s="75"/>
      <c r="AC43" s="76"/>
      <c r="AD43" s="76"/>
    </row>
    <row r="44" spans="1:30" s="77" customFormat="1" ht="30">
      <c r="A44" s="146" t="s">
        <v>166</v>
      </c>
      <c r="B44" s="147">
        <v>96526</v>
      </c>
      <c r="C44" s="86" t="s">
        <v>193</v>
      </c>
      <c r="D44" s="88" t="s">
        <v>200</v>
      </c>
      <c r="E44" s="89" t="s">
        <v>75</v>
      </c>
      <c r="F44" s="194">
        <f>'Memória de Cálculo'!G231</f>
        <v>1.6639999999999997</v>
      </c>
      <c r="G44" s="145">
        <v>244.05</v>
      </c>
      <c r="H44" s="194">
        <f t="shared" si="0"/>
        <v>406.09919999999994</v>
      </c>
      <c r="I44" s="537"/>
      <c r="J44" s="144" t="s">
        <v>378</v>
      </c>
      <c r="K44" s="75"/>
      <c r="L44" s="75"/>
      <c r="M44" s="75"/>
      <c r="N44" s="75"/>
      <c r="O44" s="75"/>
      <c r="P44" s="75"/>
      <c r="Q44" s="75"/>
      <c r="R44" s="75"/>
      <c r="S44" s="75"/>
      <c r="T44" s="75"/>
      <c r="U44" s="75"/>
      <c r="V44" s="75"/>
      <c r="W44" s="75"/>
      <c r="X44" s="75"/>
      <c r="Y44" s="75"/>
      <c r="Z44" s="75"/>
      <c r="AA44" s="75"/>
      <c r="AB44" s="75"/>
      <c r="AC44" s="76"/>
      <c r="AD44" s="76"/>
    </row>
    <row r="45" spans="1:30" s="77" customFormat="1">
      <c r="A45" s="104"/>
      <c r="B45" s="186"/>
      <c r="C45" s="86"/>
      <c r="D45" s="88"/>
      <c r="E45" s="89"/>
      <c r="F45" s="194"/>
      <c r="G45" s="87"/>
      <c r="H45" s="194">
        <f t="shared" si="0"/>
        <v>0</v>
      </c>
      <c r="I45" s="537"/>
      <c r="J45" s="105"/>
      <c r="K45" s="75"/>
      <c r="L45" s="75"/>
      <c r="M45" s="75"/>
      <c r="N45" s="75"/>
      <c r="O45" s="75"/>
      <c r="P45" s="75"/>
      <c r="Q45" s="75"/>
      <c r="R45" s="75"/>
      <c r="S45" s="75"/>
      <c r="T45" s="75"/>
      <c r="U45" s="75"/>
      <c r="V45" s="75"/>
      <c r="W45" s="75"/>
      <c r="X45" s="75"/>
      <c r="Y45" s="75"/>
      <c r="Z45" s="75"/>
      <c r="AA45" s="75"/>
      <c r="AB45" s="75"/>
      <c r="AC45" s="76"/>
      <c r="AD45" s="76"/>
    </row>
    <row r="46" spans="1:30" s="77" customFormat="1">
      <c r="A46" s="106">
        <v>4</v>
      </c>
      <c r="B46" s="91"/>
      <c r="C46" s="90"/>
      <c r="D46" s="92" t="s">
        <v>492</v>
      </c>
      <c r="E46" s="93"/>
      <c r="F46" s="200"/>
      <c r="G46" s="199"/>
      <c r="H46" s="249">
        <f>SUM(H47:H65)</f>
        <v>112121.31357888003</v>
      </c>
      <c r="I46" s="536">
        <f>ROUND(H46*(1+'BDI D'!$C$18),2)</f>
        <v>147204.07</v>
      </c>
      <c r="J46" s="107"/>
      <c r="K46" s="75"/>
      <c r="L46" s="75"/>
      <c r="M46" s="75"/>
      <c r="N46" s="75"/>
      <c r="O46" s="75"/>
      <c r="P46" s="75"/>
      <c r="Q46" s="75"/>
      <c r="R46" s="75"/>
      <c r="S46" s="75"/>
      <c r="T46" s="75"/>
      <c r="U46" s="75"/>
      <c r="V46" s="75"/>
      <c r="W46" s="75"/>
      <c r="X46" s="75"/>
      <c r="Y46" s="75"/>
      <c r="Z46" s="75"/>
      <c r="AA46" s="75"/>
      <c r="AB46" s="75"/>
      <c r="AC46" s="76"/>
      <c r="AD46" s="76"/>
    </row>
    <row r="47" spans="1:30" s="77" customFormat="1">
      <c r="A47" s="226"/>
      <c r="B47" s="227"/>
      <c r="C47" s="228"/>
      <c r="D47" s="229" t="s">
        <v>469</v>
      </c>
      <c r="E47" s="143"/>
      <c r="F47" s="194"/>
      <c r="G47" s="145"/>
      <c r="H47" s="194">
        <f t="shared" si="0"/>
        <v>0</v>
      </c>
      <c r="I47" s="537"/>
      <c r="J47" s="144"/>
      <c r="K47" s="75"/>
      <c r="L47" s="75"/>
      <c r="M47" s="75"/>
      <c r="N47" s="75"/>
      <c r="O47" s="75"/>
      <c r="P47" s="75"/>
      <c r="Q47" s="75"/>
      <c r="R47" s="75"/>
      <c r="S47" s="75"/>
      <c r="T47" s="75"/>
      <c r="U47" s="75"/>
      <c r="V47" s="75"/>
      <c r="W47" s="75"/>
      <c r="X47" s="75"/>
      <c r="Y47" s="75"/>
      <c r="Z47" s="75"/>
      <c r="AA47" s="75"/>
      <c r="AB47" s="75"/>
      <c r="AC47" s="76"/>
      <c r="AD47" s="76"/>
    </row>
    <row r="48" spans="1:30" s="77" customFormat="1" ht="30.75" customHeight="1">
      <c r="A48" s="146" t="s">
        <v>80</v>
      </c>
      <c r="B48" s="147">
        <v>97083</v>
      </c>
      <c r="C48" s="148" t="s">
        <v>193</v>
      </c>
      <c r="D48" s="149" t="s">
        <v>392</v>
      </c>
      <c r="E48" s="143" t="s">
        <v>29</v>
      </c>
      <c r="F48" s="194">
        <f>'Memória de Cálculo'!G249</f>
        <v>173.68</v>
      </c>
      <c r="G48" s="145">
        <v>2.65</v>
      </c>
      <c r="H48" s="194">
        <f t="shared" si="0"/>
        <v>460.25200000000001</v>
      </c>
      <c r="I48" s="537"/>
      <c r="J48" s="144" t="s">
        <v>467</v>
      </c>
      <c r="K48" s="75"/>
      <c r="L48" s="75"/>
      <c r="M48" s="75"/>
      <c r="N48" s="75"/>
      <c r="O48" s="75"/>
      <c r="P48" s="75"/>
      <c r="Q48" s="75"/>
      <c r="R48" s="75"/>
      <c r="S48" s="75"/>
      <c r="T48" s="75"/>
      <c r="U48" s="75"/>
      <c r="V48" s="75"/>
      <c r="W48" s="75"/>
      <c r="X48" s="75"/>
      <c r="Y48" s="75"/>
      <c r="Z48" s="75"/>
      <c r="AA48" s="75"/>
      <c r="AB48" s="75"/>
      <c r="AC48" s="76"/>
      <c r="AD48" s="76"/>
    </row>
    <row r="49" spans="1:30" s="77" customFormat="1" ht="30" customHeight="1">
      <c r="A49" s="146" t="s">
        <v>100</v>
      </c>
      <c r="B49" s="147">
        <v>96619</v>
      </c>
      <c r="C49" s="148" t="s">
        <v>193</v>
      </c>
      <c r="D49" s="149" t="s">
        <v>201</v>
      </c>
      <c r="E49" s="143" t="s">
        <v>75</v>
      </c>
      <c r="F49" s="194">
        <f>'Memória de Cálculo'!G266</f>
        <v>8.6840000000000011</v>
      </c>
      <c r="G49" s="145">
        <v>30.48</v>
      </c>
      <c r="H49" s="194">
        <f t="shared" si="0"/>
        <v>264.68832000000003</v>
      </c>
      <c r="I49" s="537"/>
      <c r="J49" s="144" t="s">
        <v>468</v>
      </c>
      <c r="K49" s="75"/>
      <c r="L49" s="75"/>
      <c r="M49" s="75"/>
      <c r="N49" s="75"/>
      <c r="O49" s="75"/>
      <c r="P49" s="75"/>
      <c r="Q49" s="75"/>
      <c r="R49" s="75"/>
      <c r="S49" s="75"/>
      <c r="T49" s="75"/>
      <c r="U49" s="75"/>
      <c r="V49" s="75"/>
      <c r="W49" s="75"/>
      <c r="X49" s="75"/>
      <c r="Y49" s="75"/>
      <c r="Z49" s="75"/>
      <c r="AA49" s="75"/>
      <c r="AB49" s="75"/>
      <c r="AC49" s="76"/>
      <c r="AD49" s="76"/>
    </row>
    <row r="50" spans="1:30" s="77" customFormat="1" ht="30">
      <c r="A50" s="146" t="s">
        <v>101</v>
      </c>
      <c r="B50" s="147">
        <v>96546</v>
      </c>
      <c r="C50" s="86" t="s">
        <v>193</v>
      </c>
      <c r="D50" s="88" t="s">
        <v>139</v>
      </c>
      <c r="E50" s="89" t="s">
        <v>28</v>
      </c>
      <c r="F50" s="194">
        <f>'Memória de Cálculo'!G275</f>
        <v>2418.2655999999997</v>
      </c>
      <c r="G50" s="87">
        <v>15.72</v>
      </c>
      <c r="H50" s="194">
        <f t="shared" si="0"/>
        <v>38015.135232000001</v>
      </c>
      <c r="I50" s="537"/>
      <c r="J50" s="144"/>
      <c r="K50" s="75"/>
      <c r="L50" s="75"/>
      <c r="M50" s="75"/>
      <c r="N50" s="75"/>
      <c r="O50" s="75"/>
      <c r="P50" s="75"/>
      <c r="Q50" s="75"/>
      <c r="R50" s="75"/>
      <c r="S50" s="75"/>
      <c r="T50" s="75"/>
      <c r="U50" s="75"/>
      <c r="V50" s="75"/>
      <c r="W50" s="75"/>
      <c r="X50" s="75"/>
      <c r="Y50" s="75"/>
      <c r="Z50" s="75"/>
      <c r="AA50" s="75"/>
      <c r="AB50" s="75"/>
      <c r="AC50" s="76"/>
      <c r="AD50" s="76"/>
    </row>
    <row r="51" spans="1:30" s="77" customFormat="1" ht="30">
      <c r="A51" s="146" t="s">
        <v>103</v>
      </c>
      <c r="B51" s="147">
        <v>94971</v>
      </c>
      <c r="C51" s="86" t="s">
        <v>193</v>
      </c>
      <c r="D51" s="88" t="s">
        <v>388</v>
      </c>
      <c r="E51" s="89" t="s">
        <v>75</v>
      </c>
      <c r="F51" s="194">
        <f>'Memória de Cálculo'!G292</f>
        <v>60.787999999999997</v>
      </c>
      <c r="G51" s="87">
        <v>491.03</v>
      </c>
      <c r="H51" s="194">
        <f t="shared" si="0"/>
        <v>29848.731639999998</v>
      </c>
      <c r="I51" s="537"/>
      <c r="J51" s="144"/>
      <c r="K51" s="75"/>
      <c r="L51" s="75"/>
      <c r="M51" s="75"/>
      <c r="N51" s="75"/>
      <c r="O51" s="75"/>
      <c r="P51" s="75"/>
      <c r="Q51" s="75"/>
      <c r="R51" s="75"/>
      <c r="S51" s="75"/>
      <c r="T51" s="75"/>
      <c r="U51" s="75"/>
      <c r="V51" s="75"/>
      <c r="W51" s="75"/>
      <c r="X51" s="75"/>
      <c r="Y51" s="75"/>
      <c r="Z51" s="75"/>
      <c r="AA51" s="75"/>
      <c r="AB51" s="75"/>
      <c r="AC51" s="76"/>
      <c r="AD51" s="76"/>
    </row>
    <row r="52" spans="1:30" s="77" customFormat="1" ht="30">
      <c r="A52" s="146" t="s">
        <v>102</v>
      </c>
      <c r="B52" s="147">
        <v>100206</v>
      </c>
      <c r="C52" s="86" t="s">
        <v>193</v>
      </c>
      <c r="D52" s="88" t="s">
        <v>262</v>
      </c>
      <c r="E52" s="89" t="s">
        <v>263</v>
      </c>
      <c r="F52" s="194">
        <f>'Memória de Cálculo'!G297</f>
        <v>2.4315199999999999</v>
      </c>
      <c r="G52" s="87">
        <v>850.22</v>
      </c>
      <c r="H52" s="194">
        <f t="shared" si="0"/>
        <v>2067.3269344</v>
      </c>
      <c r="I52" s="537"/>
      <c r="J52" s="144" t="s">
        <v>264</v>
      </c>
      <c r="K52" s="75"/>
      <c r="L52" s="75"/>
      <c r="M52" s="75"/>
      <c r="N52" s="75"/>
      <c r="O52" s="75"/>
      <c r="P52" s="75"/>
      <c r="Q52" s="75"/>
      <c r="R52" s="75"/>
      <c r="S52" s="75"/>
      <c r="T52" s="75"/>
      <c r="U52" s="75"/>
      <c r="V52" s="75"/>
      <c r="W52" s="75"/>
      <c r="X52" s="75"/>
      <c r="Y52" s="75"/>
      <c r="Z52" s="75"/>
      <c r="AA52" s="75"/>
      <c r="AB52" s="75"/>
      <c r="AC52" s="76"/>
      <c r="AD52" s="76"/>
    </row>
    <row r="53" spans="1:30" s="77" customFormat="1" ht="30">
      <c r="A53" s="146" t="s">
        <v>104</v>
      </c>
      <c r="B53" s="147">
        <v>103670</v>
      </c>
      <c r="C53" s="148" t="s">
        <v>193</v>
      </c>
      <c r="D53" s="149" t="s">
        <v>478</v>
      </c>
      <c r="E53" s="143" t="s">
        <v>75</v>
      </c>
      <c r="F53" s="194">
        <f>'Memória de Cálculo'!G301</f>
        <v>60.787999999999997</v>
      </c>
      <c r="G53" s="145">
        <v>230.01</v>
      </c>
      <c r="H53" s="194">
        <f t="shared" si="0"/>
        <v>13981.847879999999</v>
      </c>
      <c r="I53" s="537"/>
      <c r="J53" s="144"/>
      <c r="K53" s="75"/>
      <c r="L53" s="75"/>
      <c r="M53" s="75"/>
      <c r="N53" s="75"/>
      <c r="O53" s="75"/>
      <c r="P53" s="75"/>
      <c r="Q53" s="75"/>
      <c r="R53" s="75"/>
      <c r="S53" s="75"/>
      <c r="T53" s="75"/>
      <c r="U53" s="75"/>
      <c r="V53" s="75"/>
      <c r="W53" s="75"/>
      <c r="X53" s="75"/>
      <c r="Y53" s="75"/>
      <c r="Z53" s="75"/>
      <c r="AA53" s="75"/>
      <c r="AB53" s="75"/>
      <c r="AC53" s="76"/>
      <c r="AD53" s="76"/>
    </row>
    <row r="54" spans="1:30" s="77" customFormat="1">
      <c r="A54" s="146"/>
      <c r="B54" s="147"/>
      <c r="C54" s="86"/>
      <c r="D54" s="88"/>
      <c r="E54" s="89"/>
      <c r="F54" s="194"/>
      <c r="G54" s="87"/>
      <c r="H54" s="194">
        <f t="shared" si="0"/>
        <v>0</v>
      </c>
      <c r="I54" s="537"/>
      <c r="J54" s="144"/>
      <c r="K54" s="75"/>
      <c r="L54" s="75"/>
      <c r="M54" s="75"/>
      <c r="N54" s="75"/>
      <c r="O54" s="75"/>
      <c r="P54" s="75"/>
      <c r="Q54" s="75"/>
      <c r="R54" s="75"/>
      <c r="S54" s="75"/>
      <c r="T54" s="75"/>
      <c r="U54" s="75"/>
      <c r="V54" s="75"/>
      <c r="W54" s="75"/>
      <c r="X54" s="75"/>
      <c r="Y54" s="75"/>
      <c r="Z54" s="75"/>
      <c r="AA54" s="75"/>
      <c r="AB54" s="75"/>
      <c r="AC54" s="76"/>
      <c r="AD54" s="76"/>
    </row>
    <row r="55" spans="1:30" s="77" customFormat="1">
      <c r="A55" s="226"/>
      <c r="B55" s="227"/>
      <c r="C55" s="228"/>
      <c r="D55" s="229" t="s">
        <v>391</v>
      </c>
      <c r="E55" s="143"/>
      <c r="F55" s="194"/>
      <c r="G55" s="145"/>
      <c r="H55" s="194">
        <f t="shared" si="0"/>
        <v>0</v>
      </c>
      <c r="I55" s="537"/>
      <c r="J55" s="144"/>
      <c r="K55" s="75"/>
      <c r="L55" s="75"/>
      <c r="M55" s="75"/>
      <c r="N55" s="75"/>
      <c r="O55" s="75"/>
      <c r="P55" s="75"/>
      <c r="Q55" s="75"/>
      <c r="R55" s="75"/>
      <c r="S55" s="75"/>
      <c r="T55" s="75"/>
      <c r="U55" s="75"/>
      <c r="V55" s="75"/>
      <c r="W55" s="75"/>
      <c r="X55" s="75"/>
      <c r="Y55" s="75"/>
      <c r="Z55" s="75"/>
      <c r="AA55" s="75"/>
      <c r="AB55" s="75"/>
      <c r="AC55" s="76"/>
      <c r="AD55" s="76"/>
    </row>
    <row r="56" spans="1:30" s="232" customFormat="1" ht="30">
      <c r="A56" s="146" t="s">
        <v>105</v>
      </c>
      <c r="B56" s="147">
        <v>96622</v>
      </c>
      <c r="C56" s="148" t="s">
        <v>193</v>
      </c>
      <c r="D56" s="149" t="s">
        <v>156</v>
      </c>
      <c r="E56" s="143" t="s">
        <v>75</v>
      </c>
      <c r="F56" s="194">
        <f>'Memória de Cálculo'!G310</f>
        <v>0.20800000000000002</v>
      </c>
      <c r="G56" s="145">
        <v>224.75</v>
      </c>
      <c r="H56" s="194">
        <f t="shared" si="0"/>
        <v>46.748000000000005</v>
      </c>
      <c r="I56" s="537"/>
      <c r="J56" s="144" t="s">
        <v>394</v>
      </c>
      <c r="K56" s="230"/>
      <c r="L56" s="230"/>
      <c r="M56" s="230"/>
      <c r="N56" s="230"/>
      <c r="O56" s="230"/>
      <c r="P56" s="230"/>
      <c r="Q56" s="230"/>
      <c r="R56" s="230"/>
      <c r="S56" s="230"/>
      <c r="T56" s="230"/>
      <c r="U56" s="230"/>
      <c r="V56" s="230"/>
      <c r="W56" s="230"/>
      <c r="X56" s="230"/>
      <c r="Y56" s="230"/>
      <c r="Z56" s="230"/>
      <c r="AA56" s="230"/>
      <c r="AB56" s="230"/>
      <c r="AC56" s="231"/>
      <c r="AD56" s="231"/>
    </row>
    <row r="57" spans="1:30" s="77" customFormat="1" ht="30">
      <c r="A57" s="146" t="s">
        <v>113</v>
      </c>
      <c r="B57" s="147">
        <v>96543</v>
      </c>
      <c r="C57" s="86" t="s">
        <v>193</v>
      </c>
      <c r="D57" s="88" t="s">
        <v>138</v>
      </c>
      <c r="E57" s="89" t="s">
        <v>28</v>
      </c>
      <c r="F57" s="194">
        <f>'Memória de Cálculo'!G316</f>
        <v>176.4</v>
      </c>
      <c r="G57" s="87">
        <v>19.18</v>
      </c>
      <c r="H57" s="194">
        <f t="shared" si="0"/>
        <v>3383.3519999999999</v>
      </c>
      <c r="I57" s="537"/>
      <c r="J57" s="144" t="s">
        <v>396</v>
      </c>
      <c r="K57" s="75"/>
      <c r="L57" s="75"/>
      <c r="M57" s="75"/>
      <c r="N57" s="75"/>
      <c r="O57" s="75"/>
      <c r="P57" s="75"/>
      <c r="Q57" s="75"/>
      <c r="R57" s="75"/>
      <c r="S57" s="75"/>
      <c r="T57" s="75"/>
      <c r="U57" s="75"/>
      <c r="V57" s="75"/>
      <c r="W57" s="75"/>
      <c r="X57" s="75"/>
      <c r="Y57" s="75"/>
      <c r="Z57" s="75"/>
      <c r="AA57" s="75"/>
      <c r="AB57" s="75"/>
      <c r="AC57" s="76"/>
      <c r="AD57" s="76"/>
    </row>
    <row r="58" spans="1:30" s="77" customFormat="1" ht="30">
      <c r="A58" s="146" t="s">
        <v>114</v>
      </c>
      <c r="B58" s="147">
        <v>96545</v>
      </c>
      <c r="C58" s="86" t="s">
        <v>193</v>
      </c>
      <c r="D58" s="88" t="s">
        <v>158</v>
      </c>
      <c r="E58" s="89" t="s">
        <v>28</v>
      </c>
      <c r="F58" s="194">
        <f>'Memória de Cálculo'!G322</f>
        <v>113.2</v>
      </c>
      <c r="G58" s="87">
        <v>17.45</v>
      </c>
      <c r="H58" s="194">
        <f t="shared" si="0"/>
        <v>1975.34</v>
      </c>
      <c r="I58" s="537"/>
      <c r="J58" s="144" t="s">
        <v>396</v>
      </c>
      <c r="K58" s="75"/>
      <c r="L58" s="75"/>
      <c r="M58" s="75"/>
      <c r="N58" s="75"/>
      <c r="O58" s="75"/>
      <c r="P58" s="75"/>
      <c r="Q58" s="75"/>
      <c r="R58" s="75"/>
      <c r="S58" s="75"/>
      <c r="T58" s="75"/>
      <c r="U58" s="75"/>
      <c r="V58" s="75"/>
      <c r="W58" s="75"/>
      <c r="X58" s="75"/>
      <c r="Y58" s="75"/>
      <c r="Z58" s="75"/>
      <c r="AA58" s="75"/>
      <c r="AB58" s="75"/>
      <c r="AC58" s="76"/>
      <c r="AD58" s="76"/>
    </row>
    <row r="59" spans="1:30" s="77" customFormat="1" ht="30">
      <c r="A59" s="146" t="s">
        <v>115</v>
      </c>
      <c r="B59" s="147">
        <v>96546</v>
      </c>
      <c r="C59" s="86" t="s">
        <v>193</v>
      </c>
      <c r="D59" s="88" t="s">
        <v>139</v>
      </c>
      <c r="E59" s="89" t="s">
        <v>28</v>
      </c>
      <c r="F59" s="194">
        <f>'Memória de Cálculo'!G328</f>
        <v>332.4</v>
      </c>
      <c r="G59" s="87">
        <v>15.72</v>
      </c>
      <c r="H59" s="194">
        <f t="shared" si="0"/>
        <v>5225.3279999999995</v>
      </c>
      <c r="I59" s="537"/>
      <c r="J59" s="144" t="s">
        <v>396</v>
      </c>
      <c r="K59" s="75"/>
      <c r="L59" s="75"/>
      <c r="M59" s="75"/>
      <c r="N59" s="75"/>
      <c r="O59" s="75"/>
      <c r="P59" s="75"/>
      <c r="Q59" s="75"/>
      <c r="R59" s="75"/>
      <c r="S59" s="75"/>
      <c r="T59" s="75"/>
      <c r="U59" s="75"/>
      <c r="V59" s="75"/>
      <c r="W59" s="75"/>
      <c r="X59" s="75"/>
      <c r="Y59" s="75"/>
      <c r="Z59" s="75"/>
      <c r="AA59" s="75"/>
      <c r="AB59" s="75"/>
      <c r="AC59" s="76"/>
      <c r="AD59" s="76"/>
    </row>
    <row r="60" spans="1:30" s="77" customFormat="1" ht="30">
      <c r="A60" s="146" t="s">
        <v>116</v>
      </c>
      <c r="B60" s="236" t="s">
        <v>427</v>
      </c>
      <c r="C60" s="148" t="s">
        <v>193</v>
      </c>
      <c r="D60" s="237" t="s">
        <v>428</v>
      </c>
      <c r="E60" s="71" t="s">
        <v>29</v>
      </c>
      <c r="F60" s="194">
        <f>'Memória de Cálculo'!G344</f>
        <v>117.84000000000002</v>
      </c>
      <c r="G60" s="145">
        <v>89.37</v>
      </c>
      <c r="H60" s="194">
        <f t="shared" si="0"/>
        <v>10531.360800000002</v>
      </c>
      <c r="I60" s="537"/>
      <c r="J60" s="144"/>
      <c r="K60" s="75"/>
      <c r="L60" s="75"/>
      <c r="M60" s="75"/>
      <c r="N60" s="75"/>
      <c r="O60" s="75"/>
      <c r="P60" s="75"/>
      <c r="Q60" s="75"/>
      <c r="R60" s="75"/>
      <c r="S60" s="75"/>
      <c r="T60" s="75"/>
      <c r="U60" s="75"/>
      <c r="V60" s="75"/>
      <c r="W60" s="75"/>
      <c r="X60" s="75"/>
      <c r="Y60" s="75"/>
      <c r="Z60" s="75"/>
      <c r="AA60" s="75"/>
      <c r="AB60" s="75"/>
      <c r="AC60" s="76"/>
      <c r="AD60" s="76"/>
    </row>
    <row r="61" spans="1:30" s="77" customFormat="1" ht="30">
      <c r="A61" s="146" t="s">
        <v>271</v>
      </c>
      <c r="B61" s="147">
        <v>94971</v>
      </c>
      <c r="C61" s="86" t="s">
        <v>193</v>
      </c>
      <c r="D61" s="88" t="s">
        <v>388</v>
      </c>
      <c r="E61" s="89" t="s">
        <v>75</v>
      </c>
      <c r="F61" s="194">
        <f>'Memória de Cálculo'!G360</f>
        <v>8.0896000000000008</v>
      </c>
      <c r="G61" s="87">
        <v>491.03</v>
      </c>
      <c r="H61" s="194">
        <f t="shared" si="0"/>
        <v>3972.2362880000001</v>
      </c>
      <c r="I61" s="537"/>
      <c r="J61" s="144"/>
      <c r="K61" s="75"/>
      <c r="L61" s="75"/>
      <c r="M61" s="75"/>
      <c r="N61" s="75"/>
      <c r="O61" s="75"/>
      <c r="P61" s="75"/>
      <c r="Q61" s="75"/>
      <c r="R61" s="75"/>
      <c r="S61" s="75"/>
      <c r="T61" s="75"/>
      <c r="U61" s="75"/>
      <c r="V61" s="75"/>
      <c r="W61" s="75"/>
      <c r="X61" s="75"/>
      <c r="Y61" s="75"/>
      <c r="Z61" s="75"/>
      <c r="AA61" s="75"/>
      <c r="AB61" s="75"/>
      <c r="AC61" s="76"/>
      <c r="AD61" s="76"/>
    </row>
    <row r="62" spans="1:30" s="77" customFormat="1" ht="30">
      <c r="A62" s="146" t="s">
        <v>272</v>
      </c>
      <c r="B62" s="147">
        <v>100206</v>
      </c>
      <c r="C62" s="86" t="s">
        <v>193</v>
      </c>
      <c r="D62" s="88" t="s">
        <v>262</v>
      </c>
      <c r="E62" s="89" t="s">
        <v>263</v>
      </c>
      <c r="F62" s="194">
        <f>'Memória de Cálculo'!G365</f>
        <v>0.32358400000000004</v>
      </c>
      <c r="G62" s="87">
        <v>850.22</v>
      </c>
      <c r="H62" s="194">
        <f t="shared" si="0"/>
        <v>275.11758848000005</v>
      </c>
      <c r="I62" s="537"/>
      <c r="J62" s="144" t="s">
        <v>264</v>
      </c>
      <c r="K62" s="75"/>
      <c r="L62" s="75"/>
      <c r="M62" s="75"/>
      <c r="N62" s="75"/>
      <c r="O62" s="75"/>
      <c r="P62" s="75"/>
      <c r="Q62" s="75"/>
      <c r="R62" s="75"/>
      <c r="S62" s="75"/>
      <c r="T62" s="75"/>
      <c r="U62" s="75"/>
      <c r="V62" s="75"/>
      <c r="W62" s="75"/>
      <c r="X62" s="75"/>
      <c r="Y62" s="75"/>
      <c r="Z62" s="75"/>
      <c r="AA62" s="75"/>
      <c r="AB62" s="75"/>
      <c r="AC62" s="76"/>
      <c r="AD62" s="76"/>
    </row>
    <row r="63" spans="1:30" s="77" customFormat="1" ht="30">
      <c r="A63" s="146" t="s">
        <v>273</v>
      </c>
      <c r="B63" s="147">
        <v>103670</v>
      </c>
      <c r="C63" s="148" t="s">
        <v>193</v>
      </c>
      <c r="D63" s="149" t="s">
        <v>478</v>
      </c>
      <c r="E63" s="143" t="s">
        <v>75</v>
      </c>
      <c r="F63" s="194">
        <f>'Memória de Cálculo'!G369</f>
        <v>8.0896000000000008</v>
      </c>
      <c r="G63" s="145">
        <v>230.01</v>
      </c>
      <c r="H63" s="194">
        <f t="shared" si="0"/>
        <v>1860.6888960000001</v>
      </c>
      <c r="I63" s="537"/>
      <c r="J63" s="144"/>
      <c r="K63" s="75"/>
      <c r="L63" s="75"/>
      <c r="M63" s="75"/>
      <c r="N63" s="75"/>
      <c r="O63" s="75"/>
      <c r="P63" s="75"/>
      <c r="Q63" s="75"/>
      <c r="R63" s="75"/>
      <c r="S63" s="75"/>
      <c r="T63" s="75"/>
      <c r="U63" s="75"/>
      <c r="V63" s="75"/>
      <c r="W63" s="75"/>
      <c r="X63" s="75"/>
      <c r="Y63" s="75"/>
      <c r="Z63" s="75"/>
      <c r="AA63" s="75"/>
      <c r="AB63" s="75"/>
      <c r="AC63" s="76"/>
      <c r="AD63" s="76"/>
    </row>
    <row r="64" spans="1:30" s="77" customFormat="1" ht="30">
      <c r="A64" s="146" t="s">
        <v>472</v>
      </c>
      <c r="B64" s="147">
        <v>156</v>
      </c>
      <c r="C64" s="148" t="s">
        <v>194</v>
      </c>
      <c r="D64" s="149" t="s">
        <v>473</v>
      </c>
      <c r="E64" s="143" t="s">
        <v>28</v>
      </c>
      <c r="F64" s="194">
        <f>'Memória de Cálculo'!G376</f>
        <v>4</v>
      </c>
      <c r="G64" s="145">
        <v>53.29</v>
      </c>
      <c r="H64" s="194">
        <f t="shared" si="0"/>
        <v>213.16</v>
      </c>
      <c r="I64" s="537"/>
      <c r="J64" s="144" t="s">
        <v>486</v>
      </c>
      <c r="K64" s="75"/>
      <c r="L64" s="75"/>
      <c r="M64" s="75"/>
      <c r="N64" s="75"/>
      <c r="O64" s="75"/>
      <c r="P64" s="75"/>
      <c r="Q64" s="75"/>
      <c r="R64" s="75"/>
      <c r="S64" s="75"/>
      <c r="T64" s="75"/>
      <c r="U64" s="75"/>
      <c r="V64" s="75"/>
      <c r="W64" s="75"/>
      <c r="X64" s="75"/>
      <c r="Y64" s="75"/>
      <c r="Z64" s="75"/>
      <c r="AA64" s="75"/>
      <c r="AB64" s="75"/>
      <c r="AC64" s="76"/>
      <c r="AD64" s="76"/>
    </row>
    <row r="65" spans="1:30" s="77" customFormat="1">
      <c r="A65" s="104"/>
      <c r="B65" s="186"/>
      <c r="C65" s="86"/>
      <c r="D65" s="88"/>
      <c r="E65" s="89"/>
      <c r="F65" s="194"/>
      <c r="G65" s="87"/>
      <c r="H65" s="194">
        <f t="shared" si="0"/>
        <v>0</v>
      </c>
      <c r="I65" s="537"/>
      <c r="J65" s="105"/>
      <c r="K65" s="75"/>
      <c r="L65" s="75"/>
      <c r="M65" s="75"/>
      <c r="N65" s="75"/>
      <c r="O65" s="75"/>
      <c r="P65" s="75"/>
      <c r="Q65" s="75"/>
      <c r="R65" s="75"/>
      <c r="S65" s="75"/>
      <c r="T65" s="75"/>
      <c r="U65" s="75"/>
      <c r="V65" s="75"/>
      <c r="W65" s="75"/>
      <c r="X65" s="75"/>
      <c r="Y65" s="75"/>
      <c r="Z65" s="75"/>
      <c r="AA65" s="75"/>
      <c r="AB65" s="75"/>
      <c r="AC65" s="76"/>
      <c r="AD65" s="76"/>
    </row>
    <row r="66" spans="1:30" s="77" customFormat="1">
      <c r="A66" s="106">
        <v>5</v>
      </c>
      <c r="B66" s="91"/>
      <c r="C66" s="90"/>
      <c r="D66" s="92" t="s">
        <v>491</v>
      </c>
      <c r="E66" s="93"/>
      <c r="F66" s="200"/>
      <c r="G66" s="199"/>
      <c r="H66" s="249">
        <f>SUM(H67:H92)</f>
        <v>169086.28155810814</v>
      </c>
      <c r="I66" s="536">
        <f>ROUND(H66*(1+'BDI D'!$C$18),2)</f>
        <v>221993.38</v>
      </c>
      <c r="J66" s="107"/>
      <c r="K66" s="75"/>
      <c r="L66" s="75"/>
      <c r="M66" s="75"/>
      <c r="N66" s="75"/>
      <c r="O66" s="75"/>
      <c r="P66" s="75"/>
      <c r="Q66" s="75"/>
      <c r="R66" s="75"/>
      <c r="S66" s="75"/>
      <c r="T66" s="75"/>
      <c r="U66" s="75"/>
      <c r="V66" s="75"/>
      <c r="W66" s="75"/>
      <c r="X66" s="75"/>
      <c r="Y66" s="75"/>
      <c r="Z66" s="75"/>
      <c r="AA66" s="75"/>
      <c r="AB66" s="75"/>
      <c r="AC66" s="76"/>
      <c r="AD66" s="76"/>
    </row>
    <row r="67" spans="1:30" s="235" customFormat="1">
      <c r="A67" s="226"/>
      <c r="B67" s="227"/>
      <c r="C67" s="228"/>
      <c r="D67" s="229" t="s">
        <v>404</v>
      </c>
      <c r="E67" s="143"/>
      <c r="F67" s="194"/>
      <c r="G67" s="145"/>
      <c r="H67" s="194">
        <f t="shared" si="0"/>
        <v>0</v>
      </c>
      <c r="I67" s="537"/>
      <c r="J67" s="144"/>
      <c r="K67" s="233"/>
      <c r="L67" s="233"/>
      <c r="M67" s="233"/>
      <c r="N67" s="233"/>
      <c r="O67" s="233"/>
      <c r="P67" s="233"/>
      <c r="Q67" s="233"/>
      <c r="R67" s="233"/>
      <c r="S67" s="233"/>
      <c r="T67" s="233"/>
      <c r="U67" s="233"/>
      <c r="V67" s="233"/>
      <c r="W67" s="233"/>
      <c r="X67" s="233"/>
      <c r="Y67" s="233"/>
      <c r="Z67" s="233"/>
      <c r="AA67" s="233"/>
      <c r="AB67" s="233"/>
      <c r="AC67" s="234"/>
      <c r="AD67" s="234"/>
    </row>
    <row r="68" spans="1:30" s="235" customFormat="1" ht="30">
      <c r="A68" s="146" t="s">
        <v>81</v>
      </c>
      <c r="B68" s="186" t="s">
        <v>481</v>
      </c>
      <c r="C68" s="86" t="s">
        <v>193</v>
      </c>
      <c r="D68" s="88" t="s">
        <v>482</v>
      </c>
      <c r="E68" s="89" t="s">
        <v>28</v>
      </c>
      <c r="F68" s="194">
        <f>'Memória de Cálculo'!G384</f>
        <v>396.9504</v>
      </c>
      <c r="G68" s="87">
        <v>16.260000000000002</v>
      </c>
      <c r="H68" s="194">
        <f t="shared" si="0"/>
        <v>6454.413504000001</v>
      </c>
      <c r="I68" s="537"/>
      <c r="J68" s="144" t="s">
        <v>312</v>
      </c>
      <c r="K68" s="233"/>
      <c r="L68" s="233"/>
      <c r="M68" s="233"/>
      <c r="N68" s="233"/>
      <c r="O68" s="233"/>
      <c r="P68" s="233"/>
      <c r="Q68" s="233"/>
      <c r="R68" s="233"/>
      <c r="S68" s="233"/>
      <c r="T68" s="233"/>
      <c r="U68" s="233"/>
      <c r="V68" s="233"/>
      <c r="W68" s="233"/>
      <c r="X68" s="233"/>
      <c r="Y68" s="233"/>
      <c r="Z68" s="233"/>
      <c r="AA68" s="233"/>
      <c r="AB68" s="233"/>
      <c r="AC68" s="234"/>
      <c r="AD68" s="234"/>
    </row>
    <row r="69" spans="1:30" s="235" customFormat="1" ht="30">
      <c r="A69" s="146" t="s">
        <v>82</v>
      </c>
      <c r="B69" s="236" t="s">
        <v>483</v>
      </c>
      <c r="C69" s="148" t="s">
        <v>193</v>
      </c>
      <c r="D69" s="237" t="s">
        <v>484</v>
      </c>
      <c r="E69" s="71" t="s">
        <v>28</v>
      </c>
      <c r="F69" s="194">
        <f>'Memória de Cálculo'!G390</f>
        <v>1904.90112</v>
      </c>
      <c r="G69" s="145">
        <v>14.24</v>
      </c>
      <c r="H69" s="194">
        <f t="shared" si="0"/>
        <v>27125.791948800001</v>
      </c>
      <c r="I69" s="537"/>
      <c r="J69" s="144" t="s">
        <v>313</v>
      </c>
      <c r="K69" s="233"/>
      <c r="L69" s="233"/>
      <c r="M69" s="233"/>
      <c r="N69" s="233"/>
      <c r="O69" s="233"/>
      <c r="P69" s="233"/>
      <c r="Q69" s="233"/>
      <c r="R69" s="233"/>
      <c r="S69" s="233"/>
      <c r="T69" s="233"/>
      <c r="U69" s="233"/>
      <c r="V69" s="233"/>
      <c r="W69" s="233"/>
      <c r="X69" s="233"/>
      <c r="Y69" s="233"/>
      <c r="Z69" s="233"/>
      <c r="AA69" s="233"/>
      <c r="AB69" s="233"/>
      <c r="AC69" s="234"/>
      <c r="AD69" s="234"/>
    </row>
    <row r="70" spans="1:30" s="235" customFormat="1" ht="45">
      <c r="A70" s="146" t="s">
        <v>83</v>
      </c>
      <c r="B70" s="236" t="s">
        <v>408</v>
      </c>
      <c r="C70" s="148" t="s">
        <v>193</v>
      </c>
      <c r="D70" s="237" t="s">
        <v>409</v>
      </c>
      <c r="E70" s="71" t="s">
        <v>29</v>
      </c>
      <c r="F70" s="194">
        <f>'Memória de Cálculo'!G400</f>
        <v>176.934912</v>
      </c>
      <c r="G70" s="145">
        <v>195.57</v>
      </c>
      <c r="H70" s="194">
        <f t="shared" si="0"/>
        <v>34603.160739840001</v>
      </c>
      <c r="I70" s="537"/>
      <c r="J70" s="144" t="s">
        <v>470</v>
      </c>
      <c r="K70" s="233"/>
      <c r="L70" s="233"/>
      <c r="M70" s="233"/>
      <c r="N70" s="233"/>
      <c r="O70" s="233"/>
      <c r="P70" s="233"/>
      <c r="Q70" s="233"/>
      <c r="R70" s="233"/>
      <c r="S70" s="233"/>
      <c r="T70" s="233"/>
      <c r="U70" s="233"/>
      <c r="V70" s="233"/>
      <c r="W70" s="233"/>
      <c r="X70" s="233"/>
      <c r="Y70" s="233"/>
      <c r="Z70" s="233"/>
      <c r="AA70" s="233"/>
      <c r="AB70" s="233"/>
      <c r="AC70" s="234"/>
      <c r="AD70" s="234"/>
    </row>
    <row r="71" spans="1:30" s="235" customFormat="1" ht="45">
      <c r="A71" s="146" t="s">
        <v>84</v>
      </c>
      <c r="B71" s="236" t="s">
        <v>410</v>
      </c>
      <c r="C71" s="148" t="s">
        <v>193</v>
      </c>
      <c r="D71" s="237" t="s">
        <v>411</v>
      </c>
      <c r="E71" s="71" t="s">
        <v>29</v>
      </c>
      <c r="F71" s="194">
        <f>'Memória de Cálculo'!G410</f>
        <v>148.28352000000001</v>
      </c>
      <c r="G71" s="145">
        <v>211.19</v>
      </c>
      <c r="H71" s="194">
        <f t="shared" si="0"/>
        <v>31315.996588800001</v>
      </c>
      <c r="I71" s="537"/>
      <c r="J71" s="144" t="s">
        <v>471</v>
      </c>
      <c r="K71" s="233"/>
      <c r="L71" s="233"/>
      <c r="M71" s="233"/>
      <c r="N71" s="233"/>
      <c r="O71" s="233"/>
      <c r="P71" s="233"/>
      <c r="Q71" s="233"/>
      <c r="R71" s="233"/>
      <c r="S71" s="233"/>
      <c r="T71" s="233"/>
      <c r="U71" s="233"/>
      <c r="V71" s="233"/>
      <c r="W71" s="233"/>
      <c r="X71" s="233"/>
      <c r="Y71" s="233"/>
      <c r="Z71" s="233"/>
      <c r="AA71" s="233"/>
      <c r="AB71" s="233"/>
      <c r="AC71" s="234"/>
      <c r="AD71" s="234"/>
    </row>
    <row r="72" spans="1:30" s="235" customFormat="1" ht="30">
      <c r="A72" s="146" t="s">
        <v>85</v>
      </c>
      <c r="B72" s="147">
        <v>94971</v>
      </c>
      <c r="C72" s="86" t="s">
        <v>193</v>
      </c>
      <c r="D72" s="88" t="s">
        <v>388</v>
      </c>
      <c r="E72" s="89" t="s">
        <v>75</v>
      </c>
      <c r="F72" s="194">
        <f>'Memória de Cálculo'!G426</f>
        <v>32.521843199999999</v>
      </c>
      <c r="G72" s="87">
        <v>491.03</v>
      </c>
      <c r="H72" s="194">
        <f t="shared" si="0"/>
        <v>15969.200666495999</v>
      </c>
      <c r="I72" s="537"/>
      <c r="J72" s="144"/>
      <c r="K72" s="233"/>
      <c r="L72" s="233"/>
      <c r="M72" s="233"/>
      <c r="N72" s="233"/>
      <c r="O72" s="233"/>
      <c r="P72" s="233"/>
      <c r="Q72" s="233"/>
      <c r="R72" s="233"/>
      <c r="S72" s="233"/>
      <c r="T72" s="233"/>
      <c r="U72" s="233"/>
      <c r="V72" s="233"/>
      <c r="W72" s="233"/>
      <c r="X72" s="233"/>
      <c r="Y72" s="233"/>
      <c r="Z72" s="233"/>
      <c r="AA72" s="233"/>
      <c r="AB72" s="233"/>
      <c r="AC72" s="234"/>
      <c r="AD72" s="234"/>
    </row>
    <row r="73" spans="1:30" s="235" customFormat="1" ht="30">
      <c r="A73" s="146" t="s">
        <v>86</v>
      </c>
      <c r="B73" s="147">
        <v>100206</v>
      </c>
      <c r="C73" s="86" t="s">
        <v>193</v>
      </c>
      <c r="D73" s="88" t="s">
        <v>262</v>
      </c>
      <c r="E73" s="89" t="s">
        <v>263</v>
      </c>
      <c r="F73" s="194">
        <f>'Memória de Cálculo'!G431</f>
        <v>1.300873728</v>
      </c>
      <c r="G73" s="87">
        <v>850.22</v>
      </c>
      <c r="H73" s="194">
        <f t="shared" ref="H73:H92" si="1">G73*F73</f>
        <v>1106.0288610201601</v>
      </c>
      <c r="I73" s="537"/>
      <c r="J73" s="144" t="s">
        <v>264</v>
      </c>
      <c r="K73" s="233"/>
      <c r="L73" s="233"/>
      <c r="M73" s="233"/>
      <c r="N73" s="233"/>
      <c r="O73" s="233"/>
      <c r="P73" s="233"/>
      <c r="Q73" s="233"/>
      <c r="R73" s="233"/>
      <c r="S73" s="233"/>
      <c r="T73" s="233"/>
      <c r="U73" s="233"/>
      <c r="V73" s="233"/>
      <c r="W73" s="233"/>
      <c r="X73" s="233"/>
      <c r="Y73" s="233"/>
      <c r="Z73" s="233"/>
      <c r="AA73" s="233"/>
      <c r="AB73" s="233"/>
      <c r="AC73" s="234"/>
      <c r="AD73" s="234"/>
    </row>
    <row r="74" spans="1:30" s="235" customFormat="1" ht="30">
      <c r="A74" s="146" t="s">
        <v>87</v>
      </c>
      <c r="B74" s="147">
        <v>103670</v>
      </c>
      <c r="C74" s="148" t="s">
        <v>193</v>
      </c>
      <c r="D74" s="149" t="s">
        <v>478</v>
      </c>
      <c r="E74" s="143" t="s">
        <v>75</v>
      </c>
      <c r="F74" s="194">
        <f>'Memória de Cálculo'!G435</f>
        <v>32.521843199999999</v>
      </c>
      <c r="G74" s="145">
        <v>230.01</v>
      </c>
      <c r="H74" s="194">
        <f t="shared" si="1"/>
        <v>7480.3491544319995</v>
      </c>
      <c r="I74" s="537"/>
      <c r="J74" s="144"/>
      <c r="K74" s="233"/>
      <c r="L74" s="233"/>
      <c r="M74" s="233"/>
      <c r="N74" s="233"/>
      <c r="O74" s="233"/>
      <c r="P74" s="233"/>
      <c r="Q74" s="233"/>
      <c r="R74" s="233"/>
      <c r="S74" s="233"/>
      <c r="T74" s="233"/>
      <c r="U74" s="233"/>
      <c r="V74" s="233"/>
      <c r="W74" s="233"/>
      <c r="X74" s="233"/>
      <c r="Y74" s="233"/>
      <c r="Z74" s="233"/>
      <c r="AA74" s="233"/>
      <c r="AB74" s="233"/>
      <c r="AC74" s="234"/>
      <c r="AD74" s="234"/>
    </row>
    <row r="75" spans="1:30" s="235" customFormat="1">
      <c r="A75" s="226"/>
      <c r="B75" s="227"/>
      <c r="C75" s="228"/>
      <c r="D75" s="229" t="s">
        <v>489</v>
      </c>
      <c r="E75" s="143"/>
      <c r="F75" s="194"/>
      <c r="G75" s="145"/>
      <c r="H75" s="194">
        <f t="shared" si="1"/>
        <v>0</v>
      </c>
      <c r="I75" s="537"/>
      <c r="J75" s="144"/>
      <c r="K75" s="233"/>
      <c r="L75" s="233"/>
      <c r="M75" s="233"/>
      <c r="N75" s="233"/>
      <c r="O75" s="233"/>
      <c r="P75" s="233"/>
      <c r="Q75" s="233"/>
      <c r="R75" s="233"/>
      <c r="S75" s="233"/>
      <c r="T75" s="233"/>
      <c r="U75" s="233"/>
      <c r="V75" s="233"/>
      <c r="W75" s="233"/>
      <c r="X75" s="233"/>
      <c r="Y75" s="233"/>
      <c r="Z75" s="233"/>
      <c r="AA75" s="233"/>
      <c r="AB75" s="233"/>
      <c r="AC75" s="234"/>
      <c r="AD75" s="234"/>
    </row>
    <row r="76" spans="1:30" s="457" customFormat="1" ht="30">
      <c r="A76" s="146" t="s">
        <v>167</v>
      </c>
      <c r="B76" s="186" t="s">
        <v>481</v>
      </c>
      <c r="C76" s="86" t="s">
        <v>193</v>
      </c>
      <c r="D76" s="88" t="s">
        <v>482</v>
      </c>
      <c r="E76" s="89" t="s">
        <v>28</v>
      </c>
      <c r="F76" s="194">
        <f>'Memória de Cálculo'!G442</f>
        <v>104.4</v>
      </c>
      <c r="G76" s="87">
        <v>16.260000000000002</v>
      </c>
      <c r="H76" s="194">
        <f t="shared" si="1"/>
        <v>1697.5440000000003</v>
      </c>
      <c r="I76" s="537"/>
      <c r="J76" s="454"/>
      <c r="K76" s="455"/>
      <c r="L76" s="455"/>
      <c r="M76" s="455"/>
      <c r="N76" s="455"/>
      <c r="O76" s="455"/>
      <c r="P76" s="455"/>
      <c r="Q76" s="455"/>
      <c r="R76" s="455"/>
      <c r="S76" s="455"/>
      <c r="T76" s="455"/>
      <c r="U76" s="455"/>
      <c r="V76" s="455"/>
      <c r="W76" s="455"/>
      <c r="X76" s="455"/>
      <c r="Y76" s="455"/>
      <c r="Z76" s="455"/>
      <c r="AA76" s="455"/>
      <c r="AB76" s="455"/>
      <c r="AC76" s="456"/>
      <c r="AD76" s="456"/>
    </row>
    <row r="77" spans="1:30" s="457" customFormat="1" ht="30">
      <c r="A77" s="146" t="s">
        <v>168</v>
      </c>
      <c r="B77" s="147">
        <v>92761</v>
      </c>
      <c r="C77" s="86" t="s">
        <v>193</v>
      </c>
      <c r="D77" s="88" t="s">
        <v>477</v>
      </c>
      <c r="E77" s="89" t="s">
        <v>28</v>
      </c>
      <c r="F77" s="194">
        <f>'Memória de Cálculo'!G448</f>
        <v>113.2</v>
      </c>
      <c r="G77" s="87">
        <v>15.65</v>
      </c>
      <c r="H77" s="194">
        <f t="shared" si="1"/>
        <v>1771.5800000000002</v>
      </c>
      <c r="I77" s="537"/>
      <c r="J77" s="454"/>
      <c r="K77" s="455"/>
      <c r="L77" s="455"/>
      <c r="M77" s="455"/>
      <c r="N77" s="455"/>
      <c r="O77" s="455"/>
      <c r="P77" s="455"/>
      <c r="Q77" s="455"/>
      <c r="R77" s="455"/>
      <c r="S77" s="455"/>
      <c r="T77" s="455"/>
      <c r="U77" s="455"/>
      <c r="V77" s="455"/>
      <c r="W77" s="455"/>
      <c r="X77" s="455"/>
      <c r="Y77" s="455"/>
      <c r="Z77" s="455"/>
      <c r="AA77" s="455"/>
      <c r="AB77" s="455"/>
      <c r="AC77" s="456"/>
      <c r="AD77" s="456"/>
    </row>
    <row r="78" spans="1:30" s="457" customFormat="1" ht="30">
      <c r="A78" s="146" t="s">
        <v>169</v>
      </c>
      <c r="B78" s="236" t="s">
        <v>483</v>
      </c>
      <c r="C78" s="148" t="s">
        <v>193</v>
      </c>
      <c r="D78" s="237" t="s">
        <v>484</v>
      </c>
      <c r="E78" s="71" t="s">
        <v>28</v>
      </c>
      <c r="F78" s="194">
        <f>'Memória de Cálculo'!G454</f>
        <v>189.6</v>
      </c>
      <c r="G78" s="145">
        <v>14.24</v>
      </c>
      <c r="H78" s="194">
        <f t="shared" si="1"/>
        <v>2699.904</v>
      </c>
      <c r="I78" s="537"/>
      <c r="J78" s="144"/>
      <c r="K78" s="455"/>
      <c r="L78" s="455"/>
      <c r="M78" s="455"/>
      <c r="N78" s="455"/>
      <c r="O78" s="455"/>
      <c r="P78" s="455"/>
      <c r="Q78" s="455"/>
      <c r="R78" s="455"/>
      <c r="S78" s="455"/>
      <c r="T78" s="455"/>
      <c r="U78" s="455"/>
      <c r="V78" s="455"/>
      <c r="W78" s="455"/>
      <c r="X78" s="455"/>
      <c r="Y78" s="455"/>
      <c r="Z78" s="455"/>
      <c r="AA78" s="455"/>
      <c r="AB78" s="455"/>
      <c r="AC78" s="456"/>
      <c r="AD78" s="456"/>
    </row>
    <row r="79" spans="1:30" s="457" customFormat="1" ht="30">
      <c r="A79" s="146" t="s">
        <v>170</v>
      </c>
      <c r="B79" s="236" t="s">
        <v>432</v>
      </c>
      <c r="C79" s="148" t="s">
        <v>193</v>
      </c>
      <c r="D79" s="237" t="s">
        <v>433</v>
      </c>
      <c r="E79" s="71" t="s">
        <v>29</v>
      </c>
      <c r="F79" s="194">
        <f>'Memória de Cálculo'!G464</f>
        <v>110.56000000000002</v>
      </c>
      <c r="G79" s="145">
        <v>80.77</v>
      </c>
      <c r="H79" s="194">
        <f t="shared" si="1"/>
        <v>8929.9312000000009</v>
      </c>
      <c r="I79" s="537"/>
      <c r="J79" s="144" t="s">
        <v>429</v>
      </c>
      <c r="K79" s="455"/>
      <c r="L79" s="455"/>
      <c r="M79" s="455"/>
      <c r="N79" s="455"/>
      <c r="O79" s="455"/>
      <c r="P79" s="455"/>
      <c r="Q79" s="455"/>
      <c r="R79" s="455"/>
      <c r="S79" s="455"/>
      <c r="T79" s="455"/>
      <c r="U79" s="455"/>
      <c r="V79" s="455"/>
      <c r="W79" s="455"/>
      <c r="X79" s="455"/>
      <c r="Y79" s="455"/>
      <c r="Z79" s="455"/>
      <c r="AA79" s="455"/>
      <c r="AB79" s="455"/>
      <c r="AC79" s="456"/>
      <c r="AD79" s="456"/>
    </row>
    <row r="80" spans="1:30" s="235" customFormat="1" ht="30">
      <c r="A80" s="146" t="s">
        <v>171</v>
      </c>
      <c r="B80" s="147">
        <v>94971</v>
      </c>
      <c r="C80" s="86" t="s">
        <v>193</v>
      </c>
      <c r="D80" s="88" t="s">
        <v>388</v>
      </c>
      <c r="E80" s="89" t="s">
        <v>75</v>
      </c>
      <c r="F80" s="194">
        <f>'Memória de Cálculo'!G476</f>
        <v>6.6336000000000004</v>
      </c>
      <c r="G80" s="87">
        <v>491.03</v>
      </c>
      <c r="H80" s="194">
        <f t="shared" si="1"/>
        <v>3257.2966080000001</v>
      </c>
      <c r="I80" s="537"/>
      <c r="J80" s="476"/>
      <c r="K80" s="233"/>
      <c r="L80" s="233"/>
      <c r="M80" s="233"/>
      <c r="N80" s="233"/>
      <c r="O80" s="233"/>
      <c r="P80" s="233"/>
      <c r="Q80" s="233"/>
      <c r="R80" s="233"/>
      <c r="S80" s="233"/>
      <c r="T80" s="233"/>
      <c r="U80" s="233"/>
      <c r="V80" s="233"/>
      <c r="W80" s="233"/>
      <c r="X80" s="233"/>
      <c r="Y80" s="233"/>
      <c r="Z80" s="233"/>
      <c r="AA80" s="233"/>
      <c r="AB80" s="233"/>
      <c r="AC80" s="234"/>
      <c r="AD80" s="234"/>
    </row>
    <row r="81" spans="1:30" s="235" customFormat="1" ht="30">
      <c r="A81" s="146" t="s">
        <v>172</v>
      </c>
      <c r="B81" s="147">
        <v>100206</v>
      </c>
      <c r="C81" s="86" t="s">
        <v>193</v>
      </c>
      <c r="D81" s="88" t="s">
        <v>262</v>
      </c>
      <c r="E81" s="89" t="s">
        <v>263</v>
      </c>
      <c r="F81" s="194">
        <f>'Memória de Cálculo'!G482</f>
        <v>0.26534400000000002</v>
      </c>
      <c r="G81" s="87">
        <v>850.22</v>
      </c>
      <c r="H81" s="194">
        <f t="shared" si="1"/>
        <v>225.60077568000003</v>
      </c>
      <c r="I81" s="537"/>
      <c r="J81" s="144" t="s">
        <v>264</v>
      </c>
      <c r="K81" s="233"/>
      <c r="L81" s="233"/>
      <c r="M81" s="233"/>
      <c r="N81" s="233"/>
      <c r="O81" s="233"/>
      <c r="P81" s="233"/>
      <c r="Q81" s="233"/>
      <c r="R81" s="233"/>
      <c r="S81" s="233"/>
      <c r="T81" s="233"/>
      <c r="U81" s="233"/>
      <c r="V81" s="233"/>
      <c r="W81" s="233"/>
      <c r="X81" s="233"/>
      <c r="Y81" s="233"/>
      <c r="Z81" s="233"/>
      <c r="AA81" s="233"/>
      <c r="AB81" s="233"/>
      <c r="AC81" s="234"/>
      <c r="AD81" s="234"/>
    </row>
    <row r="82" spans="1:30" s="235" customFormat="1" ht="30">
      <c r="A82" s="146" t="s">
        <v>173</v>
      </c>
      <c r="B82" s="147">
        <v>103670</v>
      </c>
      <c r="C82" s="148" t="s">
        <v>193</v>
      </c>
      <c r="D82" s="149" t="s">
        <v>478</v>
      </c>
      <c r="E82" s="143" t="s">
        <v>75</v>
      </c>
      <c r="F82" s="194">
        <f>'Memória de Cálculo'!G486</f>
        <v>6.6336000000000004</v>
      </c>
      <c r="G82" s="145">
        <v>230.01</v>
      </c>
      <c r="H82" s="194">
        <f t="shared" si="1"/>
        <v>1525.7943359999999</v>
      </c>
      <c r="I82" s="537"/>
      <c r="J82" s="476"/>
      <c r="K82" s="233"/>
      <c r="L82" s="233"/>
      <c r="M82" s="233"/>
      <c r="N82" s="233"/>
      <c r="O82" s="233"/>
      <c r="P82" s="233"/>
      <c r="Q82" s="233"/>
      <c r="R82" s="233"/>
      <c r="S82" s="233"/>
      <c r="T82" s="233"/>
      <c r="U82" s="233"/>
      <c r="V82" s="233"/>
      <c r="W82" s="233"/>
      <c r="X82" s="233"/>
      <c r="Y82" s="233"/>
      <c r="Z82" s="233"/>
      <c r="AA82" s="233"/>
      <c r="AB82" s="233"/>
      <c r="AC82" s="234"/>
      <c r="AD82" s="234"/>
    </row>
    <row r="83" spans="1:30" s="235" customFormat="1">
      <c r="A83" s="478"/>
      <c r="B83" s="479"/>
      <c r="C83" s="480"/>
      <c r="D83" s="481"/>
      <c r="E83" s="477"/>
      <c r="F83" s="470"/>
      <c r="G83" s="474"/>
      <c r="H83" s="194">
        <f t="shared" si="1"/>
        <v>0</v>
      </c>
      <c r="I83" s="537"/>
      <c r="J83" s="476"/>
      <c r="K83" s="233"/>
      <c r="L83" s="233"/>
      <c r="M83" s="233"/>
      <c r="N83" s="233"/>
      <c r="O83" s="233"/>
      <c r="P83" s="233"/>
      <c r="Q83" s="233"/>
      <c r="R83" s="233"/>
      <c r="S83" s="233"/>
      <c r="T83" s="233"/>
      <c r="U83" s="233"/>
      <c r="V83" s="233"/>
      <c r="W83" s="233"/>
      <c r="X83" s="233"/>
      <c r="Y83" s="233"/>
      <c r="Z83" s="233"/>
      <c r="AA83" s="233"/>
      <c r="AB83" s="233"/>
      <c r="AC83" s="234"/>
      <c r="AD83" s="234"/>
    </row>
    <row r="84" spans="1:30" s="235" customFormat="1">
      <c r="A84" s="478"/>
      <c r="B84" s="479"/>
      <c r="C84" s="480"/>
      <c r="D84" s="229" t="s">
        <v>431</v>
      </c>
      <c r="E84" s="477"/>
      <c r="F84" s="470"/>
      <c r="G84" s="474"/>
      <c r="H84" s="194">
        <f t="shared" si="1"/>
        <v>0</v>
      </c>
      <c r="I84" s="537"/>
      <c r="J84" s="476"/>
      <c r="K84" s="233"/>
      <c r="L84" s="233"/>
      <c r="M84" s="233"/>
      <c r="N84" s="233"/>
      <c r="O84" s="233"/>
      <c r="P84" s="233"/>
      <c r="Q84" s="233"/>
      <c r="R84" s="233"/>
      <c r="S84" s="233"/>
      <c r="T84" s="233"/>
      <c r="U84" s="233"/>
      <c r="V84" s="233"/>
      <c r="W84" s="233"/>
      <c r="X84" s="233"/>
      <c r="Y84" s="233"/>
      <c r="Z84" s="233"/>
      <c r="AA84" s="233"/>
      <c r="AB84" s="233"/>
      <c r="AC84" s="234"/>
      <c r="AD84" s="234"/>
    </row>
    <row r="85" spans="1:30" s="235" customFormat="1" ht="30">
      <c r="A85" s="146" t="s">
        <v>174</v>
      </c>
      <c r="B85" s="186" t="s">
        <v>481</v>
      </c>
      <c r="C85" s="86" t="s">
        <v>193</v>
      </c>
      <c r="D85" s="88" t="s">
        <v>482</v>
      </c>
      <c r="E85" s="89" t="s">
        <v>28</v>
      </c>
      <c r="F85" s="194">
        <f>'Memória de Cálculo'!G493</f>
        <v>97.2</v>
      </c>
      <c r="G85" s="87">
        <v>16.260000000000002</v>
      </c>
      <c r="H85" s="194">
        <f t="shared" si="1"/>
        <v>1580.4720000000002</v>
      </c>
      <c r="I85" s="537"/>
      <c r="J85" s="476"/>
      <c r="K85" s="233"/>
      <c r="L85" s="233"/>
      <c r="M85" s="233"/>
      <c r="N85" s="233"/>
      <c r="O85" s="233"/>
      <c r="P85" s="233"/>
      <c r="Q85" s="233"/>
      <c r="R85" s="233"/>
      <c r="S85" s="233"/>
      <c r="T85" s="233"/>
      <c r="U85" s="233"/>
      <c r="V85" s="233"/>
      <c r="W85" s="233"/>
      <c r="X85" s="233"/>
      <c r="Y85" s="233"/>
      <c r="Z85" s="233"/>
      <c r="AA85" s="233"/>
      <c r="AB85" s="233"/>
      <c r="AC85" s="234"/>
      <c r="AD85" s="234"/>
    </row>
    <row r="86" spans="1:30" s="235" customFormat="1" ht="30">
      <c r="A86" s="146" t="s">
        <v>175</v>
      </c>
      <c r="B86" s="147">
        <v>92761</v>
      </c>
      <c r="C86" s="86" t="s">
        <v>193</v>
      </c>
      <c r="D86" s="88" t="s">
        <v>477</v>
      </c>
      <c r="E86" s="89" t="s">
        <v>28</v>
      </c>
      <c r="F86" s="194">
        <f>'Memória de Cálculo'!G499</f>
        <v>212</v>
      </c>
      <c r="G86" s="87">
        <v>15.65</v>
      </c>
      <c r="H86" s="194">
        <f t="shared" si="1"/>
        <v>3317.8</v>
      </c>
      <c r="I86" s="537"/>
      <c r="J86" s="476"/>
      <c r="K86" s="233"/>
      <c r="L86" s="233"/>
      <c r="M86" s="233"/>
      <c r="N86" s="233"/>
      <c r="O86" s="233"/>
      <c r="P86" s="233"/>
      <c r="Q86" s="233"/>
      <c r="R86" s="233"/>
      <c r="S86" s="233"/>
      <c r="T86" s="233"/>
      <c r="U86" s="233"/>
      <c r="V86" s="233"/>
      <c r="W86" s="233"/>
      <c r="X86" s="233"/>
      <c r="Y86" s="233"/>
      <c r="Z86" s="233"/>
      <c r="AA86" s="233"/>
      <c r="AB86" s="233"/>
      <c r="AC86" s="234"/>
      <c r="AD86" s="234"/>
    </row>
    <row r="87" spans="1:30" s="235" customFormat="1" ht="30">
      <c r="A87" s="146" t="s">
        <v>176</v>
      </c>
      <c r="B87" s="236" t="s">
        <v>483</v>
      </c>
      <c r="C87" s="148" t="s">
        <v>193</v>
      </c>
      <c r="D87" s="237" t="s">
        <v>484</v>
      </c>
      <c r="E87" s="71" t="s">
        <v>28</v>
      </c>
      <c r="F87" s="194">
        <f>'Memória de Cálculo'!G505</f>
        <v>10</v>
      </c>
      <c r="G87" s="145">
        <v>14.24</v>
      </c>
      <c r="H87" s="194">
        <f t="shared" si="1"/>
        <v>142.4</v>
      </c>
      <c r="I87" s="537"/>
      <c r="J87" s="476"/>
      <c r="K87" s="233"/>
      <c r="L87" s="233"/>
      <c r="M87" s="233"/>
      <c r="N87" s="233"/>
      <c r="O87" s="233"/>
      <c r="P87" s="233"/>
      <c r="Q87" s="233"/>
      <c r="R87" s="233"/>
      <c r="S87" s="233"/>
      <c r="T87" s="233"/>
      <c r="U87" s="233"/>
      <c r="V87" s="233"/>
      <c r="W87" s="233"/>
      <c r="X87" s="233"/>
      <c r="Y87" s="233"/>
      <c r="Z87" s="233"/>
      <c r="AA87" s="233"/>
      <c r="AB87" s="233"/>
      <c r="AC87" s="234"/>
      <c r="AD87" s="234"/>
    </row>
    <row r="88" spans="1:30" s="240" customFormat="1" ht="30">
      <c r="A88" s="146" t="s">
        <v>274</v>
      </c>
      <c r="B88" s="147">
        <v>92462</v>
      </c>
      <c r="C88" s="148" t="s">
        <v>193</v>
      </c>
      <c r="D88" s="149" t="s">
        <v>434</v>
      </c>
      <c r="E88" s="143" t="s">
        <v>29</v>
      </c>
      <c r="F88" s="194">
        <f>'Memória de Cálculo'!G515</f>
        <v>103.68</v>
      </c>
      <c r="G88" s="145">
        <v>146.47</v>
      </c>
      <c r="H88" s="194">
        <f t="shared" si="1"/>
        <v>15186.009600000001</v>
      </c>
      <c r="I88" s="537"/>
      <c r="J88" s="144" t="s">
        <v>436</v>
      </c>
      <c r="K88" s="238"/>
      <c r="L88" s="238"/>
      <c r="M88" s="238"/>
      <c r="N88" s="238"/>
      <c r="O88" s="238"/>
      <c r="P88" s="238"/>
      <c r="Q88" s="238"/>
      <c r="R88" s="238"/>
      <c r="S88" s="238"/>
      <c r="T88" s="238"/>
      <c r="U88" s="238"/>
      <c r="V88" s="238"/>
      <c r="W88" s="238"/>
      <c r="X88" s="238"/>
      <c r="Y88" s="238"/>
      <c r="Z88" s="238"/>
      <c r="AA88" s="238"/>
      <c r="AB88" s="238"/>
      <c r="AC88" s="239"/>
      <c r="AD88" s="239"/>
    </row>
    <row r="89" spans="1:30" s="240" customFormat="1" ht="30">
      <c r="A89" s="146" t="s">
        <v>275</v>
      </c>
      <c r="B89" s="147">
        <v>94971</v>
      </c>
      <c r="C89" s="86" t="s">
        <v>193</v>
      </c>
      <c r="D89" s="88" t="s">
        <v>388</v>
      </c>
      <c r="E89" s="89" t="s">
        <v>75</v>
      </c>
      <c r="F89" s="194">
        <f>'Memória de Cálculo'!G525</f>
        <v>6.2208000000000006</v>
      </c>
      <c r="G89" s="87">
        <v>491.03</v>
      </c>
      <c r="H89" s="194">
        <f t="shared" si="1"/>
        <v>3054.599424</v>
      </c>
      <c r="I89" s="537"/>
      <c r="J89" s="144"/>
      <c r="K89" s="238"/>
      <c r="L89" s="238"/>
      <c r="M89" s="238"/>
      <c r="N89" s="238"/>
      <c r="O89" s="238"/>
      <c r="P89" s="238"/>
      <c r="Q89" s="238"/>
      <c r="R89" s="238"/>
      <c r="S89" s="238"/>
      <c r="T89" s="238"/>
      <c r="U89" s="238"/>
      <c r="V89" s="238"/>
      <c r="W89" s="238"/>
      <c r="X89" s="238"/>
      <c r="Y89" s="238"/>
      <c r="Z89" s="238"/>
      <c r="AA89" s="238"/>
      <c r="AB89" s="238"/>
      <c r="AC89" s="239"/>
      <c r="AD89" s="239"/>
    </row>
    <row r="90" spans="1:30" s="240" customFormat="1" ht="30">
      <c r="A90" s="146" t="s">
        <v>276</v>
      </c>
      <c r="B90" s="147">
        <v>100206</v>
      </c>
      <c r="C90" s="86" t="s">
        <v>193</v>
      </c>
      <c r="D90" s="88" t="s">
        <v>262</v>
      </c>
      <c r="E90" s="89" t="s">
        <v>263</v>
      </c>
      <c r="F90" s="194">
        <f>'Memória de Cálculo'!G530</f>
        <v>0.24883200000000003</v>
      </c>
      <c r="G90" s="87">
        <v>850.22</v>
      </c>
      <c r="H90" s="194">
        <f t="shared" si="1"/>
        <v>211.56194304000002</v>
      </c>
      <c r="I90" s="537"/>
      <c r="J90" s="144" t="s">
        <v>264</v>
      </c>
      <c r="K90" s="238"/>
      <c r="L90" s="238"/>
      <c r="M90" s="238"/>
      <c r="N90" s="238"/>
      <c r="O90" s="238"/>
      <c r="P90" s="238"/>
      <c r="Q90" s="238"/>
      <c r="R90" s="238"/>
      <c r="S90" s="238"/>
      <c r="T90" s="238"/>
      <c r="U90" s="238"/>
      <c r="V90" s="238"/>
      <c r="W90" s="238"/>
      <c r="X90" s="238"/>
      <c r="Y90" s="238"/>
      <c r="Z90" s="238"/>
      <c r="AA90" s="238"/>
      <c r="AB90" s="238"/>
      <c r="AC90" s="239"/>
      <c r="AD90" s="239"/>
    </row>
    <row r="91" spans="1:30" s="240" customFormat="1" ht="30">
      <c r="A91" s="146" t="s">
        <v>277</v>
      </c>
      <c r="B91" s="147">
        <v>103670</v>
      </c>
      <c r="C91" s="148" t="s">
        <v>193</v>
      </c>
      <c r="D91" s="149" t="s">
        <v>478</v>
      </c>
      <c r="E91" s="143" t="s">
        <v>75</v>
      </c>
      <c r="F91" s="194">
        <f>'Memória de Cálculo'!G534</f>
        <v>6.2208000000000006</v>
      </c>
      <c r="G91" s="145">
        <v>230.01</v>
      </c>
      <c r="H91" s="194">
        <f t="shared" si="1"/>
        <v>1430.8462080000002</v>
      </c>
      <c r="I91" s="537"/>
      <c r="J91" s="144"/>
      <c r="K91" s="238"/>
      <c r="L91" s="238"/>
      <c r="M91" s="238"/>
      <c r="N91" s="238"/>
      <c r="O91" s="238"/>
      <c r="P91" s="238"/>
      <c r="Q91" s="238"/>
      <c r="R91" s="238"/>
      <c r="S91" s="238"/>
      <c r="T91" s="238"/>
      <c r="U91" s="238"/>
      <c r="V91" s="238"/>
      <c r="W91" s="238"/>
      <c r="X91" s="238"/>
      <c r="Y91" s="238"/>
      <c r="Z91" s="238"/>
      <c r="AA91" s="238"/>
      <c r="AB91" s="238"/>
      <c r="AC91" s="239"/>
      <c r="AD91" s="239"/>
    </row>
    <row r="92" spans="1:30" s="77" customFormat="1">
      <c r="A92" s="104"/>
      <c r="B92" s="186"/>
      <c r="C92" s="86"/>
      <c r="D92" s="88"/>
      <c r="E92" s="89"/>
      <c r="F92" s="194"/>
      <c r="G92" s="87"/>
      <c r="H92" s="194">
        <f t="shared" si="1"/>
        <v>0</v>
      </c>
      <c r="I92" s="537"/>
      <c r="J92" s="105"/>
      <c r="K92" s="75"/>
      <c r="L92" s="75"/>
      <c r="M92" s="75"/>
      <c r="N92" s="75"/>
      <c r="O92" s="75"/>
      <c r="P92" s="75"/>
      <c r="Q92" s="75"/>
      <c r="R92" s="75"/>
      <c r="S92" s="75"/>
      <c r="T92" s="75"/>
      <c r="U92" s="75"/>
      <c r="V92" s="75"/>
      <c r="W92" s="75"/>
      <c r="X92" s="75"/>
      <c r="Y92" s="75"/>
      <c r="Z92" s="75"/>
      <c r="AA92" s="75"/>
      <c r="AB92" s="75"/>
      <c r="AC92" s="76"/>
      <c r="AD92" s="76"/>
    </row>
    <row r="93" spans="1:30" s="77" customFormat="1">
      <c r="A93" s="106">
        <v>6</v>
      </c>
      <c r="B93" s="91"/>
      <c r="C93" s="90"/>
      <c r="D93" s="92" t="s">
        <v>141</v>
      </c>
      <c r="E93" s="93"/>
      <c r="F93" s="200"/>
      <c r="G93" s="199"/>
      <c r="H93" s="249">
        <f>SUM(H94:H98)</f>
        <v>137496.42440000002</v>
      </c>
      <c r="I93" s="536">
        <f>ROUND(H93*(1+'BDI D'!$C$18),2)</f>
        <v>180519.06</v>
      </c>
      <c r="J93" s="107"/>
      <c r="K93" s="75"/>
      <c r="L93" s="75"/>
      <c r="M93" s="75"/>
      <c r="N93" s="75"/>
      <c r="O93" s="75"/>
      <c r="P93" s="75"/>
      <c r="Q93" s="75"/>
      <c r="R93" s="75"/>
      <c r="S93" s="75"/>
      <c r="T93" s="75"/>
      <c r="U93" s="75"/>
      <c r="V93" s="75"/>
      <c r="W93" s="75"/>
      <c r="X93" s="75"/>
      <c r="Y93" s="75"/>
      <c r="Z93" s="75"/>
      <c r="AA93" s="75"/>
      <c r="AB93" s="75"/>
      <c r="AC93" s="76"/>
      <c r="AD93" s="76"/>
    </row>
    <row r="94" spans="1:30" s="77" customFormat="1" ht="15" customHeight="1">
      <c r="A94" s="146" t="s">
        <v>89</v>
      </c>
      <c r="B94" s="147">
        <v>98557</v>
      </c>
      <c r="C94" s="148" t="s">
        <v>193</v>
      </c>
      <c r="D94" s="149" t="s">
        <v>140</v>
      </c>
      <c r="E94" s="143" t="s">
        <v>29</v>
      </c>
      <c r="F94" s="194">
        <f>'Memória de Cálculo'!G541</f>
        <v>16.584000000000003</v>
      </c>
      <c r="G94" s="87">
        <v>36.85</v>
      </c>
      <c r="H94" s="194">
        <f t="shared" ref="H94:H98" si="2">G94*F94</f>
        <v>611.12040000000013</v>
      </c>
      <c r="I94" s="537"/>
      <c r="J94" s="144" t="s">
        <v>314</v>
      </c>
      <c r="K94" s="75"/>
      <c r="L94" s="75"/>
      <c r="M94" s="75"/>
      <c r="N94" s="75"/>
      <c r="O94" s="75"/>
      <c r="P94" s="75"/>
      <c r="Q94" s="75"/>
      <c r="R94" s="75"/>
      <c r="S94" s="75"/>
      <c r="T94" s="75"/>
      <c r="U94" s="75"/>
      <c r="V94" s="75"/>
      <c r="W94" s="75"/>
      <c r="X94" s="75"/>
      <c r="Y94" s="75"/>
      <c r="Z94" s="75"/>
      <c r="AA94" s="75"/>
      <c r="AB94" s="75"/>
      <c r="AC94" s="76"/>
      <c r="AD94" s="76"/>
    </row>
    <row r="95" spans="1:30" s="77" customFormat="1" ht="45">
      <c r="A95" s="146" t="s">
        <v>117</v>
      </c>
      <c r="B95" s="186" t="s">
        <v>479</v>
      </c>
      <c r="C95" s="86" t="s">
        <v>193</v>
      </c>
      <c r="D95" s="88" t="s">
        <v>480</v>
      </c>
      <c r="E95" s="89" t="s">
        <v>29</v>
      </c>
      <c r="F95" s="194">
        <f>'Memória de Cálculo'!G560</f>
        <v>1158.2400000000002</v>
      </c>
      <c r="G95" s="87">
        <v>65.459999999999994</v>
      </c>
      <c r="H95" s="194">
        <f t="shared" si="2"/>
        <v>75818.390400000004</v>
      </c>
      <c r="I95" s="537"/>
      <c r="J95" s="144" t="s">
        <v>449</v>
      </c>
      <c r="K95" s="75"/>
      <c r="L95" s="75"/>
      <c r="M95" s="75"/>
      <c r="N95" s="75"/>
      <c r="O95" s="75"/>
      <c r="P95" s="75"/>
      <c r="Q95" s="75"/>
      <c r="R95" s="75"/>
      <c r="S95" s="75"/>
      <c r="T95" s="75"/>
      <c r="U95" s="75"/>
      <c r="V95" s="75"/>
      <c r="W95" s="75"/>
      <c r="X95" s="75"/>
      <c r="Y95" s="75"/>
      <c r="Z95" s="75"/>
      <c r="AA95" s="75"/>
      <c r="AB95" s="75"/>
      <c r="AC95" s="76"/>
      <c r="AD95" s="76"/>
    </row>
    <row r="96" spans="1:30" s="77" customFormat="1" ht="45">
      <c r="A96" s="484" t="s">
        <v>118</v>
      </c>
      <c r="B96" s="485">
        <v>87894</v>
      </c>
      <c r="C96" s="486" t="s">
        <v>193</v>
      </c>
      <c r="D96" s="487" t="s">
        <v>160</v>
      </c>
      <c r="E96" s="488" t="s">
        <v>29</v>
      </c>
      <c r="F96" s="489">
        <f>'Memória de Cálculo'!G576</f>
        <v>1649.1200000000001</v>
      </c>
      <c r="G96" s="490">
        <v>5.54</v>
      </c>
      <c r="H96" s="194">
        <f t="shared" si="2"/>
        <v>9136.1248000000014</v>
      </c>
      <c r="I96" s="537"/>
      <c r="J96" s="491" t="s">
        <v>448</v>
      </c>
      <c r="K96" s="75"/>
      <c r="L96" s="75"/>
      <c r="M96" s="75"/>
      <c r="N96" s="75"/>
      <c r="O96" s="75"/>
      <c r="P96" s="75"/>
      <c r="Q96" s="75"/>
      <c r="R96" s="75"/>
      <c r="S96" s="75"/>
      <c r="T96" s="75"/>
      <c r="U96" s="75"/>
      <c r="V96" s="75"/>
      <c r="W96" s="75"/>
      <c r="X96" s="75"/>
      <c r="Y96" s="75"/>
      <c r="Z96" s="75"/>
      <c r="AA96" s="75"/>
      <c r="AB96" s="75"/>
      <c r="AC96" s="76"/>
      <c r="AD96" s="76"/>
    </row>
    <row r="97" spans="1:249" s="77" customFormat="1" ht="45">
      <c r="A97" s="484" t="s">
        <v>127</v>
      </c>
      <c r="B97" s="492">
        <v>87792</v>
      </c>
      <c r="C97" s="486" t="s">
        <v>193</v>
      </c>
      <c r="D97" s="487" t="s">
        <v>161</v>
      </c>
      <c r="E97" s="488" t="s">
        <v>29</v>
      </c>
      <c r="F97" s="489">
        <f>'Memória de Cálculo'!G580</f>
        <v>1649.1200000000001</v>
      </c>
      <c r="G97" s="493">
        <v>31.49</v>
      </c>
      <c r="H97" s="194">
        <f t="shared" si="2"/>
        <v>51930.788800000002</v>
      </c>
      <c r="I97" s="537"/>
      <c r="J97" s="491" t="s">
        <v>448</v>
      </c>
      <c r="K97" s="75"/>
      <c r="L97" s="75"/>
      <c r="M97" s="75"/>
      <c r="N97" s="75"/>
      <c r="O97" s="75"/>
      <c r="P97" s="75"/>
      <c r="Q97" s="75"/>
      <c r="R97" s="75"/>
      <c r="S97" s="75"/>
      <c r="T97" s="75"/>
      <c r="U97" s="75"/>
      <c r="V97" s="75"/>
      <c r="W97" s="75"/>
      <c r="X97" s="75"/>
      <c r="Y97" s="75"/>
      <c r="Z97" s="75"/>
      <c r="AA97" s="75"/>
      <c r="AB97" s="75"/>
      <c r="AC97" s="76"/>
      <c r="AD97" s="76"/>
    </row>
    <row r="98" spans="1:249" s="77" customFormat="1">
      <c r="A98" s="475"/>
      <c r="B98" s="473"/>
      <c r="C98" s="467"/>
      <c r="D98" s="468"/>
      <c r="E98" s="469"/>
      <c r="F98" s="470"/>
      <c r="G98" s="474"/>
      <c r="H98" s="194">
        <f t="shared" si="2"/>
        <v>0</v>
      </c>
      <c r="I98" s="537"/>
      <c r="J98" s="472"/>
      <c r="K98" s="75"/>
      <c r="L98" s="75"/>
      <c r="M98" s="75"/>
      <c r="N98" s="75"/>
      <c r="O98" s="75"/>
      <c r="P98" s="75"/>
      <c r="Q98" s="75"/>
      <c r="R98" s="75"/>
      <c r="S98" s="75"/>
      <c r="T98" s="75"/>
      <c r="U98" s="75"/>
      <c r="V98" s="75"/>
      <c r="W98" s="75"/>
      <c r="X98" s="75"/>
      <c r="Y98" s="75"/>
      <c r="Z98" s="75"/>
      <c r="AA98" s="75"/>
      <c r="AB98" s="75"/>
      <c r="AC98" s="76"/>
      <c r="AD98" s="76"/>
    </row>
    <row r="99" spans="1:249" s="77" customFormat="1">
      <c r="A99" s="494">
        <v>7</v>
      </c>
      <c r="B99" s="495"/>
      <c r="C99" s="496"/>
      <c r="D99" s="497" t="s">
        <v>142</v>
      </c>
      <c r="E99" s="498"/>
      <c r="F99" s="499"/>
      <c r="G99" s="500"/>
      <c r="H99" s="501">
        <f>SUM(H100:H102)</f>
        <v>15584.184000000001</v>
      </c>
      <c r="I99" s="536">
        <f>ROUND(H99*(1+'BDI D'!$C$18),2)</f>
        <v>20460.48</v>
      </c>
      <c r="J99" s="502"/>
      <c r="K99" s="75"/>
      <c r="L99" s="75"/>
      <c r="M99" s="75"/>
      <c r="N99" s="75"/>
      <c r="O99" s="75"/>
      <c r="P99" s="75"/>
      <c r="Q99" s="75"/>
      <c r="R99" s="75"/>
      <c r="S99" s="75"/>
      <c r="T99" s="75"/>
      <c r="U99" s="75"/>
      <c r="V99" s="75"/>
      <c r="W99" s="75"/>
      <c r="X99" s="75"/>
      <c r="Y99" s="75"/>
      <c r="Z99" s="75"/>
      <c r="AA99" s="75"/>
      <c r="AB99" s="75"/>
      <c r="AC99" s="76"/>
      <c r="AD99" s="76"/>
    </row>
    <row r="100" spans="1:249" s="77" customFormat="1" ht="30">
      <c r="A100" s="503" t="s">
        <v>123</v>
      </c>
      <c r="B100" s="492">
        <v>88412</v>
      </c>
      <c r="C100" s="486" t="s">
        <v>193</v>
      </c>
      <c r="D100" s="487" t="s">
        <v>162</v>
      </c>
      <c r="E100" s="488" t="s">
        <v>29</v>
      </c>
      <c r="F100" s="489">
        <f>'Memória de Cálculo'!G585</f>
        <v>1649.1200000000001</v>
      </c>
      <c r="G100" s="493">
        <v>1.6</v>
      </c>
      <c r="H100" s="194">
        <f t="shared" ref="H100:H102" si="3">G100*F100</f>
        <v>2638.5920000000006</v>
      </c>
      <c r="I100" s="537"/>
      <c r="J100" s="491"/>
      <c r="K100" s="75"/>
      <c r="L100" s="75"/>
      <c r="M100" s="75"/>
      <c r="N100" s="75"/>
      <c r="O100" s="75"/>
      <c r="P100" s="75"/>
      <c r="Q100" s="75"/>
      <c r="R100" s="75"/>
      <c r="S100" s="75"/>
      <c r="T100" s="75"/>
      <c r="U100" s="75"/>
      <c r="V100" s="75"/>
      <c r="W100" s="75"/>
      <c r="X100" s="75"/>
      <c r="Y100" s="75"/>
      <c r="Z100" s="75"/>
      <c r="AA100" s="75"/>
      <c r="AB100" s="75"/>
      <c r="AC100" s="76"/>
      <c r="AD100" s="76"/>
    </row>
    <row r="101" spans="1:249" s="77" customFormat="1" ht="30">
      <c r="A101" s="503" t="s">
        <v>126</v>
      </c>
      <c r="B101" s="492">
        <v>95623</v>
      </c>
      <c r="C101" s="486" t="s">
        <v>193</v>
      </c>
      <c r="D101" s="487" t="s">
        <v>163</v>
      </c>
      <c r="E101" s="488" t="s">
        <v>29</v>
      </c>
      <c r="F101" s="489">
        <f>'Memória de Cálculo'!G589</f>
        <v>1649.1200000000001</v>
      </c>
      <c r="G101" s="493">
        <v>7.85</v>
      </c>
      <c r="H101" s="194">
        <f t="shared" si="3"/>
        <v>12945.592000000001</v>
      </c>
      <c r="I101" s="537"/>
      <c r="J101" s="491"/>
      <c r="K101" s="75"/>
      <c r="L101" s="75"/>
      <c r="M101" s="75"/>
      <c r="N101" s="75"/>
      <c r="O101" s="75"/>
      <c r="P101" s="75"/>
      <c r="Q101" s="75"/>
      <c r="R101" s="75"/>
      <c r="S101" s="75"/>
      <c r="T101" s="75"/>
      <c r="U101" s="75"/>
      <c r="V101" s="75"/>
      <c r="W101" s="75"/>
      <c r="X101" s="75"/>
      <c r="Y101" s="75"/>
      <c r="Z101" s="75"/>
      <c r="AA101" s="75"/>
      <c r="AB101" s="75"/>
      <c r="AC101" s="76"/>
      <c r="AD101" s="76"/>
    </row>
    <row r="102" spans="1:249" s="38" customFormat="1">
      <c r="A102" s="475"/>
      <c r="B102" s="473"/>
      <c r="C102" s="467"/>
      <c r="D102" s="468"/>
      <c r="E102" s="469"/>
      <c r="F102" s="470"/>
      <c r="G102" s="471"/>
      <c r="H102" s="194">
        <f t="shared" si="3"/>
        <v>0</v>
      </c>
      <c r="I102" s="537"/>
      <c r="J102" s="472"/>
      <c r="K102" s="42"/>
      <c r="L102" s="42"/>
      <c r="M102" s="42"/>
      <c r="N102" s="42"/>
      <c r="O102" s="42"/>
      <c r="P102" s="42"/>
      <c r="Q102" s="42"/>
      <c r="R102" s="42"/>
      <c r="S102" s="42"/>
      <c r="T102" s="42"/>
      <c r="U102" s="42"/>
      <c r="V102" s="42"/>
      <c r="W102" s="42"/>
      <c r="X102" s="43">
        <f>B111-Y102</f>
        <v>0</v>
      </c>
      <c r="Y102" s="43">
        <v>0</v>
      </c>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44"/>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c r="GC102" s="44"/>
      <c r="GD102" s="44"/>
      <c r="GE102" s="44"/>
      <c r="GF102" s="44"/>
      <c r="GG102" s="44"/>
      <c r="GH102" s="44"/>
      <c r="GI102" s="44"/>
      <c r="GJ102" s="44"/>
      <c r="GK102" s="44"/>
      <c r="GL102" s="44"/>
      <c r="GM102" s="44"/>
      <c r="GN102" s="44"/>
      <c r="GO102" s="44"/>
      <c r="GP102" s="44"/>
      <c r="GQ102" s="44"/>
      <c r="GR102" s="44"/>
      <c r="GS102" s="44"/>
      <c r="GT102" s="44"/>
      <c r="GU102" s="44"/>
      <c r="GV102" s="44"/>
      <c r="GW102" s="44"/>
      <c r="GX102" s="44"/>
      <c r="GY102" s="44"/>
      <c r="GZ102" s="44"/>
      <c r="HA102" s="44"/>
      <c r="HB102" s="44"/>
      <c r="HC102" s="44"/>
      <c r="HD102" s="44"/>
      <c r="HE102" s="44"/>
      <c r="HF102" s="44"/>
      <c r="HG102" s="44"/>
      <c r="HH102" s="44"/>
      <c r="HI102" s="44"/>
      <c r="HJ102" s="44"/>
      <c r="HK102" s="44"/>
      <c r="HL102" s="44"/>
      <c r="HM102" s="44"/>
      <c r="HN102" s="44"/>
      <c r="HO102" s="44"/>
      <c r="HP102" s="44"/>
      <c r="HQ102" s="44"/>
      <c r="HR102" s="44"/>
      <c r="HS102" s="44"/>
      <c r="HT102" s="44"/>
      <c r="HU102" s="44"/>
      <c r="HV102" s="44"/>
      <c r="HW102" s="44"/>
      <c r="HX102" s="44"/>
      <c r="HY102" s="44"/>
      <c r="HZ102" s="44"/>
      <c r="IA102" s="44"/>
      <c r="IB102" s="44"/>
      <c r="IC102" s="44"/>
      <c r="ID102" s="44"/>
      <c r="IE102" s="44"/>
      <c r="IF102" s="44"/>
      <c r="IG102" s="44"/>
      <c r="IH102" s="44"/>
      <c r="II102" s="44"/>
      <c r="IJ102" s="44"/>
      <c r="IK102" s="44"/>
      <c r="IL102" s="44"/>
      <c r="IM102" s="44"/>
      <c r="IN102" s="44"/>
      <c r="IO102" s="44"/>
    </row>
    <row r="103" spans="1:249" s="38" customFormat="1">
      <c r="A103" s="496" t="s">
        <v>128</v>
      </c>
      <c r="B103" s="495"/>
      <c r="C103" s="495"/>
      <c r="D103" s="504" t="s">
        <v>88</v>
      </c>
      <c r="E103" s="495"/>
      <c r="F103" s="505"/>
      <c r="G103" s="495"/>
      <c r="H103" s="505">
        <f>SUM(H104:H110)</f>
        <v>24463.882999999998</v>
      </c>
      <c r="I103" s="536">
        <f>ROUND(H103*(1+'BDI D'!$C$18),2)</f>
        <v>32118.63</v>
      </c>
      <c r="J103" s="495"/>
      <c r="K103" s="42"/>
      <c r="L103" s="42"/>
      <c r="M103" s="42"/>
      <c r="N103" s="42"/>
      <c r="O103" s="42"/>
      <c r="P103" s="42"/>
      <c r="Q103" s="42"/>
      <c r="R103" s="42"/>
      <c r="S103" s="42"/>
      <c r="T103" s="42"/>
      <c r="U103" s="42"/>
      <c r="V103" s="42"/>
      <c r="W103" s="42"/>
      <c r="X103" s="42"/>
      <c r="Y103" s="42"/>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c r="FB103" s="44"/>
      <c r="FC103" s="44"/>
      <c r="FD103" s="44"/>
      <c r="FE103" s="44"/>
      <c r="FF103" s="44"/>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c r="GC103" s="44"/>
      <c r="GD103" s="44"/>
      <c r="GE103" s="44"/>
      <c r="GF103" s="44"/>
      <c r="GG103" s="44"/>
      <c r="GH103" s="44"/>
      <c r="GI103" s="44"/>
      <c r="GJ103" s="44"/>
      <c r="GK103" s="44"/>
      <c r="GL103" s="44"/>
      <c r="GM103" s="44"/>
      <c r="GN103" s="44"/>
      <c r="GO103" s="44"/>
      <c r="GP103" s="44"/>
      <c r="GQ103" s="44"/>
      <c r="GR103" s="44"/>
      <c r="GS103" s="44"/>
      <c r="GT103" s="44"/>
      <c r="GU103" s="44"/>
      <c r="GV103" s="44"/>
      <c r="GW103" s="44"/>
      <c r="GX103" s="44"/>
      <c r="GY103" s="44"/>
      <c r="GZ103" s="44"/>
      <c r="HA103" s="44"/>
      <c r="HB103" s="44"/>
      <c r="HC103" s="44"/>
      <c r="HD103" s="44"/>
      <c r="HE103" s="44"/>
      <c r="HF103" s="44"/>
      <c r="HG103" s="44"/>
      <c r="HH103" s="44"/>
      <c r="HI103" s="44"/>
      <c r="HJ103" s="44"/>
      <c r="HK103" s="44"/>
      <c r="HL103" s="44"/>
      <c r="HM103" s="44"/>
      <c r="HN103" s="44"/>
      <c r="HO103" s="44"/>
      <c r="HP103" s="44"/>
      <c r="HQ103" s="44"/>
      <c r="HR103" s="44"/>
      <c r="HS103" s="44"/>
      <c r="HT103" s="44"/>
      <c r="HU103" s="44"/>
      <c r="HV103" s="44"/>
      <c r="HW103" s="44"/>
      <c r="HX103" s="44"/>
      <c r="HY103" s="44"/>
      <c r="HZ103" s="44"/>
      <c r="IA103" s="44"/>
      <c r="IB103" s="44"/>
      <c r="IC103" s="44"/>
      <c r="ID103" s="44"/>
      <c r="IE103" s="44"/>
      <c r="IF103" s="44"/>
      <c r="IG103" s="44"/>
      <c r="IH103" s="44"/>
      <c r="II103" s="44"/>
      <c r="IJ103" s="44"/>
      <c r="IK103" s="44"/>
      <c r="IL103" s="44"/>
      <c r="IM103" s="44"/>
      <c r="IN103" s="44"/>
      <c r="IO103" s="44"/>
    </row>
    <row r="104" spans="1:249" s="38" customFormat="1">
      <c r="A104" s="484"/>
      <c r="B104" s="492"/>
      <c r="C104" s="506"/>
      <c r="D104" s="507" t="s">
        <v>298</v>
      </c>
      <c r="E104" s="488"/>
      <c r="F104" s="489"/>
      <c r="G104" s="493"/>
      <c r="H104" s="194">
        <f t="shared" ref="H104:H110" si="4">G104*F104</f>
        <v>0</v>
      </c>
      <c r="I104" s="537"/>
      <c r="J104" s="508"/>
      <c r="K104" s="42"/>
      <c r="L104" s="42"/>
      <c r="M104" s="42"/>
      <c r="N104" s="42"/>
      <c r="O104" s="42"/>
      <c r="P104" s="42"/>
      <c r="Q104" s="42"/>
      <c r="R104" s="42"/>
      <c r="S104" s="42"/>
      <c r="T104" s="42"/>
      <c r="U104" s="42"/>
      <c r="V104" s="42"/>
      <c r="W104" s="42"/>
      <c r="X104" s="42"/>
      <c r="Y104" s="42"/>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44"/>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c r="GC104" s="44"/>
      <c r="GD104" s="44"/>
      <c r="GE104" s="44"/>
      <c r="GF104" s="44"/>
      <c r="GG104" s="44"/>
      <c r="GH104" s="44"/>
      <c r="GI104" s="44"/>
      <c r="GJ104" s="44"/>
      <c r="GK104" s="44"/>
      <c r="GL104" s="44"/>
      <c r="GM104" s="44"/>
      <c r="GN104" s="44"/>
      <c r="GO104" s="44"/>
      <c r="GP104" s="44"/>
      <c r="GQ104" s="44"/>
      <c r="GR104" s="44"/>
      <c r="GS104" s="44"/>
      <c r="GT104" s="44"/>
      <c r="GU104" s="44"/>
      <c r="GV104" s="44"/>
      <c r="GW104" s="44"/>
      <c r="GX104" s="44"/>
      <c r="GY104" s="44"/>
      <c r="GZ104" s="44"/>
      <c r="HA104" s="44"/>
      <c r="HB104" s="44"/>
      <c r="HC104" s="44"/>
      <c r="HD104" s="44"/>
      <c r="HE104" s="44"/>
      <c r="HF104" s="44"/>
      <c r="HG104" s="44"/>
      <c r="HH104" s="44"/>
      <c r="HI104" s="44"/>
      <c r="HJ104" s="44"/>
      <c r="HK104" s="44"/>
      <c r="HL104" s="44"/>
      <c r="HM104" s="44"/>
      <c r="HN104" s="44"/>
      <c r="HO104" s="44"/>
      <c r="HP104" s="44"/>
      <c r="HQ104" s="44"/>
      <c r="HR104" s="44"/>
      <c r="HS104" s="44"/>
      <c r="HT104" s="44"/>
      <c r="HU104" s="44"/>
      <c r="HV104" s="44"/>
      <c r="HW104" s="44"/>
      <c r="HX104" s="44"/>
      <c r="HY104" s="44"/>
      <c r="HZ104" s="44"/>
      <c r="IA104" s="44"/>
      <c r="IB104" s="44"/>
      <c r="IC104" s="44"/>
      <c r="ID104" s="44"/>
      <c r="IE104" s="44"/>
      <c r="IF104" s="44"/>
      <c r="IG104" s="44"/>
      <c r="IH104" s="44"/>
      <c r="II104" s="44"/>
      <c r="IJ104" s="44"/>
      <c r="IK104" s="44"/>
      <c r="IL104" s="44"/>
      <c r="IM104" s="44"/>
      <c r="IN104" s="44"/>
      <c r="IO104" s="44"/>
    </row>
    <row r="105" spans="1:249" s="38" customFormat="1" ht="45">
      <c r="A105" s="484" t="s">
        <v>129</v>
      </c>
      <c r="B105" s="509" t="s">
        <v>301</v>
      </c>
      <c r="C105" s="486" t="s">
        <v>193</v>
      </c>
      <c r="D105" s="487" t="s">
        <v>302</v>
      </c>
      <c r="E105" s="488" t="s">
        <v>29</v>
      </c>
      <c r="F105" s="489">
        <f>'Memória de Cálculo'!G599</f>
        <v>22.080000000000002</v>
      </c>
      <c r="G105" s="490">
        <v>79.19</v>
      </c>
      <c r="H105" s="194">
        <f t="shared" si="4"/>
        <v>1748.5152</v>
      </c>
      <c r="I105" s="537"/>
      <c r="J105" s="508" t="s">
        <v>315</v>
      </c>
      <c r="K105" s="42"/>
      <c r="L105" s="42"/>
      <c r="M105" s="42"/>
      <c r="N105" s="42"/>
      <c r="O105" s="42"/>
      <c r="P105" s="42"/>
      <c r="Q105" s="42"/>
      <c r="R105" s="42"/>
      <c r="S105" s="42"/>
      <c r="T105" s="42"/>
      <c r="U105" s="42"/>
      <c r="V105" s="42"/>
      <c r="W105" s="42"/>
      <c r="X105" s="42"/>
      <c r="Y105" s="42"/>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c r="GJ105" s="44"/>
      <c r="GK105" s="44"/>
      <c r="GL105" s="44"/>
      <c r="GM105" s="44"/>
      <c r="GN105" s="44"/>
      <c r="GO105" s="44"/>
      <c r="GP105" s="44"/>
      <c r="GQ105" s="44"/>
      <c r="GR105" s="44"/>
      <c r="GS105" s="44"/>
      <c r="GT105" s="44"/>
      <c r="GU105" s="44"/>
      <c r="GV105" s="44"/>
      <c r="GW105" s="44"/>
      <c r="GX105" s="44"/>
      <c r="GY105" s="44"/>
      <c r="GZ105" s="44"/>
      <c r="HA105" s="44"/>
      <c r="HB105" s="44"/>
      <c r="HC105" s="44"/>
      <c r="HD105" s="44"/>
      <c r="HE105" s="44"/>
      <c r="HF105" s="44"/>
      <c r="HG105" s="44"/>
      <c r="HH105" s="44"/>
      <c r="HI105" s="44"/>
      <c r="HJ105" s="44"/>
      <c r="HK105" s="44"/>
      <c r="HL105" s="44"/>
      <c r="HM105" s="44"/>
      <c r="HN105" s="44"/>
      <c r="HO105" s="44"/>
      <c r="HP105" s="44"/>
      <c r="HQ105" s="44"/>
      <c r="HR105" s="44"/>
      <c r="HS105" s="44"/>
      <c r="HT105" s="44"/>
      <c r="HU105" s="44"/>
      <c r="HV105" s="44"/>
      <c r="HW105" s="44"/>
      <c r="HX105" s="44"/>
      <c r="HY105" s="44"/>
      <c r="HZ105" s="44"/>
      <c r="IA105" s="44"/>
      <c r="IB105" s="44"/>
      <c r="IC105" s="44"/>
      <c r="ID105" s="44"/>
      <c r="IE105" s="44"/>
      <c r="IF105" s="44"/>
      <c r="IG105" s="44"/>
      <c r="IH105" s="44"/>
      <c r="II105" s="44"/>
      <c r="IJ105" s="44"/>
      <c r="IK105" s="44"/>
      <c r="IL105" s="44"/>
      <c r="IM105" s="44"/>
      <c r="IN105" s="44"/>
      <c r="IO105" s="44"/>
    </row>
    <row r="106" spans="1:249" s="38" customFormat="1" ht="30">
      <c r="A106" s="484" t="s">
        <v>147</v>
      </c>
      <c r="B106" s="492">
        <v>94972</v>
      </c>
      <c r="C106" s="486" t="s">
        <v>193</v>
      </c>
      <c r="D106" s="487" t="s">
        <v>310</v>
      </c>
      <c r="E106" s="488" t="s">
        <v>75</v>
      </c>
      <c r="F106" s="489">
        <f>'Memória de Cálculo'!G607</f>
        <v>1.6800000000000002</v>
      </c>
      <c r="G106" s="490">
        <v>506.28</v>
      </c>
      <c r="H106" s="194">
        <f t="shared" si="4"/>
        <v>850.55040000000008</v>
      </c>
      <c r="I106" s="537"/>
      <c r="J106" s="508"/>
      <c r="K106" s="42"/>
      <c r="L106" s="42"/>
      <c r="M106" s="42"/>
      <c r="N106" s="42"/>
      <c r="O106" s="42"/>
      <c r="P106" s="42"/>
      <c r="Q106" s="42"/>
      <c r="R106" s="42"/>
      <c r="S106" s="42"/>
      <c r="T106" s="42"/>
      <c r="U106" s="42"/>
      <c r="V106" s="42"/>
      <c r="W106" s="42"/>
      <c r="X106" s="42"/>
      <c r="Y106" s="42"/>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c r="GC106" s="44"/>
      <c r="GD106" s="44"/>
      <c r="GE106" s="44"/>
      <c r="GF106" s="44"/>
      <c r="GG106" s="44"/>
      <c r="GH106" s="44"/>
      <c r="GI106" s="44"/>
      <c r="GJ106" s="44"/>
      <c r="GK106" s="44"/>
      <c r="GL106" s="44"/>
      <c r="GM106" s="44"/>
      <c r="GN106" s="44"/>
      <c r="GO106" s="44"/>
      <c r="GP106" s="44"/>
      <c r="GQ106" s="44"/>
      <c r="GR106" s="44"/>
      <c r="GS106" s="44"/>
      <c r="GT106" s="44"/>
      <c r="GU106" s="44"/>
      <c r="GV106" s="44"/>
      <c r="GW106" s="44"/>
      <c r="GX106" s="44"/>
      <c r="GY106" s="44"/>
      <c r="GZ106" s="44"/>
      <c r="HA106" s="44"/>
      <c r="HB106" s="44"/>
      <c r="HC106" s="44"/>
      <c r="HD106" s="44"/>
      <c r="HE106" s="44"/>
      <c r="HF106" s="44"/>
      <c r="HG106" s="44"/>
      <c r="HH106" s="44"/>
      <c r="HI106" s="44"/>
      <c r="HJ106" s="44"/>
      <c r="HK106" s="44"/>
      <c r="HL106" s="44"/>
      <c r="HM106" s="44"/>
      <c r="HN106" s="44"/>
      <c r="HO106" s="44"/>
      <c r="HP106" s="44"/>
      <c r="HQ106" s="44"/>
      <c r="HR106" s="44"/>
      <c r="HS106" s="44"/>
      <c r="HT106" s="44"/>
      <c r="HU106" s="44"/>
      <c r="HV106" s="44"/>
      <c r="HW106" s="44"/>
      <c r="HX106" s="44"/>
      <c r="HY106" s="44"/>
      <c r="HZ106" s="44"/>
      <c r="IA106" s="44"/>
      <c r="IB106" s="44"/>
      <c r="IC106" s="44"/>
      <c r="ID106" s="44"/>
      <c r="IE106" s="44"/>
      <c r="IF106" s="44"/>
      <c r="IG106" s="44"/>
      <c r="IH106" s="44"/>
      <c r="II106" s="44"/>
      <c r="IJ106" s="44"/>
      <c r="IK106" s="44"/>
      <c r="IL106" s="44"/>
      <c r="IM106" s="44"/>
      <c r="IN106" s="44"/>
      <c r="IO106" s="44"/>
    </row>
    <row r="107" spans="1:249" s="38" customFormat="1" ht="30">
      <c r="A107" s="146" t="s">
        <v>148</v>
      </c>
      <c r="B107" s="147">
        <v>103670</v>
      </c>
      <c r="C107" s="148" t="s">
        <v>193</v>
      </c>
      <c r="D107" s="149" t="s">
        <v>478</v>
      </c>
      <c r="E107" s="143" t="s">
        <v>75</v>
      </c>
      <c r="F107" s="194">
        <f>'Memória de Cálculo'!G611</f>
        <v>1.6800000000000002</v>
      </c>
      <c r="G107" s="145">
        <v>230.01</v>
      </c>
      <c r="H107" s="194">
        <f t="shared" si="4"/>
        <v>386.41680000000002</v>
      </c>
      <c r="I107" s="537"/>
      <c r="J107" s="144"/>
      <c r="K107" s="42"/>
      <c r="L107" s="42"/>
      <c r="M107" s="42"/>
      <c r="N107" s="42"/>
      <c r="O107" s="42"/>
      <c r="P107" s="42"/>
      <c r="Q107" s="42"/>
      <c r="R107" s="42"/>
      <c r="S107" s="42"/>
      <c r="T107" s="42"/>
      <c r="U107" s="42"/>
      <c r="V107" s="42"/>
      <c r="W107" s="42"/>
      <c r="X107" s="42"/>
      <c r="Y107" s="42"/>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c r="GX107" s="44"/>
      <c r="GY107" s="44"/>
      <c r="GZ107" s="44"/>
      <c r="HA107" s="44"/>
      <c r="HB107" s="44"/>
      <c r="HC107" s="44"/>
      <c r="HD107" s="44"/>
      <c r="HE107" s="44"/>
      <c r="HF107" s="44"/>
      <c r="HG107" s="44"/>
      <c r="HH107" s="44"/>
      <c r="HI107" s="44"/>
      <c r="HJ107" s="44"/>
      <c r="HK107" s="44"/>
      <c r="HL107" s="44"/>
      <c r="HM107" s="44"/>
      <c r="HN107" s="44"/>
      <c r="HO107" s="44"/>
      <c r="HP107" s="44"/>
      <c r="HQ107" s="44"/>
      <c r="HR107" s="44"/>
      <c r="HS107" s="44"/>
      <c r="HT107" s="44"/>
      <c r="HU107" s="44"/>
      <c r="HV107" s="44"/>
      <c r="HW107" s="44"/>
      <c r="HX107" s="44"/>
      <c r="HY107" s="44"/>
      <c r="HZ107" s="44"/>
      <c r="IA107" s="44"/>
      <c r="IB107" s="44"/>
      <c r="IC107" s="44"/>
      <c r="ID107" s="44"/>
      <c r="IE107" s="44"/>
      <c r="IF107" s="44"/>
      <c r="IG107" s="44"/>
      <c r="IH107" s="44"/>
      <c r="II107" s="44"/>
      <c r="IJ107" s="44"/>
      <c r="IK107" s="44"/>
      <c r="IL107" s="44"/>
      <c r="IM107" s="44"/>
      <c r="IN107" s="44"/>
      <c r="IO107" s="44"/>
    </row>
    <row r="108" spans="1:249" s="38" customFormat="1" ht="30">
      <c r="A108" s="146" t="s">
        <v>177</v>
      </c>
      <c r="B108" s="147" t="s">
        <v>328</v>
      </c>
      <c r="C108" s="148" t="s">
        <v>111</v>
      </c>
      <c r="D108" s="149" t="s">
        <v>329</v>
      </c>
      <c r="E108" s="143" t="s">
        <v>98</v>
      </c>
      <c r="F108" s="194">
        <f>'Memória de Cálculo'!G625</f>
        <v>24</v>
      </c>
      <c r="G108" s="145">
        <f>'Comp Análiticas ND'!R48</f>
        <v>743.15</v>
      </c>
      <c r="H108" s="194">
        <f t="shared" si="4"/>
        <v>17835.599999999999</v>
      </c>
      <c r="I108" s="537"/>
      <c r="J108" s="144"/>
      <c r="K108" s="42"/>
      <c r="L108" s="42"/>
      <c r="M108" s="42"/>
      <c r="N108" s="42"/>
      <c r="O108" s="42"/>
      <c r="P108" s="42"/>
      <c r="Q108" s="42"/>
      <c r="R108" s="42"/>
      <c r="S108" s="42"/>
      <c r="T108" s="42"/>
      <c r="U108" s="42"/>
      <c r="V108" s="42"/>
      <c r="W108" s="42"/>
      <c r="X108" s="42"/>
      <c r="Y108" s="42"/>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44"/>
      <c r="FA108" s="44"/>
      <c r="FB108" s="44"/>
      <c r="FC108" s="44"/>
      <c r="FD108" s="44"/>
      <c r="FE108" s="44"/>
      <c r="FF108" s="44"/>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c r="GC108" s="44"/>
      <c r="GD108" s="44"/>
      <c r="GE108" s="44"/>
      <c r="GF108" s="44"/>
      <c r="GG108" s="44"/>
      <c r="GH108" s="44"/>
      <c r="GI108" s="44"/>
      <c r="GJ108" s="44"/>
      <c r="GK108" s="44"/>
      <c r="GL108" s="44"/>
      <c r="GM108" s="44"/>
      <c r="GN108" s="44"/>
      <c r="GO108" s="44"/>
      <c r="GP108" s="44"/>
      <c r="GQ108" s="44"/>
      <c r="GR108" s="44"/>
      <c r="GS108" s="44"/>
      <c r="GT108" s="44"/>
      <c r="GU108" s="44"/>
      <c r="GV108" s="44"/>
      <c r="GW108" s="44"/>
      <c r="GX108" s="44"/>
      <c r="GY108" s="44"/>
      <c r="GZ108" s="44"/>
      <c r="HA108" s="44"/>
      <c r="HB108" s="44"/>
      <c r="HC108" s="44"/>
      <c r="HD108" s="44"/>
      <c r="HE108" s="44"/>
      <c r="HF108" s="44"/>
      <c r="HG108" s="44"/>
      <c r="HH108" s="44"/>
      <c r="HI108" s="44"/>
      <c r="HJ108" s="44"/>
      <c r="HK108" s="44"/>
      <c r="HL108" s="44"/>
      <c r="HM108" s="44"/>
      <c r="HN108" s="44"/>
      <c r="HO108" s="44"/>
      <c r="HP108" s="44"/>
      <c r="HQ108" s="44"/>
      <c r="HR108" s="44"/>
      <c r="HS108" s="44"/>
      <c r="HT108" s="44"/>
      <c r="HU108" s="44"/>
      <c r="HV108" s="44"/>
      <c r="HW108" s="44"/>
      <c r="HX108" s="44"/>
      <c r="HY108" s="44"/>
      <c r="HZ108" s="44"/>
      <c r="IA108" s="44"/>
      <c r="IB108" s="44"/>
      <c r="IC108" s="44"/>
      <c r="ID108" s="44"/>
      <c r="IE108" s="44"/>
      <c r="IF108" s="44"/>
      <c r="IG108" s="44"/>
      <c r="IH108" s="44"/>
      <c r="II108" s="44"/>
      <c r="IJ108" s="44"/>
      <c r="IK108" s="44"/>
      <c r="IL108" s="44"/>
      <c r="IM108" s="44"/>
      <c r="IN108" s="44"/>
      <c r="IO108" s="44"/>
    </row>
    <row r="109" spans="1:249" s="38" customFormat="1">
      <c r="A109" s="146" t="s">
        <v>178</v>
      </c>
      <c r="B109" s="147">
        <v>99814</v>
      </c>
      <c r="C109" s="148" t="s">
        <v>193</v>
      </c>
      <c r="D109" s="149" t="s">
        <v>94</v>
      </c>
      <c r="E109" s="143" t="s">
        <v>29</v>
      </c>
      <c r="F109" s="194">
        <f>'Memória de Cálculo'!G636</f>
        <v>2305.5699999999997</v>
      </c>
      <c r="G109" s="145">
        <v>1.58</v>
      </c>
      <c r="H109" s="194">
        <f t="shared" si="4"/>
        <v>3642.8005999999996</v>
      </c>
      <c r="I109" s="537"/>
      <c r="J109" s="144" t="s">
        <v>451</v>
      </c>
      <c r="K109" s="42"/>
      <c r="L109" s="42"/>
      <c r="M109" s="42"/>
      <c r="N109" s="42"/>
      <c r="O109" s="42"/>
      <c r="P109" s="42"/>
      <c r="Q109" s="42"/>
      <c r="R109" s="42"/>
      <c r="S109" s="42"/>
      <c r="T109" s="42"/>
      <c r="U109" s="42"/>
      <c r="V109" s="42"/>
      <c r="W109" s="42"/>
      <c r="X109" s="42"/>
      <c r="Y109" s="42"/>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44"/>
      <c r="FA109" s="44"/>
      <c r="FB109" s="44"/>
      <c r="FC109" s="44"/>
      <c r="FD109" s="44"/>
      <c r="FE109" s="44"/>
      <c r="FF109" s="44"/>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c r="GC109" s="44"/>
      <c r="GD109" s="44"/>
      <c r="GE109" s="44"/>
      <c r="GF109" s="44"/>
      <c r="GG109" s="44"/>
      <c r="GH109" s="44"/>
      <c r="GI109" s="44"/>
      <c r="GJ109" s="44"/>
      <c r="GK109" s="44"/>
      <c r="GL109" s="44"/>
      <c r="GM109" s="44"/>
      <c r="GN109" s="44"/>
      <c r="GO109" s="44"/>
      <c r="GP109" s="44"/>
      <c r="GQ109" s="44"/>
      <c r="GR109" s="44"/>
      <c r="GS109" s="44"/>
      <c r="GT109" s="44"/>
      <c r="GU109" s="44"/>
      <c r="GV109" s="44"/>
      <c r="GW109" s="44"/>
      <c r="GX109" s="44"/>
      <c r="GY109" s="44"/>
      <c r="GZ109" s="44"/>
      <c r="HA109" s="44"/>
      <c r="HB109" s="44"/>
      <c r="HC109" s="44"/>
      <c r="HD109" s="44"/>
      <c r="HE109" s="44"/>
      <c r="HF109" s="44"/>
      <c r="HG109" s="44"/>
      <c r="HH109" s="44"/>
      <c r="HI109" s="44"/>
      <c r="HJ109" s="44"/>
      <c r="HK109" s="44"/>
      <c r="HL109" s="44"/>
      <c r="HM109" s="44"/>
      <c r="HN109" s="44"/>
      <c r="HO109" s="44"/>
      <c r="HP109" s="44"/>
      <c r="HQ109" s="44"/>
      <c r="HR109" s="44"/>
      <c r="HS109" s="44"/>
      <c r="HT109" s="44"/>
      <c r="HU109" s="44"/>
      <c r="HV109" s="44"/>
      <c r="HW109" s="44"/>
      <c r="HX109" s="44"/>
      <c r="HY109" s="44"/>
      <c r="HZ109" s="44"/>
      <c r="IA109" s="44"/>
      <c r="IB109" s="44"/>
      <c r="IC109" s="44"/>
      <c r="ID109" s="44"/>
      <c r="IE109" s="44"/>
      <c r="IF109" s="44"/>
      <c r="IG109" s="44"/>
      <c r="IH109" s="44"/>
      <c r="II109" s="44"/>
      <c r="IJ109" s="44"/>
      <c r="IK109" s="44"/>
      <c r="IL109" s="44"/>
      <c r="IM109" s="44"/>
      <c r="IN109" s="44"/>
      <c r="IO109" s="44"/>
    </row>
    <row r="110" spans="1:249" s="38" customFormat="1">
      <c r="A110" s="104"/>
      <c r="B110" s="147"/>
      <c r="C110" s="86"/>
      <c r="D110" s="88"/>
      <c r="E110" s="89"/>
      <c r="F110" s="71"/>
      <c r="G110" s="87"/>
      <c r="H110" s="194">
        <f t="shared" si="4"/>
        <v>0</v>
      </c>
      <c r="I110" s="537"/>
      <c r="J110" s="105"/>
      <c r="K110" s="42"/>
      <c r="L110" s="42"/>
      <c r="M110" s="42"/>
      <c r="N110" s="42"/>
      <c r="O110" s="42"/>
      <c r="P110" s="42"/>
      <c r="Q110" s="42"/>
      <c r="R110" s="42"/>
      <c r="S110" s="42"/>
      <c r="T110" s="42"/>
      <c r="U110" s="42"/>
      <c r="V110" s="42"/>
      <c r="W110" s="42"/>
      <c r="X110" s="42"/>
      <c r="Y110" s="42"/>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c r="GJ110" s="44"/>
      <c r="GK110" s="44"/>
      <c r="GL110" s="44"/>
      <c r="GM110" s="44"/>
      <c r="GN110" s="44"/>
      <c r="GO110" s="44"/>
      <c r="GP110" s="44"/>
      <c r="GQ110" s="44"/>
      <c r="GR110" s="44"/>
      <c r="GS110" s="44"/>
      <c r="GT110" s="44"/>
      <c r="GU110" s="44"/>
      <c r="GV110" s="44"/>
      <c r="GW110" s="44"/>
      <c r="GX110" s="44"/>
      <c r="GY110" s="44"/>
      <c r="GZ110" s="44"/>
      <c r="HA110" s="44"/>
      <c r="HB110" s="44"/>
      <c r="HC110" s="44"/>
      <c r="HD110" s="44"/>
      <c r="HE110" s="44"/>
      <c r="HF110" s="44"/>
      <c r="HG110" s="44"/>
      <c r="HH110" s="44"/>
      <c r="HI110" s="44"/>
      <c r="HJ110" s="44"/>
      <c r="HK110" s="44"/>
      <c r="HL110" s="44"/>
      <c r="HM110" s="44"/>
      <c r="HN110" s="44"/>
      <c r="HO110" s="44"/>
      <c r="HP110" s="44"/>
      <c r="HQ110" s="44"/>
      <c r="HR110" s="44"/>
      <c r="HS110" s="44"/>
      <c r="HT110" s="44"/>
      <c r="HU110" s="44"/>
      <c r="HV110" s="44"/>
      <c r="HW110" s="44"/>
      <c r="HX110" s="44"/>
      <c r="HY110" s="44"/>
      <c r="HZ110" s="44"/>
      <c r="IA110" s="44"/>
      <c r="IB110" s="44"/>
      <c r="IC110" s="44"/>
      <c r="ID110" s="44"/>
      <c r="IE110" s="44"/>
      <c r="IF110" s="44"/>
      <c r="IG110" s="44"/>
      <c r="IH110" s="44"/>
      <c r="II110" s="44"/>
      <c r="IJ110" s="44"/>
      <c r="IK110" s="44"/>
      <c r="IL110" s="44"/>
      <c r="IM110" s="44"/>
      <c r="IN110" s="44"/>
      <c r="IO110" s="44"/>
    </row>
    <row r="111" spans="1:249" s="38" customFormat="1">
      <c r="A111" s="106">
        <v>9</v>
      </c>
      <c r="B111" s="91"/>
      <c r="C111" s="90"/>
      <c r="D111" s="92" t="s">
        <v>31</v>
      </c>
      <c r="E111" s="93" t="str">
        <f>IF(B111&lt;&gt;"",VLOOKUP(B111,[2]SERVIÇOS!A$1:F$5210,3,0),"")</f>
        <v/>
      </c>
      <c r="F111" s="94"/>
      <c r="G111" s="199"/>
      <c r="H111" s="249">
        <f>H7+H24+H36+H46+H66+H93+H99+H103</f>
        <v>534277.35242758819</v>
      </c>
      <c r="I111" s="536">
        <f>ROUND(H111*(1+'BDI D'!$C$18),2)</f>
        <v>701452.74</v>
      </c>
      <c r="J111" s="387"/>
      <c r="K111" s="36"/>
      <c r="L111" s="36"/>
      <c r="M111" s="36"/>
      <c r="N111" s="36"/>
      <c r="O111" s="36"/>
      <c r="P111" s="36"/>
      <c r="Q111" s="36"/>
      <c r="R111" s="36"/>
      <c r="S111" s="36"/>
      <c r="T111" s="36"/>
      <c r="U111" s="36"/>
      <c r="V111" s="36"/>
      <c r="W111" s="36"/>
      <c r="X111" s="36"/>
      <c r="Y111" s="36"/>
      <c r="Z111" s="36"/>
      <c r="AA111" s="36"/>
      <c r="AB111" s="36"/>
      <c r="AC111" s="37"/>
      <c r="AD111" s="37"/>
    </row>
    <row r="112" spans="1:249" s="38" customFormat="1">
      <c r="A112" s="198"/>
      <c r="B112" s="388"/>
      <c r="C112" s="389"/>
      <c r="D112" s="390" t="s">
        <v>22</v>
      </c>
      <c r="E112" s="391"/>
      <c r="F112" s="391"/>
      <c r="G112" s="392">
        <f>'BDI D'!C18</f>
        <v>0.31290000000000001</v>
      </c>
      <c r="H112" s="87"/>
      <c r="I112" s="538"/>
      <c r="J112" s="393"/>
      <c r="K112" s="36"/>
      <c r="L112" s="36"/>
      <c r="M112" s="36"/>
      <c r="N112" s="36"/>
      <c r="O112" s="36"/>
      <c r="P112" s="36"/>
      <c r="Q112" s="36"/>
      <c r="R112" s="36"/>
      <c r="S112" s="36"/>
      <c r="T112" s="36"/>
      <c r="U112" s="36"/>
      <c r="V112" s="36"/>
      <c r="W112" s="36"/>
      <c r="X112" s="36"/>
      <c r="Y112" s="36"/>
      <c r="Z112" s="36"/>
      <c r="AA112" s="36"/>
      <c r="AB112" s="36"/>
      <c r="AC112" s="37">
        <f>B113-AD112</f>
        <v>0</v>
      </c>
      <c r="AD112" s="37">
        <v>0</v>
      </c>
    </row>
    <row r="113" spans="1:10" ht="15.75" thickBot="1">
      <c r="A113" s="108"/>
      <c r="B113" s="109"/>
      <c r="C113" s="110"/>
      <c r="D113" s="111" t="str">
        <f>IF(B113&lt;&gt;"",VLOOKUP(B113,#REF!,2,0),"")</f>
        <v/>
      </c>
      <c r="E113" s="112" t="str">
        <f>IF(B113&lt;&gt;"",VLOOKUP(B113,#REF!,3,0),"")</f>
        <v/>
      </c>
      <c r="F113" s="112"/>
      <c r="G113" s="113" t="str">
        <f>IF(F113="","",#REF!+#REF!)</f>
        <v/>
      </c>
      <c r="H113" s="114"/>
      <c r="I113" s="539"/>
      <c r="J113" s="115"/>
    </row>
    <row r="114" spans="1:10">
      <c r="A114" s="96"/>
      <c r="B114" s="96"/>
      <c r="C114" s="96"/>
      <c r="D114" s="97"/>
      <c r="E114" s="98"/>
      <c r="F114" s="99"/>
      <c r="G114" s="100"/>
      <c r="H114" s="101"/>
      <c r="I114" s="101"/>
      <c r="J114" s="102"/>
    </row>
    <row r="115" spans="1:10">
      <c r="A115" s="96"/>
      <c r="B115" s="96"/>
      <c r="C115" s="96"/>
      <c r="D115" s="97"/>
      <c r="E115" s="98"/>
      <c r="F115" s="99"/>
      <c r="G115" s="100"/>
      <c r="H115" s="101"/>
      <c r="I115" s="101"/>
      <c r="J115" s="102"/>
    </row>
    <row r="116" spans="1:10">
      <c r="A116" s="96"/>
      <c r="B116" s="96"/>
      <c r="C116" s="96"/>
      <c r="D116" s="97"/>
      <c r="E116" s="98"/>
      <c r="F116" s="99"/>
      <c r="G116" s="100"/>
      <c r="H116" s="101"/>
      <c r="I116" s="101"/>
      <c r="J116" s="241"/>
    </row>
  </sheetData>
  <autoFilter ref="A6:J113" xr:uid="{6EFFF211-DAC4-4E2E-A4F7-84D63CAC0FFC}"/>
  <mergeCells count="1">
    <mergeCell ref="A1:J1"/>
  </mergeCells>
  <printOptions horizontalCentered="1" gridLines="1"/>
  <pageMargins left="0.19685039370078741" right="0.19685039370078741" top="0.98425196850393704" bottom="0.78740157480314965" header="0.78740157480314965" footer="0"/>
  <pageSetup paperSize="9" scale="58" firstPageNumber="0" fitToHeight="0" orientation="landscape" verticalDpi="300" r:id="rId1"/>
  <headerFooter alignWithMargins="0">
    <oddHeader xml:space="preserve">&amp;R  </oddHeader>
  </headerFooter>
  <rowBreaks count="4" manualBreakCount="4">
    <brk id="23" max="9" man="1"/>
    <brk id="45" max="16383" man="1"/>
    <brk id="65" max="16383" man="1"/>
    <brk id="8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FECB-FE8F-43F7-8303-A63A593BA376}">
  <sheetPr>
    <tabColor theme="3" tint="0.59999389629810485"/>
  </sheetPr>
  <dimension ref="A1:S122"/>
  <sheetViews>
    <sheetView view="pageBreakPreview" topLeftCell="G1" zoomScaleNormal="100" zoomScaleSheetLayoutView="100" workbookViewId="0">
      <pane ySplit="5" topLeftCell="A6" activePane="bottomLeft" state="frozen"/>
      <selection activeCell="D21" sqref="D21"/>
      <selection pane="bottomLeft" activeCell="R32" sqref="R32"/>
    </sheetView>
  </sheetViews>
  <sheetFormatPr defaultColWidth="9.140625" defaultRowHeight="26.25"/>
  <cols>
    <col min="1" max="1" width="5.28515625" style="68" customWidth="1"/>
    <col min="2" max="2" width="11.28515625" style="68" customWidth="1"/>
    <col min="3" max="3" width="50.7109375" style="68" customWidth="1"/>
    <col min="4" max="4" width="8.7109375" style="68" customWidth="1"/>
    <col min="5" max="5" width="11.7109375" style="68" customWidth="1"/>
    <col min="6" max="8" width="8.7109375" style="68" customWidth="1"/>
    <col min="9" max="9" width="2.7109375" style="156" customWidth="1"/>
    <col min="10" max="10" width="8.85546875" style="160" customWidth="1"/>
    <col min="11" max="11" width="9.140625" style="68"/>
    <col min="12" max="12" width="13.85546875" style="68" customWidth="1"/>
    <col min="13" max="13" width="50.7109375" style="68" customWidth="1"/>
    <col min="14" max="14" width="8.7109375" style="416" customWidth="1"/>
    <col min="15" max="15" width="11.7109375" style="68" customWidth="1"/>
    <col min="16" max="18" width="8.7109375" style="68" customWidth="1"/>
    <col min="19" max="19" width="44.28515625" style="68" customWidth="1"/>
    <col min="20" max="16384" width="9.140625" style="68"/>
  </cols>
  <sheetData>
    <row r="1" spans="1:19" ht="30" customHeight="1" thickBot="1">
      <c r="J1" s="608" t="s">
        <v>349</v>
      </c>
      <c r="K1" s="608"/>
      <c r="L1" s="608"/>
      <c r="M1" s="608"/>
      <c r="N1" s="608"/>
      <c r="O1" s="608"/>
      <c r="P1" s="608"/>
      <c r="Q1" s="608"/>
      <c r="R1" s="608"/>
      <c r="S1" s="608"/>
    </row>
    <row r="2" spans="1:19" ht="30" customHeight="1">
      <c r="J2" s="399"/>
      <c r="K2" s="399"/>
      <c r="L2" s="400" t="s">
        <v>9</v>
      </c>
      <c r="M2" s="401" t="s">
        <v>507</v>
      </c>
      <c r="N2" s="418"/>
      <c r="O2" s="156"/>
      <c r="P2" s="402" t="s">
        <v>91</v>
      </c>
      <c r="Q2" s="403" t="s">
        <v>92</v>
      </c>
      <c r="R2" s="156"/>
      <c r="S2" s="156"/>
    </row>
    <row r="3" spans="1:19" ht="30" customHeight="1">
      <c r="J3" s="399"/>
      <c r="K3" s="399"/>
      <c r="L3" s="400" t="s">
        <v>10</v>
      </c>
      <c r="M3" s="404" t="s">
        <v>508</v>
      </c>
      <c r="N3" s="419"/>
      <c r="O3" s="156"/>
      <c r="P3" s="402" t="s">
        <v>143</v>
      </c>
      <c r="Q3" s="403" t="s">
        <v>93</v>
      </c>
      <c r="R3" s="156"/>
      <c r="S3" s="156"/>
    </row>
    <row r="4" spans="1:19" ht="30" customHeight="1">
      <c r="J4" s="399"/>
      <c r="K4" s="399"/>
      <c r="L4" s="406" t="s">
        <v>324</v>
      </c>
      <c r="M4" s="518" t="s">
        <v>549</v>
      </c>
      <c r="N4" s="420"/>
      <c r="O4" s="156"/>
      <c r="P4" s="408" t="s">
        <v>144</v>
      </c>
      <c r="Q4" s="386" t="s">
        <v>552</v>
      </c>
      <c r="R4" s="156"/>
      <c r="S4" s="156"/>
    </row>
    <row r="5" spans="1:19" ht="23.25">
      <c r="A5" s="579" t="s">
        <v>109</v>
      </c>
      <c r="B5" s="579"/>
      <c r="C5" s="579"/>
      <c r="D5" s="579"/>
      <c r="E5" s="579"/>
      <c r="F5" s="579"/>
      <c r="G5" s="579"/>
      <c r="H5" s="579"/>
      <c r="I5" s="153"/>
      <c r="J5" s="528"/>
      <c r="K5" s="609" t="s">
        <v>110</v>
      </c>
      <c r="L5" s="609"/>
      <c r="M5" s="609"/>
      <c r="N5" s="609"/>
      <c r="O5" s="609"/>
      <c r="P5" s="609"/>
      <c r="Q5" s="609"/>
      <c r="R5" s="609"/>
      <c r="S5" s="609"/>
    </row>
    <row r="6" spans="1:19">
      <c r="J6" s="529"/>
    </row>
    <row r="7" spans="1:19" ht="45">
      <c r="A7" s="69"/>
      <c r="B7" s="78">
        <v>97637</v>
      </c>
      <c r="C7" s="69" t="s">
        <v>189</v>
      </c>
      <c r="D7" s="78" t="s">
        <v>29</v>
      </c>
      <c r="E7" s="69"/>
      <c r="F7" s="69"/>
      <c r="G7" s="79"/>
      <c r="H7" s="79"/>
      <c r="J7" s="529" t="s">
        <v>186</v>
      </c>
      <c r="K7" s="530"/>
      <c r="L7" s="531" t="s">
        <v>221</v>
      </c>
      <c r="M7" s="530" t="s">
        <v>235</v>
      </c>
      <c r="N7" s="531" t="s">
        <v>29</v>
      </c>
      <c r="O7" s="530"/>
      <c r="P7" s="530"/>
      <c r="Q7" s="532"/>
      <c r="R7" s="532"/>
      <c r="S7" s="533"/>
    </row>
    <row r="8" spans="1:19" ht="60">
      <c r="A8" s="68" t="s">
        <v>25</v>
      </c>
      <c r="B8" s="68">
        <v>88278</v>
      </c>
      <c r="C8" s="68" t="s">
        <v>234</v>
      </c>
      <c r="D8" s="68" t="s">
        <v>26</v>
      </c>
      <c r="E8" s="68" t="s">
        <v>37</v>
      </c>
      <c r="F8" s="68">
        <v>4.0800000000000003E-2</v>
      </c>
      <c r="G8" s="68">
        <v>25.89</v>
      </c>
      <c r="H8" s="333">
        <f>G8*F8</f>
        <v>1.0563120000000001</v>
      </c>
      <c r="J8" s="529"/>
      <c r="K8" s="192" t="s">
        <v>25</v>
      </c>
      <c r="L8" s="192">
        <v>88278</v>
      </c>
      <c r="M8" s="192" t="s">
        <v>234</v>
      </c>
      <c r="N8" s="191" t="s">
        <v>26</v>
      </c>
      <c r="O8" s="192" t="s">
        <v>37</v>
      </c>
      <c r="P8" s="192">
        <f>F8*3</f>
        <v>0.12240000000000001</v>
      </c>
      <c r="Q8" s="192">
        <v>26.16</v>
      </c>
      <c r="R8" s="337">
        <f>Q8*P8</f>
        <v>3.2019840000000004</v>
      </c>
      <c r="S8" s="336" t="s">
        <v>238</v>
      </c>
    </row>
    <row r="9" spans="1:19" ht="60">
      <c r="A9" s="68" t="s">
        <v>25</v>
      </c>
      <c r="B9" s="68">
        <v>88316</v>
      </c>
      <c r="C9" s="68" t="s">
        <v>8</v>
      </c>
      <c r="D9" s="68" t="s">
        <v>26</v>
      </c>
      <c r="E9" s="68" t="s">
        <v>121</v>
      </c>
      <c r="F9" s="68">
        <v>8.0100000000000005E-2</v>
      </c>
      <c r="G9" s="68">
        <v>21.87</v>
      </c>
      <c r="H9" s="333">
        <f>G9*F9</f>
        <v>1.7517870000000002</v>
      </c>
      <c r="J9" s="529"/>
      <c r="K9" s="191" t="s">
        <v>25</v>
      </c>
      <c r="L9" s="192">
        <v>88316</v>
      </c>
      <c r="M9" s="192" t="s">
        <v>8</v>
      </c>
      <c r="N9" s="191" t="s">
        <v>26</v>
      </c>
      <c r="O9" s="191" t="s">
        <v>121</v>
      </c>
      <c r="P9" s="192">
        <f>F9*3</f>
        <v>0.24030000000000001</v>
      </c>
      <c r="Q9" s="192">
        <v>17.22</v>
      </c>
      <c r="R9" s="337">
        <f>Q9*P9</f>
        <v>4.1379659999999996</v>
      </c>
      <c r="S9" s="336" t="s">
        <v>238</v>
      </c>
    </row>
    <row r="10" spans="1:19">
      <c r="C10" s="151" t="s">
        <v>18</v>
      </c>
      <c r="D10" s="67"/>
      <c r="E10" s="152">
        <v>0.76494565299999995</v>
      </c>
      <c r="F10" s="65"/>
      <c r="G10" s="151"/>
      <c r="H10" s="334"/>
      <c r="J10" s="529"/>
      <c r="M10" s="338" t="s">
        <v>18</v>
      </c>
      <c r="N10" s="72"/>
      <c r="O10" s="193">
        <v>0.76494565299999995</v>
      </c>
      <c r="P10" s="67"/>
      <c r="Q10" s="338"/>
      <c r="R10" s="159"/>
    </row>
    <row r="11" spans="1:19">
      <c r="C11" s="151" t="s">
        <v>19</v>
      </c>
      <c r="D11" s="159">
        <f>SUM(H8:H9)</f>
        <v>2.8080990000000003</v>
      </c>
      <c r="E11" s="152">
        <v>0.235054347</v>
      </c>
      <c r="F11" s="65"/>
      <c r="G11" s="151"/>
      <c r="H11" s="334"/>
      <c r="J11" s="529"/>
      <c r="M11" s="338" t="s">
        <v>19</v>
      </c>
      <c r="N11" s="421">
        <f>SUM(R8:R9)</f>
        <v>7.33995</v>
      </c>
      <c r="O11" s="193">
        <v>0.235054347</v>
      </c>
      <c r="P11" s="67"/>
      <c r="Q11" s="338"/>
      <c r="R11" s="159"/>
    </row>
    <row r="12" spans="1:19">
      <c r="C12" s="151" t="s">
        <v>38</v>
      </c>
      <c r="D12" s="159">
        <f>SUM(D10:D11)</f>
        <v>2.8080990000000003</v>
      </c>
      <c r="E12" s="152">
        <v>1</v>
      </c>
      <c r="F12" s="65"/>
      <c r="G12" s="151"/>
      <c r="H12" s="334">
        <f>SUM(H8:H11)</f>
        <v>2.8080990000000003</v>
      </c>
      <c r="J12" s="529"/>
      <c r="M12" s="338" t="s">
        <v>38</v>
      </c>
      <c r="N12" s="421">
        <f>SUM(N10:N11)</f>
        <v>7.33995</v>
      </c>
      <c r="O12" s="193">
        <v>1</v>
      </c>
      <c r="P12" s="67"/>
      <c r="Q12" s="338"/>
      <c r="R12" s="159">
        <f>SUM(R8:R11)</f>
        <v>7.33995</v>
      </c>
    </row>
    <row r="13" spans="1:19">
      <c r="J13" s="529"/>
    </row>
    <row r="14" spans="1:19">
      <c r="J14" s="529"/>
    </row>
    <row r="15" spans="1:19" ht="30">
      <c r="A15" s="69"/>
      <c r="B15" s="78">
        <v>98459</v>
      </c>
      <c r="C15" s="69" t="s">
        <v>187</v>
      </c>
      <c r="D15" s="78" t="s">
        <v>29</v>
      </c>
      <c r="E15" s="69"/>
      <c r="F15" s="69"/>
      <c r="G15" s="79"/>
      <c r="H15" s="79"/>
      <c r="I15" s="154"/>
      <c r="J15" s="529" t="s">
        <v>188</v>
      </c>
      <c r="K15" s="530"/>
      <c r="L15" s="531" t="s">
        <v>232</v>
      </c>
      <c r="M15" s="530" t="s">
        <v>287</v>
      </c>
      <c r="N15" s="531" t="s">
        <v>29</v>
      </c>
      <c r="O15" s="530"/>
      <c r="P15" s="530"/>
      <c r="Q15" s="532"/>
      <c r="R15" s="532"/>
      <c r="S15" s="531" t="s">
        <v>112</v>
      </c>
    </row>
    <row r="16" spans="1:19" ht="45">
      <c r="A16" s="72" t="s">
        <v>3</v>
      </c>
      <c r="B16" s="67">
        <v>3992</v>
      </c>
      <c r="C16" s="66" t="s">
        <v>222</v>
      </c>
      <c r="D16" s="72" t="s">
        <v>96</v>
      </c>
      <c r="E16" s="72" t="s">
        <v>37</v>
      </c>
      <c r="F16" s="67">
        <v>1</v>
      </c>
      <c r="G16" s="67">
        <v>37.119999999999997</v>
      </c>
      <c r="H16" s="159">
        <f>G16*F16</f>
        <v>37.119999999999997</v>
      </c>
      <c r="I16" s="154"/>
      <c r="J16" s="529"/>
      <c r="K16" s="72" t="s">
        <v>3</v>
      </c>
      <c r="L16" s="67">
        <v>3992</v>
      </c>
      <c r="M16" s="66" t="s">
        <v>222</v>
      </c>
      <c r="N16" s="72" t="s">
        <v>96</v>
      </c>
      <c r="O16" s="72" t="s">
        <v>37</v>
      </c>
      <c r="P16" s="67">
        <f>F16*0.2</f>
        <v>0.2</v>
      </c>
      <c r="Q16" s="67">
        <v>27.59</v>
      </c>
      <c r="R16" s="159">
        <f>Q16*P16</f>
        <v>5.5180000000000007</v>
      </c>
      <c r="S16" s="66" t="s">
        <v>240</v>
      </c>
    </row>
    <row r="17" spans="1:19" ht="45">
      <c r="A17" s="72" t="s">
        <v>3</v>
      </c>
      <c r="B17" s="67">
        <v>4433</v>
      </c>
      <c r="C17" s="66" t="s">
        <v>223</v>
      </c>
      <c r="D17" s="72" t="s">
        <v>125</v>
      </c>
      <c r="E17" s="72" t="s">
        <v>37</v>
      </c>
      <c r="F17" s="67">
        <v>1.2273000000000001</v>
      </c>
      <c r="G17" s="67">
        <v>31.29</v>
      </c>
      <c r="H17" s="159">
        <f t="shared" ref="H17:H24" si="0">G17*F17</f>
        <v>38.402217</v>
      </c>
      <c r="I17" s="154"/>
      <c r="J17" s="529"/>
      <c r="K17" s="72" t="s">
        <v>3</v>
      </c>
      <c r="L17" s="67">
        <v>4433</v>
      </c>
      <c r="M17" s="66" t="s">
        <v>223</v>
      </c>
      <c r="N17" s="72" t="s">
        <v>125</v>
      </c>
      <c r="O17" s="72" t="s">
        <v>37</v>
      </c>
      <c r="P17" s="67">
        <f>F17*0.2</f>
        <v>0.24546000000000001</v>
      </c>
      <c r="Q17" s="67">
        <v>23.25</v>
      </c>
      <c r="R17" s="159">
        <f t="shared" ref="R17:R24" si="1">Q17*P17</f>
        <v>5.7069450000000002</v>
      </c>
      <c r="S17" s="66" t="s">
        <v>240</v>
      </c>
    </row>
    <row r="18" spans="1:19" ht="30">
      <c r="A18" s="72" t="s">
        <v>3</v>
      </c>
      <c r="B18" s="67">
        <v>5061</v>
      </c>
      <c r="C18" s="66" t="s">
        <v>224</v>
      </c>
      <c r="D18" s="72" t="s">
        <v>28</v>
      </c>
      <c r="E18" s="72" t="s">
        <v>121</v>
      </c>
      <c r="F18" s="67">
        <v>4.2799999999999998E-2</v>
      </c>
      <c r="G18" s="67">
        <v>19.899999999999999</v>
      </c>
      <c r="H18" s="159">
        <f t="shared" si="0"/>
        <v>0.85171999999999992</v>
      </c>
      <c r="I18" s="154"/>
      <c r="J18" s="529"/>
      <c r="K18" s="72" t="s">
        <v>3</v>
      </c>
      <c r="L18" s="67">
        <v>5061</v>
      </c>
      <c r="M18" s="66" t="s">
        <v>224</v>
      </c>
      <c r="N18" s="72" t="s">
        <v>28</v>
      </c>
      <c r="O18" s="72" t="s">
        <v>121</v>
      </c>
      <c r="P18" s="67">
        <f>F18*1</f>
        <v>4.2799999999999998E-2</v>
      </c>
      <c r="Q18" s="67">
        <v>22</v>
      </c>
      <c r="R18" s="159">
        <f t="shared" si="1"/>
        <v>0.94159999999999999</v>
      </c>
      <c r="S18" s="66" t="s">
        <v>241</v>
      </c>
    </row>
    <row r="19" spans="1:19" ht="45">
      <c r="A19" s="72" t="s">
        <v>3</v>
      </c>
      <c r="B19" s="67">
        <v>7243</v>
      </c>
      <c r="C19" s="66" t="s">
        <v>225</v>
      </c>
      <c r="D19" s="72" t="s">
        <v>29</v>
      </c>
      <c r="E19" s="72" t="s">
        <v>37</v>
      </c>
      <c r="F19" s="67">
        <v>0.58530000000000004</v>
      </c>
      <c r="G19" s="67">
        <v>68.45</v>
      </c>
      <c r="H19" s="159">
        <f t="shared" si="0"/>
        <v>40.063785000000003</v>
      </c>
      <c r="I19" s="154"/>
      <c r="J19" s="529"/>
      <c r="K19" s="72" t="s">
        <v>3</v>
      </c>
      <c r="L19" s="67">
        <v>7243</v>
      </c>
      <c r="M19" s="66" t="s">
        <v>225</v>
      </c>
      <c r="N19" s="72" t="s">
        <v>29</v>
      </c>
      <c r="O19" s="72" t="s">
        <v>37</v>
      </c>
      <c r="P19" s="67">
        <f>F19*0.2</f>
        <v>0.11706000000000001</v>
      </c>
      <c r="Q19" s="67">
        <v>58.54</v>
      </c>
      <c r="R19" s="159">
        <f t="shared" si="1"/>
        <v>6.8526924000000005</v>
      </c>
      <c r="S19" s="66" t="s">
        <v>240</v>
      </c>
    </row>
    <row r="20" spans="1:19" ht="30">
      <c r="A20" s="72" t="s">
        <v>25</v>
      </c>
      <c r="B20" s="67">
        <v>88239</v>
      </c>
      <c r="C20" s="66" t="s">
        <v>226</v>
      </c>
      <c r="D20" s="72" t="s">
        <v>26</v>
      </c>
      <c r="E20" s="72" t="s">
        <v>37</v>
      </c>
      <c r="F20" s="67">
        <v>0.18970000000000001</v>
      </c>
      <c r="G20" s="67">
        <v>23.56</v>
      </c>
      <c r="H20" s="159">
        <f t="shared" si="0"/>
        <v>4.4693319999999996</v>
      </c>
      <c r="I20" s="154"/>
      <c r="J20" s="529"/>
      <c r="K20" s="72" t="s">
        <v>25</v>
      </c>
      <c r="L20" s="67">
        <v>88239</v>
      </c>
      <c r="M20" s="66" t="s">
        <v>226</v>
      </c>
      <c r="N20" s="72" t="s">
        <v>26</v>
      </c>
      <c r="O20" s="72" t="s">
        <v>37</v>
      </c>
      <c r="P20" s="67">
        <f>F20*0.8</f>
        <v>0.15176000000000001</v>
      </c>
      <c r="Q20" s="67">
        <v>16.77</v>
      </c>
      <c r="R20" s="159">
        <f t="shared" si="1"/>
        <v>2.5450151999999999</v>
      </c>
      <c r="S20" s="66" t="s">
        <v>239</v>
      </c>
    </row>
    <row r="21" spans="1:19" ht="30">
      <c r="A21" s="72" t="s">
        <v>25</v>
      </c>
      <c r="B21" s="67">
        <v>88262</v>
      </c>
      <c r="C21" s="66" t="s">
        <v>227</v>
      </c>
      <c r="D21" s="72" t="s">
        <v>26</v>
      </c>
      <c r="E21" s="72" t="s">
        <v>25</v>
      </c>
      <c r="F21" s="67">
        <v>0.56910000000000005</v>
      </c>
      <c r="G21" s="67">
        <v>28.1</v>
      </c>
      <c r="H21" s="159">
        <f t="shared" si="0"/>
        <v>15.991710000000003</v>
      </c>
      <c r="I21" s="154"/>
      <c r="J21" s="529"/>
      <c r="K21" s="72" t="s">
        <v>25</v>
      </c>
      <c r="L21" s="67">
        <v>88262</v>
      </c>
      <c r="M21" s="66" t="s">
        <v>227</v>
      </c>
      <c r="N21" s="72" t="s">
        <v>26</v>
      </c>
      <c r="O21" s="72" t="s">
        <v>25</v>
      </c>
      <c r="P21" s="67">
        <f>F21*0.8</f>
        <v>0.45528000000000007</v>
      </c>
      <c r="Q21" s="67">
        <v>20.05</v>
      </c>
      <c r="R21" s="159">
        <f t="shared" si="1"/>
        <v>9.1283640000000013</v>
      </c>
      <c r="S21" s="66" t="s">
        <v>242</v>
      </c>
    </row>
    <row r="22" spans="1:19" ht="45">
      <c r="A22" s="72" t="s">
        <v>25</v>
      </c>
      <c r="B22" s="67">
        <v>91692</v>
      </c>
      <c r="C22" s="66" t="s">
        <v>228</v>
      </c>
      <c r="D22" s="72" t="s">
        <v>120</v>
      </c>
      <c r="E22" s="72" t="s">
        <v>37</v>
      </c>
      <c r="F22" s="67">
        <v>4.4000000000000003E-3</v>
      </c>
      <c r="G22" s="67">
        <v>30.24</v>
      </c>
      <c r="H22" s="159">
        <f t="shared" si="0"/>
        <v>0.13305600000000001</v>
      </c>
      <c r="I22" s="154"/>
      <c r="J22" s="529"/>
      <c r="K22" s="72" t="s">
        <v>25</v>
      </c>
      <c r="L22" s="67">
        <v>91692</v>
      </c>
      <c r="M22" s="66" t="s">
        <v>228</v>
      </c>
      <c r="N22" s="72" t="s">
        <v>120</v>
      </c>
      <c r="O22" s="72" t="s">
        <v>37</v>
      </c>
      <c r="P22" s="67">
        <f>F22*0.2</f>
        <v>8.8000000000000014E-4</v>
      </c>
      <c r="Q22" s="67">
        <v>27.2</v>
      </c>
      <c r="R22" s="159">
        <f t="shared" si="1"/>
        <v>2.3936000000000002E-2</v>
      </c>
      <c r="S22" s="66" t="s">
        <v>240</v>
      </c>
    </row>
    <row r="23" spans="1:19" ht="45">
      <c r="A23" s="72" t="s">
        <v>25</v>
      </c>
      <c r="B23" s="67">
        <v>91693</v>
      </c>
      <c r="C23" s="66" t="s">
        <v>229</v>
      </c>
      <c r="D23" s="72" t="s">
        <v>230</v>
      </c>
      <c r="E23" s="72" t="s">
        <v>37</v>
      </c>
      <c r="F23" s="67">
        <v>1.9099999999999999E-2</v>
      </c>
      <c r="G23" s="67">
        <v>27.49</v>
      </c>
      <c r="H23" s="159">
        <f t="shared" si="0"/>
        <v>0.52505899999999994</v>
      </c>
      <c r="I23" s="154"/>
      <c r="J23" s="529"/>
      <c r="K23" s="72" t="s">
        <v>25</v>
      </c>
      <c r="L23" s="67">
        <v>91693</v>
      </c>
      <c r="M23" s="66" t="s">
        <v>229</v>
      </c>
      <c r="N23" s="72" t="s">
        <v>230</v>
      </c>
      <c r="O23" s="72" t="s">
        <v>37</v>
      </c>
      <c r="P23" s="67">
        <f>F23*0.2</f>
        <v>3.82E-3</v>
      </c>
      <c r="Q23" s="67">
        <v>25.99</v>
      </c>
      <c r="R23" s="159">
        <f t="shared" si="1"/>
        <v>9.928179999999999E-2</v>
      </c>
      <c r="S23" s="66" t="s">
        <v>240</v>
      </c>
    </row>
    <row r="24" spans="1:19" ht="45">
      <c r="A24" s="72" t="s">
        <v>25</v>
      </c>
      <c r="B24" s="67">
        <v>94974</v>
      </c>
      <c r="C24" s="66" t="s">
        <v>231</v>
      </c>
      <c r="D24" s="72" t="s">
        <v>75</v>
      </c>
      <c r="E24" s="72" t="s">
        <v>37</v>
      </c>
      <c r="F24" s="67">
        <v>1.1999999999999999E-3</v>
      </c>
      <c r="G24" s="67">
        <v>352.54</v>
      </c>
      <c r="H24" s="159">
        <f t="shared" si="0"/>
        <v>0.42304799999999998</v>
      </c>
      <c r="I24" s="154"/>
      <c r="J24" s="529"/>
      <c r="K24" s="72" t="s">
        <v>25</v>
      </c>
      <c r="L24" s="67">
        <v>94974</v>
      </c>
      <c r="M24" s="66" t="s">
        <v>231</v>
      </c>
      <c r="N24" s="72" t="s">
        <v>75</v>
      </c>
      <c r="O24" s="72" t="s">
        <v>37</v>
      </c>
      <c r="P24" s="67">
        <v>1.1999999999999999E-3</v>
      </c>
      <c r="Q24" s="67">
        <v>443.94</v>
      </c>
      <c r="R24" s="159">
        <f t="shared" si="1"/>
        <v>0.53272799999999998</v>
      </c>
      <c r="S24" s="66" t="s">
        <v>241</v>
      </c>
    </row>
    <row r="25" spans="1:19">
      <c r="A25" s="150"/>
      <c r="B25" s="65"/>
      <c r="C25" s="151" t="s">
        <v>18</v>
      </c>
      <c r="D25" s="67">
        <f>SUM(H16:H19,H22:H24)</f>
        <v>117.518885</v>
      </c>
      <c r="E25" s="152">
        <v>0.76494565299999995</v>
      </c>
      <c r="F25" s="65"/>
      <c r="G25" s="151"/>
      <c r="H25" s="65"/>
      <c r="I25" s="155"/>
      <c r="J25" s="529"/>
      <c r="K25" s="150"/>
      <c r="L25" s="65"/>
      <c r="M25" s="151" t="s">
        <v>18</v>
      </c>
      <c r="N25" s="72">
        <f>SUM(R16:R19,R22:R24)</f>
        <v>19.675183199999999</v>
      </c>
      <c r="O25" s="152">
        <v>0.76494565299999995</v>
      </c>
      <c r="P25" s="65"/>
      <c r="Q25" s="151"/>
      <c r="R25" s="65"/>
    </row>
    <row r="26" spans="1:19">
      <c r="A26" s="150"/>
      <c r="B26" s="65"/>
      <c r="C26" s="151" t="s">
        <v>19</v>
      </c>
      <c r="D26" s="67">
        <f>SUM(H20:H21)</f>
        <v>20.461042000000003</v>
      </c>
      <c r="E26" s="152">
        <v>0.235054347</v>
      </c>
      <c r="F26" s="65"/>
      <c r="G26" s="151"/>
      <c r="H26" s="65"/>
      <c r="I26" s="155"/>
      <c r="J26" s="529"/>
      <c r="K26" s="150"/>
      <c r="L26" s="65"/>
      <c r="M26" s="151" t="s">
        <v>19</v>
      </c>
      <c r="N26" s="72">
        <f>SUM(R20:R21)</f>
        <v>11.673379200000001</v>
      </c>
      <c r="O26" s="152">
        <v>0.235054347</v>
      </c>
      <c r="P26" s="65"/>
      <c r="Q26" s="151"/>
      <c r="R26" s="65"/>
    </row>
    <row r="27" spans="1:19">
      <c r="A27" s="150"/>
      <c r="B27" s="65"/>
      <c r="C27" s="151" t="s">
        <v>38</v>
      </c>
      <c r="D27" s="67">
        <f>SUM(D25:D26)</f>
        <v>137.979927</v>
      </c>
      <c r="E27" s="152">
        <v>1</v>
      </c>
      <c r="F27" s="65"/>
      <c r="G27" s="151"/>
      <c r="H27" s="65">
        <f>SUM(H16:H26)</f>
        <v>137.979927</v>
      </c>
      <c r="I27" s="155"/>
      <c r="J27" s="529"/>
      <c r="K27" s="150"/>
      <c r="L27" s="65"/>
      <c r="M27" s="151" t="s">
        <v>38</v>
      </c>
      <c r="N27" s="72">
        <f>SUM(N25:N26)</f>
        <v>31.348562399999999</v>
      </c>
      <c r="O27" s="152">
        <v>1</v>
      </c>
      <c r="P27" s="65"/>
      <c r="Q27" s="151"/>
      <c r="R27" s="65">
        <f>SUM(R16:R26)</f>
        <v>31.348562400000002</v>
      </c>
    </row>
    <row r="28" spans="1:19">
      <c r="J28" s="529"/>
    </row>
    <row r="29" spans="1:19" ht="30">
      <c r="A29" s="69"/>
      <c r="B29" s="78">
        <v>97644</v>
      </c>
      <c r="C29" s="69" t="s">
        <v>146</v>
      </c>
      <c r="D29" s="78" t="s">
        <v>29</v>
      </c>
      <c r="E29" s="69"/>
      <c r="F29" s="69"/>
      <c r="G29" s="79"/>
      <c r="H29" s="79"/>
      <c r="J29" s="529" t="s">
        <v>79</v>
      </c>
      <c r="K29" s="531"/>
      <c r="L29" s="531" t="s">
        <v>285</v>
      </c>
      <c r="M29" s="530" t="s">
        <v>284</v>
      </c>
      <c r="N29" s="531" t="s">
        <v>29</v>
      </c>
      <c r="O29" s="531"/>
      <c r="P29" s="531"/>
      <c r="Q29" s="531"/>
      <c r="R29" s="531"/>
      <c r="S29" s="531"/>
    </row>
    <row r="30" spans="1:19" ht="60">
      <c r="A30" s="72" t="s">
        <v>25</v>
      </c>
      <c r="B30" s="67">
        <v>88309</v>
      </c>
      <c r="C30" s="66" t="s">
        <v>119</v>
      </c>
      <c r="D30" s="72" t="s">
        <v>26</v>
      </c>
      <c r="E30" s="72" t="s">
        <v>25</v>
      </c>
      <c r="F30" s="67">
        <v>0.13150000000000001</v>
      </c>
      <c r="G30" s="67">
        <v>28.38</v>
      </c>
      <c r="H30" s="159">
        <f t="shared" ref="H30:H31" si="2">G30*F30</f>
        <v>3.73197</v>
      </c>
      <c r="J30" s="529"/>
      <c r="K30" s="72" t="s">
        <v>25</v>
      </c>
      <c r="L30" s="67">
        <v>88309</v>
      </c>
      <c r="M30" s="66" t="s">
        <v>119</v>
      </c>
      <c r="N30" s="72" t="s">
        <v>26</v>
      </c>
      <c r="O30" s="72" t="s">
        <v>25</v>
      </c>
      <c r="P30" s="67">
        <f>F30*3</f>
        <v>0.39450000000000002</v>
      </c>
      <c r="Q30" s="67">
        <v>21.02</v>
      </c>
      <c r="R30" s="159">
        <f t="shared" ref="R30:R31" si="3">Q30*P30</f>
        <v>8.292390000000001</v>
      </c>
      <c r="S30" s="336" t="s">
        <v>238</v>
      </c>
    </row>
    <row r="31" spans="1:19" ht="60">
      <c r="A31" s="72" t="s">
        <v>25</v>
      </c>
      <c r="B31" s="67">
        <v>88316</v>
      </c>
      <c r="C31" s="192" t="s">
        <v>8</v>
      </c>
      <c r="D31" s="72" t="s">
        <v>26</v>
      </c>
      <c r="E31" s="72" t="s">
        <v>25</v>
      </c>
      <c r="F31" s="67">
        <v>0.25819999999999999</v>
      </c>
      <c r="G31" s="67">
        <v>21.87</v>
      </c>
      <c r="H31" s="159">
        <f t="shared" si="2"/>
        <v>5.6468340000000001</v>
      </c>
      <c r="J31" s="529"/>
      <c r="K31" s="72" t="s">
        <v>25</v>
      </c>
      <c r="L31" s="67">
        <v>88316</v>
      </c>
      <c r="M31" s="192" t="s">
        <v>8</v>
      </c>
      <c r="N31" s="72" t="s">
        <v>26</v>
      </c>
      <c r="O31" s="72" t="s">
        <v>25</v>
      </c>
      <c r="P31" s="67">
        <f>F31*3</f>
        <v>0.77459999999999996</v>
      </c>
      <c r="Q31" s="67">
        <v>17.22</v>
      </c>
      <c r="R31" s="159">
        <f t="shared" si="3"/>
        <v>13.338611999999998</v>
      </c>
      <c r="S31" s="336" t="s">
        <v>238</v>
      </c>
    </row>
    <row r="32" spans="1:19">
      <c r="A32" s="150"/>
      <c r="B32" s="65"/>
      <c r="C32" s="151" t="s">
        <v>18</v>
      </c>
      <c r="D32" s="67"/>
      <c r="E32" s="152">
        <v>0.76494565299999995</v>
      </c>
      <c r="F32" s="65"/>
      <c r="G32" s="151"/>
      <c r="H32" s="65"/>
      <c r="J32" s="529"/>
      <c r="K32" s="150"/>
      <c r="L32" s="65"/>
      <c r="M32" s="151" t="s">
        <v>18</v>
      </c>
      <c r="N32" s="72"/>
      <c r="O32" s="152">
        <v>0.76494565299999995</v>
      </c>
      <c r="P32" s="65"/>
      <c r="Q32" s="151"/>
      <c r="R32" s="65"/>
    </row>
    <row r="33" spans="1:19">
      <c r="A33" s="150"/>
      <c r="B33" s="65"/>
      <c r="C33" s="151" t="s">
        <v>19</v>
      </c>
      <c r="D33" s="67">
        <f>SUM(H30:H31)</f>
        <v>9.3788040000000006</v>
      </c>
      <c r="E33" s="152">
        <v>0.235054347</v>
      </c>
      <c r="F33" s="65"/>
      <c r="G33" s="151"/>
      <c r="H33" s="65"/>
      <c r="J33" s="529"/>
      <c r="K33" s="150"/>
      <c r="L33" s="65"/>
      <c r="M33" s="151" t="s">
        <v>19</v>
      </c>
      <c r="N33" s="72">
        <f>SUM(R30:R31)</f>
        <v>21.631001999999999</v>
      </c>
      <c r="O33" s="152">
        <v>0.235054347</v>
      </c>
      <c r="P33" s="65"/>
      <c r="Q33" s="151"/>
      <c r="R33" s="65"/>
    </row>
    <row r="34" spans="1:19">
      <c r="A34" s="150"/>
      <c r="B34" s="65"/>
      <c r="C34" s="151" t="s">
        <v>38</v>
      </c>
      <c r="D34" s="67">
        <f>SUM(D32:D33)</f>
        <v>9.3788040000000006</v>
      </c>
      <c r="E34" s="152">
        <v>1</v>
      </c>
      <c r="F34" s="65"/>
      <c r="G34" s="151"/>
      <c r="H34" s="65">
        <f>SUM(H30:H33)</f>
        <v>9.3788040000000006</v>
      </c>
      <c r="J34" s="529"/>
      <c r="K34" s="150"/>
      <c r="L34" s="65"/>
      <c r="M34" s="151" t="s">
        <v>38</v>
      </c>
      <c r="N34" s="72">
        <f>SUM(N32:N33)</f>
        <v>21.631001999999999</v>
      </c>
      <c r="O34" s="152">
        <v>1</v>
      </c>
      <c r="P34" s="65"/>
      <c r="Q34" s="151"/>
      <c r="R34" s="65">
        <f>SUM(R30:R33)</f>
        <v>21.631001999999999</v>
      </c>
    </row>
    <row r="35" spans="1:19">
      <c r="J35" s="529"/>
    </row>
    <row r="36" spans="1:19" ht="30">
      <c r="A36" s="69"/>
      <c r="B36" s="78">
        <v>100701</v>
      </c>
      <c r="C36" s="69" t="s">
        <v>122</v>
      </c>
      <c r="D36" s="78" t="s">
        <v>29</v>
      </c>
      <c r="E36" s="69"/>
      <c r="F36" s="69"/>
      <c r="G36" s="79"/>
      <c r="H36" s="79"/>
      <c r="J36" s="529" t="s">
        <v>288</v>
      </c>
      <c r="K36" s="531"/>
      <c r="L36" s="531" t="s">
        <v>290</v>
      </c>
      <c r="M36" s="530" t="s">
        <v>289</v>
      </c>
      <c r="N36" s="531" t="s">
        <v>29</v>
      </c>
      <c r="O36" s="530"/>
      <c r="P36" s="530"/>
      <c r="Q36" s="530"/>
      <c r="R36" s="530"/>
      <c r="S36" s="530"/>
    </row>
    <row r="37" spans="1:19" ht="45">
      <c r="A37" s="72" t="s">
        <v>3</v>
      </c>
      <c r="B37" s="67">
        <v>4930</v>
      </c>
      <c r="C37" s="66" t="s">
        <v>286</v>
      </c>
      <c r="D37" s="72" t="s">
        <v>29</v>
      </c>
      <c r="E37" s="72" t="s">
        <v>37</v>
      </c>
      <c r="F37" s="67">
        <v>1</v>
      </c>
      <c r="G37" s="67">
        <v>992.25</v>
      </c>
      <c r="H37" s="159">
        <f t="shared" ref="H37:H40" si="4">G37*F37</f>
        <v>992.25</v>
      </c>
      <c r="J37" s="529"/>
      <c r="K37" s="72" t="s">
        <v>3</v>
      </c>
      <c r="L37" s="67">
        <v>4930</v>
      </c>
      <c r="M37" s="66" t="s">
        <v>286</v>
      </c>
      <c r="N37" s="72" t="s">
        <v>29</v>
      </c>
      <c r="O37" s="72" t="s">
        <v>37</v>
      </c>
      <c r="P37" s="67">
        <f>F37*0.2</f>
        <v>0.2</v>
      </c>
      <c r="Q37" s="67">
        <v>852.07</v>
      </c>
      <c r="R37" s="159">
        <f t="shared" ref="R37:R40" si="5">Q37*P37</f>
        <v>170.41400000000002</v>
      </c>
      <c r="S37" s="66" t="s">
        <v>240</v>
      </c>
    </row>
    <row r="38" spans="1:19">
      <c r="A38" s="72" t="s">
        <v>25</v>
      </c>
      <c r="B38" s="67">
        <v>88309</v>
      </c>
      <c r="C38" s="66" t="s">
        <v>119</v>
      </c>
      <c r="D38" s="72" t="s">
        <v>26</v>
      </c>
      <c r="E38" s="72" t="s">
        <v>25</v>
      </c>
      <c r="F38" s="67">
        <v>0.45700000000000002</v>
      </c>
      <c r="G38" s="67">
        <v>28.38</v>
      </c>
      <c r="H38" s="159">
        <f t="shared" si="4"/>
        <v>12.969659999999999</v>
      </c>
      <c r="J38" s="529"/>
      <c r="K38" s="72" t="s">
        <v>25</v>
      </c>
      <c r="L38" s="67">
        <v>88309</v>
      </c>
      <c r="M38" s="66" t="s">
        <v>119</v>
      </c>
      <c r="N38" s="72" t="s">
        <v>26</v>
      </c>
      <c r="O38" s="72" t="s">
        <v>25</v>
      </c>
      <c r="P38" s="67">
        <v>0.45700000000000002</v>
      </c>
      <c r="Q38" s="67">
        <v>21.02</v>
      </c>
      <c r="R38" s="159">
        <f t="shared" si="5"/>
        <v>9.6061399999999999</v>
      </c>
      <c r="S38" s="66" t="s">
        <v>241</v>
      </c>
    </row>
    <row r="39" spans="1:19">
      <c r="A39" s="72" t="s">
        <v>25</v>
      </c>
      <c r="B39" s="67">
        <v>88316</v>
      </c>
      <c r="C39" s="66" t="s">
        <v>8</v>
      </c>
      <c r="D39" s="72" t="s">
        <v>26</v>
      </c>
      <c r="E39" s="72" t="s">
        <v>25</v>
      </c>
      <c r="F39" s="67">
        <v>0.22900000000000001</v>
      </c>
      <c r="G39" s="67">
        <v>21.87</v>
      </c>
      <c r="H39" s="159">
        <f t="shared" si="4"/>
        <v>5.0082300000000002</v>
      </c>
      <c r="J39" s="529"/>
      <c r="K39" s="72" t="s">
        <v>25</v>
      </c>
      <c r="L39" s="67">
        <v>88316</v>
      </c>
      <c r="M39" s="66" t="s">
        <v>8</v>
      </c>
      <c r="N39" s="72" t="s">
        <v>26</v>
      </c>
      <c r="O39" s="72" t="s">
        <v>25</v>
      </c>
      <c r="P39" s="67">
        <v>0.22900000000000001</v>
      </c>
      <c r="Q39" s="67">
        <v>17.22</v>
      </c>
      <c r="R39" s="159">
        <f t="shared" si="5"/>
        <v>3.9433799999999999</v>
      </c>
      <c r="S39" s="66" t="s">
        <v>241</v>
      </c>
    </row>
    <row r="40" spans="1:19" ht="60">
      <c r="A40" s="72" t="s">
        <v>25</v>
      </c>
      <c r="B40" s="67">
        <v>88627</v>
      </c>
      <c r="C40" s="66" t="s">
        <v>124</v>
      </c>
      <c r="D40" s="72" t="s">
        <v>75</v>
      </c>
      <c r="E40" s="72" t="s">
        <v>25</v>
      </c>
      <c r="F40" s="67">
        <v>1.2E-2</v>
      </c>
      <c r="G40" s="67">
        <v>506.56</v>
      </c>
      <c r="H40" s="159">
        <f t="shared" si="4"/>
        <v>6.0787200000000006</v>
      </c>
      <c r="J40" s="529"/>
      <c r="K40" s="72" t="s">
        <v>25</v>
      </c>
      <c r="L40" s="67">
        <v>88627</v>
      </c>
      <c r="M40" s="66" t="s">
        <v>124</v>
      </c>
      <c r="N40" s="72" t="s">
        <v>75</v>
      </c>
      <c r="O40" s="72" t="s">
        <v>25</v>
      </c>
      <c r="P40" s="67">
        <v>1.2E-2</v>
      </c>
      <c r="Q40" s="67">
        <v>529.46</v>
      </c>
      <c r="R40" s="159">
        <f t="shared" si="5"/>
        <v>6.3535200000000005</v>
      </c>
      <c r="S40" s="66" t="s">
        <v>241</v>
      </c>
    </row>
    <row r="41" spans="1:19">
      <c r="A41" s="150"/>
      <c r="B41" s="65"/>
      <c r="C41" s="151" t="s">
        <v>18</v>
      </c>
      <c r="D41" s="159">
        <f>H37+H40</f>
        <v>998.32871999999998</v>
      </c>
      <c r="E41" s="152">
        <v>0.76494565299999995</v>
      </c>
      <c r="F41" s="65"/>
      <c r="G41" s="151"/>
      <c r="H41" s="65"/>
      <c r="J41" s="529"/>
      <c r="K41" s="150"/>
      <c r="L41" s="65"/>
      <c r="M41" s="151" t="s">
        <v>18</v>
      </c>
      <c r="N41" s="421">
        <f>R37+R40</f>
        <v>176.76752000000002</v>
      </c>
      <c r="O41" s="193">
        <v>0.76494565299999995</v>
      </c>
      <c r="P41" s="67"/>
      <c r="Q41" s="338"/>
      <c r="R41" s="67"/>
    </row>
    <row r="42" spans="1:19">
      <c r="A42" s="150"/>
      <c r="B42" s="65"/>
      <c r="C42" s="151" t="s">
        <v>19</v>
      </c>
      <c r="D42" s="159">
        <f>H38+H39</f>
        <v>17.977889999999999</v>
      </c>
      <c r="E42" s="152">
        <v>0.235054347</v>
      </c>
      <c r="F42" s="65"/>
      <c r="G42" s="151"/>
      <c r="H42" s="65"/>
      <c r="J42" s="529"/>
      <c r="K42" s="150"/>
      <c r="L42" s="65"/>
      <c r="M42" s="151" t="s">
        <v>19</v>
      </c>
      <c r="N42" s="421">
        <f>R38+R39</f>
        <v>13.549519999999999</v>
      </c>
      <c r="O42" s="193">
        <v>0.235054347</v>
      </c>
      <c r="P42" s="67"/>
      <c r="Q42" s="338"/>
      <c r="R42" s="67"/>
    </row>
    <row r="43" spans="1:19">
      <c r="A43" s="150"/>
      <c r="B43" s="65"/>
      <c r="C43" s="151" t="s">
        <v>38</v>
      </c>
      <c r="D43" s="67">
        <f>SUM(D41:D42)</f>
        <v>1016.30661</v>
      </c>
      <c r="E43" s="152">
        <v>1</v>
      </c>
      <c r="F43" s="65"/>
      <c r="G43" s="151"/>
      <c r="H43" s="65">
        <f>SUM(H37:H42)</f>
        <v>1016.30661</v>
      </c>
      <c r="J43" s="529"/>
      <c r="K43" s="150"/>
      <c r="L43" s="65"/>
      <c r="M43" s="151" t="s">
        <v>38</v>
      </c>
      <c r="N43" s="72">
        <f>SUM(N41:N42)</f>
        <v>190.31704000000002</v>
      </c>
      <c r="O43" s="193">
        <v>1</v>
      </c>
      <c r="P43" s="67"/>
      <c r="Q43" s="338"/>
      <c r="R43" s="67">
        <f>SUM(R37:R42)</f>
        <v>190.31704000000002</v>
      </c>
    </row>
    <row r="44" spans="1:19">
      <c r="J44" s="529"/>
    </row>
    <row r="45" spans="1:19" ht="45">
      <c r="A45" s="69"/>
      <c r="B45" s="78" t="s">
        <v>317</v>
      </c>
      <c r="C45" s="69" t="s">
        <v>318</v>
      </c>
      <c r="D45" s="78" t="s">
        <v>75</v>
      </c>
      <c r="E45" s="69"/>
      <c r="F45" s="69"/>
      <c r="G45" s="79"/>
      <c r="H45" s="79"/>
      <c r="J45" s="529" t="s">
        <v>177</v>
      </c>
      <c r="K45" s="531" t="s">
        <v>328</v>
      </c>
      <c r="L45" s="531" t="s">
        <v>326</v>
      </c>
      <c r="M45" s="530" t="s">
        <v>329</v>
      </c>
      <c r="N45" s="531" t="s">
        <v>98</v>
      </c>
      <c r="O45" s="530"/>
      <c r="P45" s="530"/>
      <c r="Q45" s="530"/>
      <c r="R45" s="530"/>
      <c r="S45" s="530"/>
    </row>
    <row r="46" spans="1:19" ht="105">
      <c r="A46" s="69"/>
      <c r="B46" s="397" t="s">
        <v>321</v>
      </c>
      <c r="C46" s="69"/>
      <c r="D46" s="78"/>
      <c r="E46" s="69"/>
      <c r="F46" s="69"/>
      <c r="G46" s="79"/>
      <c r="H46" s="79"/>
      <c r="J46" s="529"/>
      <c r="M46" s="192" t="s">
        <v>327</v>
      </c>
      <c r="N46" s="191" t="s">
        <v>98</v>
      </c>
      <c r="O46" s="192"/>
      <c r="P46" s="192">
        <v>1</v>
      </c>
      <c r="Q46" s="192">
        <f>TRUNC(716.92*1.0366,2)</f>
        <v>743.15</v>
      </c>
      <c r="R46" s="192">
        <f>Q46*P46</f>
        <v>743.15</v>
      </c>
      <c r="S46" s="519" t="s">
        <v>551</v>
      </c>
    </row>
    <row r="47" spans="1:19">
      <c r="A47" s="72"/>
      <c r="B47" s="67">
        <v>578</v>
      </c>
      <c r="C47" s="66" t="s">
        <v>319</v>
      </c>
      <c r="D47" s="72" t="s">
        <v>26</v>
      </c>
      <c r="E47" s="72"/>
      <c r="F47" s="67">
        <v>0.24</v>
      </c>
      <c r="G47" s="67">
        <v>47.251300000000001</v>
      </c>
      <c r="H47" s="159">
        <f t="shared" ref="H47:H48" si="6">G47*F47</f>
        <v>11.340311999999999</v>
      </c>
      <c r="J47" s="529"/>
      <c r="M47" s="151" t="s">
        <v>19</v>
      </c>
      <c r="N47" s="421"/>
      <c r="O47" s="193"/>
      <c r="P47" s="67"/>
      <c r="Q47" s="338"/>
      <c r="R47" s="67"/>
      <c r="S47" s="192"/>
    </row>
    <row r="48" spans="1:19">
      <c r="A48" s="72" t="s">
        <v>25</v>
      </c>
      <c r="B48" s="67">
        <v>2543</v>
      </c>
      <c r="C48" s="66" t="s">
        <v>320</v>
      </c>
      <c r="D48" s="72" t="s">
        <v>26</v>
      </c>
      <c r="E48" s="72"/>
      <c r="F48" s="67">
        <v>0.72</v>
      </c>
      <c r="G48" s="67">
        <v>17.14</v>
      </c>
      <c r="H48" s="159">
        <f t="shared" si="6"/>
        <v>12.3408</v>
      </c>
      <c r="J48" s="529"/>
      <c r="M48" s="151" t="s">
        <v>38</v>
      </c>
      <c r="N48" s="421">
        <f>SUM(R45:R46)</f>
        <v>743.15</v>
      </c>
      <c r="O48" s="193">
        <v>1</v>
      </c>
      <c r="P48" s="67"/>
      <c r="Q48" s="338"/>
      <c r="R48" s="159">
        <f>SUM(R45:R47)</f>
        <v>743.15</v>
      </c>
      <c r="S48" s="192"/>
    </row>
    <row r="49" spans="1:18">
      <c r="A49" s="150"/>
      <c r="B49" s="65"/>
      <c r="C49" s="151" t="s">
        <v>19</v>
      </c>
      <c r="D49" s="159"/>
      <c r="E49" s="152"/>
      <c r="F49" s="65"/>
      <c r="G49" s="151"/>
      <c r="H49" s="65"/>
      <c r="K49" s="150"/>
      <c r="L49" s="65"/>
      <c r="M49" s="151"/>
      <c r="N49" s="421"/>
      <c r="O49" s="152"/>
      <c r="P49" s="65"/>
      <c r="Q49" s="151"/>
      <c r="R49" s="65"/>
    </row>
    <row r="50" spans="1:18">
      <c r="A50" s="150"/>
      <c r="B50" s="65"/>
      <c r="C50" s="151" t="s">
        <v>38</v>
      </c>
      <c r="D50" s="159">
        <f>SUM(H47:H48)</f>
        <v>23.681111999999999</v>
      </c>
      <c r="E50" s="152">
        <v>1</v>
      </c>
      <c r="F50" s="65"/>
      <c r="G50" s="151"/>
      <c r="H50" s="65">
        <f>SUM(H47:H49)</f>
        <v>23.681111999999999</v>
      </c>
      <c r="K50" s="150"/>
      <c r="L50" s="65"/>
      <c r="M50" s="151"/>
      <c r="N50" s="421"/>
      <c r="O50" s="152"/>
      <c r="P50" s="65"/>
      <c r="Q50" s="151"/>
      <c r="R50" s="65"/>
    </row>
    <row r="122" spans="13:18">
      <c r="M122" s="151" t="s">
        <v>38</v>
      </c>
      <c r="N122" s="72"/>
      <c r="O122" s="193"/>
      <c r="P122" s="65"/>
      <c r="Q122" s="151"/>
      <c r="R122" s="67" t="e">
        <f>SUM(#REF!)</f>
        <v>#REF!</v>
      </c>
    </row>
  </sheetData>
  <autoFilter ref="J6:S48" xr:uid="{767C1BA9-5098-446D-9235-482D16DB0DE6}"/>
  <mergeCells count="3">
    <mergeCell ref="J1:S1"/>
    <mergeCell ref="A5:H5"/>
    <mergeCell ref="K5:S5"/>
  </mergeCells>
  <printOptions horizontalCentered="1"/>
  <pageMargins left="0.31496062992125984" right="0.31496062992125984" top="0.59055118110236227" bottom="0.59055118110236227" header="0.31496062992125984" footer="0.31496062992125984"/>
  <pageSetup paperSize="9" scale="64" orientation="landscape" r:id="rId1"/>
  <rowBreaks count="3" manualBreakCount="3">
    <brk id="14" min="9" max="18" man="1"/>
    <brk id="28" min="9" max="18" man="1"/>
    <brk id="48" min="9" max="18" man="1"/>
  </rowBreaks>
</worksheet>
</file>

<file path=docProps/app.xml><?xml version="1.0" encoding="utf-8"?>
<Properties xmlns="http://schemas.openxmlformats.org/officeDocument/2006/extended-properties" xmlns:vt="http://schemas.openxmlformats.org/officeDocument/2006/docPropsVTypes">
  <TotalTime>336</TotalTime>
  <Application>Microsoft Excel</Application>
  <DocSecurity>0</DocSecurity>
  <ScaleCrop>false</ScaleCrop>
  <HeadingPairs>
    <vt:vector size="4" baseType="variant">
      <vt:variant>
        <vt:lpstr>Planilhas</vt:lpstr>
      </vt:variant>
      <vt:variant>
        <vt:i4>12</vt:i4>
      </vt:variant>
      <vt:variant>
        <vt:lpstr>Intervalos Nomeados</vt:lpstr>
      </vt:variant>
      <vt:variant>
        <vt:i4>25</vt:i4>
      </vt:variant>
    </vt:vector>
  </HeadingPairs>
  <TitlesOfParts>
    <vt:vector size="37" baseType="lpstr">
      <vt:lpstr>Comparativo ND x D</vt:lpstr>
      <vt:lpstr>Planilha Sintética ND</vt:lpstr>
      <vt:lpstr>Comp Análiticas ND</vt:lpstr>
      <vt:lpstr>Cronograma ND</vt:lpstr>
      <vt:lpstr>BDI ND</vt:lpstr>
      <vt:lpstr>Memória de Cálculo</vt:lpstr>
      <vt:lpstr>OBJETO</vt:lpstr>
      <vt:lpstr>Planilha Sintética D</vt:lpstr>
      <vt:lpstr>Comp Análiticas D</vt:lpstr>
      <vt:lpstr>Cronograma D</vt:lpstr>
      <vt:lpstr>BDI D</vt:lpstr>
      <vt:lpstr>curva abc</vt:lpstr>
      <vt:lpstr>'curva abc'!__Anonymous_Sheet_DB__0</vt:lpstr>
      <vt:lpstr>'Planilha Sintética D'!__Anonymous_Sheet_DB__0</vt:lpstr>
      <vt:lpstr>'Planilha Sintética ND'!__Anonymous_Sheet_DB__0</vt:lpstr>
      <vt:lpstr>'BDI D'!Area_de_impressao</vt:lpstr>
      <vt:lpstr>'BDI ND'!Area_de_impressao</vt:lpstr>
      <vt:lpstr>'Comp Análiticas D'!Area_de_impressao</vt:lpstr>
      <vt:lpstr>'Comp Análiticas ND'!Area_de_impressao</vt:lpstr>
      <vt:lpstr>'Comparativo ND x D'!Area_de_impressao</vt:lpstr>
      <vt:lpstr>'Cronograma D'!Area_de_impressao</vt:lpstr>
      <vt:lpstr>'Cronograma ND'!Area_de_impressao</vt:lpstr>
      <vt:lpstr>'curva abc'!Area_de_impressao</vt:lpstr>
      <vt:lpstr>'Memória de Cálculo'!Area_de_impressao</vt:lpstr>
      <vt:lpstr>'Planilha Sintética D'!Area_de_impressao</vt:lpstr>
      <vt:lpstr>'Planilha Sintética ND'!Area_de_impressao</vt:lpstr>
      <vt:lpstr>'Comparativo ND x D'!dados</vt:lpstr>
      <vt:lpstr>'curva abc'!Excel_BuiltIn__FilterDatabase_6</vt:lpstr>
      <vt:lpstr>'Planilha Sintética D'!Excel_BuiltIn__FilterDatabase_6</vt:lpstr>
      <vt:lpstr>'Planilha Sintética ND'!Excel_BuiltIn__FilterDatabase_6</vt:lpstr>
      <vt:lpstr>'Comp Análiticas D'!Titulos_de_impressao</vt:lpstr>
      <vt:lpstr>'Comp Análiticas ND'!Titulos_de_impressao</vt:lpstr>
      <vt:lpstr>'Comparativo ND x D'!Titulos_de_impressao</vt:lpstr>
      <vt:lpstr>'curva abc'!Titulos_de_impressao</vt:lpstr>
      <vt:lpstr>'Memória de Cálculo'!Titulos_de_impressao</vt:lpstr>
      <vt:lpstr>'Planilha Sintética D'!Titulos_de_impressao</vt:lpstr>
      <vt:lpstr>'Planilha Sintética ND'!Titulos_de_impressao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Wagner Deconto</dc:creator>
  <cp:lastModifiedBy>Kelvin Zuttion</cp:lastModifiedBy>
  <cp:revision>52</cp:revision>
  <cp:lastPrinted>2022-12-23T17:22:11Z</cp:lastPrinted>
  <dcterms:created xsi:type="dcterms:W3CDTF">2012-02-24T19:16:29Z</dcterms:created>
  <dcterms:modified xsi:type="dcterms:W3CDTF">2022-12-23T17:22:23Z</dcterms:modified>
</cp:coreProperties>
</file>