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BD-TRANS\CONTRATOS\PRÉ-CONTRATAÇÕES\5 - 2020\Locação de Veículos Pará\Documentos após Análise Colit\"/>
    </mc:Choice>
  </mc:AlternateContent>
  <bookViews>
    <workbookView xWindow="0" yWindow="0" windowWidth="28800" windowHeight="12300"/>
  </bookViews>
  <sheets>
    <sheet name="Planilha de Custo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7" i="1" l="1"/>
  <c r="W58" i="1" s="1"/>
  <c r="X56" i="1"/>
  <c r="X55" i="1"/>
  <c r="X52" i="1"/>
  <c r="D51" i="1"/>
  <c r="X51" i="1" s="1"/>
  <c r="X50" i="1"/>
  <c r="D47" i="1"/>
  <c r="X47" i="1" s="1"/>
  <c r="X46" i="1"/>
  <c r="D46" i="1"/>
  <c r="D45" i="1"/>
  <c r="X45" i="1" s="1"/>
  <c r="D44" i="1"/>
  <c r="X44" i="1" s="1"/>
  <c r="D43" i="1"/>
  <c r="X43" i="1" s="1"/>
  <c r="X42" i="1"/>
  <c r="D42" i="1"/>
  <c r="D41" i="1"/>
  <c r="X41" i="1" s="1"/>
  <c r="D40" i="1"/>
  <c r="X40" i="1" s="1"/>
  <c r="D39" i="1"/>
  <c r="X39" i="1" s="1"/>
  <c r="X38" i="1"/>
  <c r="D38" i="1"/>
  <c r="D37" i="1"/>
  <c r="X37" i="1" s="1"/>
  <c r="D36" i="1"/>
  <c r="X36" i="1" s="1"/>
  <c r="D35" i="1"/>
  <c r="X35" i="1" s="1"/>
  <c r="X34" i="1"/>
  <c r="D34" i="1"/>
  <c r="D33" i="1"/>
  <c r="X33" i="1" s="1"/>
  <c r="D32" i="1"/>
  <c r="X32" i="1" s="1"/>
  <c r="D31" i="1"/>
  <c r="X31" i="1" s="1"/>
  <c r="X30" i="1"/>
  <c r="D30" i="1"/>
  <c r="D29" i="1"/>
  <c r="X29" i="1" s="1"/>
  <c r="W24" i="1"/>
  <c r="S24" i="1"/>
  <c r="O24" i="1"/>
  <c r="H24" i="1"/>
  <c r="J24" i="1" s="1"/>
  <c r="F24" i="1"/>
  <c r="K24" i="1" s="1"/>
  <c r="X24" i="1" s="1"/>
  <c r="W23" i="1"/>
  <c r="S23" i="1"/>
  <c r="O23" i="1"/>
  <c r="H23" i="1"/>
  <c r="J23" i="1" s="1"/>
  <c r="F23" i="1"/>
  <c r="W22" i="1"/>
  <c r="S22" i="1"/>
  <c r="O22" i="1"/>
  <c r="H22" i="1"/>
  <c r="J22" i="1" s="1"/>
  <c r="F22" i="1"/>
  <c r="K22" i="1" s="1"/>
  <c r="X22" i="1" s="1"/>
  <c r="W21" i="1"/>
  <c r="S21" i="1"/>
  <c r="O21" i="1"/>
  <c r="H21" i="1"/>
  <c r="J21" i="1" s="1"/>
  <c r="F21" i="1"/>
  <c r="K21" i="1" s="1"/>
  <c r="X21" i="1" s="1"/>
  <c r="W20" i="1"/>
  <c r="S20" i="1"/>
  <c r="O20" i="1"/>
  <c r="H20" i="1"/>
  <c r="J20" i="1" s="1"/>
  <c r="F20" i="1"/>
  <c r="K20" i="1" s="1"/>
  <c r="X20" i="1" s="1"/>
  <c r="W19" i="1"/>
  <c r="S19" i="1"/>
  <c r="O19" i="1"/>
  <c r="H19" i="1"/>
  <c r="J19" i="1" s="1"/>
  <c r="F19" i="1"/>
  <c r="W18" i="1"/>
  <c r="S18" i="1"/>
  <c r="O18" i="1"/>
  <c r="H18" i="1"/>
  <c r="J18" i="1" s="1"/>
  <c r="F18" i="1"/>
  <c r="W17" i="1"/>
  <c r="S17" i="1"/>
  <c r="O17" i="1"/>
  <c r="H17" i="1"/>
  <c r="J17" i="1" s="1"/>
  <c r="F17" i="1"/>
  <c r="K17" i="1" s="1"/>
  <c r="X17" i="1" s="1"/>
  <c r="W16" i="1"/>
  <c r="S16" i="1"/>
  <c r="O16" i="1"/>
  <c r="H16" i="1"/>
  <c r="J16" i="1" s="1"/>
  <c r="F16" i="1"/>
  <c r="K16" i="1" s="1"/>
  <c r="X16" i="1" s="1"/>
  <c r="W15" i="1"/>
  <c r="S15" i="1"/>
  <c r="O15" i="1"/>
  <c r="H15" i="1"/>
  <c r="J15" i="1" s="1"/>
  <c r="F15" i="1"/>
  <c r="W14" i="1"/>
  <c r="S14" i="1"/>
  <c r="O14" i="1"/>
  <c r="H14" i="1"/>
  <c r="J14" i="1" s="1"/>
  <c r="F14" i="1"/>
  <c r="K14" i="1" s="1"/>
  <c r="X14" i="1" s="1"/>
  <c r="W13" i="1"/>
  <c r="S13" i="1"/>
  <c r="O13" i="1"/>
  <c r="H13" i="1"/>
  <c r="J13" i="1" s="1"/>
  <c r="F13" i="1"/>
  <c r="K13" i="1" s="1"/>
  <c r="X13" i="1" s="1"/>
  <c r="W12" i="1"/>
  <c r="S12" i="1"/>
  <c r="O12" i="1"/>
  <c r="H12" i="1"/>
  <c r="J12" i="1" s="1"/>
  <c r="F12" i="1"/>
  <c r="K12" i="1" s="1"/>
  <c r="X12" i="1" s="1"/>
  <c r="W11" i="1"/>
  <c r="S11" i="1"/>
  <c r="O11" i="1"/>
  <c r="H11" i="1"/>
  <c r="J11" i="1" s="1"/>
  <c r="F11" i="1"/>
  <c r="W10" i="1"/>
  <c r="S10" i="1"/>
  <c r="O10" i="1"/>
  <c r="H10" i="1"/>
  <c r="J10" i="1" s="1"/>
  <c r="F10" i="1"/>
  <c r="W9" i="1"/>
  <c r="S9" i="1"/>
  <c r="O9" i="1"/>
  <c r="H9" i="1"/>
  <c r="J9" i="1" s="1"/>
  <c r="F9" i="1"/>
  <c r="K9" i="1" s="1"/>
  <c r="X9" i="1" s="1"/>
  <c r="W8" i="1"/>
  <c r="S8" i="1"/>
  <c r="O8" i="1"/>
  <c r="H8" i="1"/>
  <c r="J8" i="1" s="1"/>
  <c r="F8" i="1"/>
  <c r="K8" i="1" s="1"/>
  <c r="X8" i="1" s="1"/>
  <c r="W7" i="1"/>
  <c r="S7" i="1"/>
  <c r="O7" i="1"/>
  <c r="H7" i="1"/>
  <c r="J7" i="1" s="1"/>
  <c r="F7" i="1"/>
  <c r="W6" i="1"/>
  <c r="S6" i="1"/>
  <c r="O6" i="1"/>
  <c r="H6" i="1"/>
  <c r="J6" i="1" s="1"/>
  <c r="F6" i="1"/>
  <c r="K6" i="1" s="1"/>
  <c r="X6" i="1" s="1"/>
  <c r="K7" i="1" l="1"/>
  <c r="X7" i="1" s="1"/>
  <c r="K15" i="1"/>
  <c r="X15" i="1" s="1"/>
  <c r="K23" i="1"/>
  <c r="X23" i="1" s="1"/>
  <c r="W48" i="1"/>
  <c r="W53" i="1"/>
  <c r="K11" i="1"/>
  <c r="X11" i="1" s="1"/>
  <c r="X25" i="1" s="1"/>
  <c r="W59" i="1" s="1"/>
  <c r="W60" i="1" s="1"/>
  <c r="K19" i="1"/>
  <c r="X19" i="1" s="1"/>
  <c r="K10" i="1"/>
  <c r="X10" i="1" s="1"/>
  <c r="K18" i="1"/>
  <c r="X18" i="1" s="1"/>
</calcChain>
</file>

<file path=xl/sharedStrings.xml><?xml version="1.0" encoding="utf-8"?>
<sst xmlns="http://schemas.openxmlformats.org/spreadsheetml/2006/main" count="135" uniqueCount="100">
  <si>
    <t>APÊNDICE IV - PLANILHA DE CUSTOS DETALHADA
GRUPO 1 - PARÁ</t>
  </si>
  <si>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</si>
  <si>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</si>
  <si>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</si>
  <si>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</si>
  <si>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</si>
  <si>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>Consecutivas de 30 dias acima</t>
  </si>
  <si>
    <t>FÓRMULA</t>
  </si>
  <si>
    <t>FATOR DE PONDERAÇÃO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</si>
  <si>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</si>
  <si>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</si>
  <si>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</si>
  <si>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</si>
  <si>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</si>
  <si>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</si>
  <si>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</si>
  <si>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</si>
  <si>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</si>
  <si>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</si>
  <si>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</si>
  <si>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</si>
  <si>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</si>
  <si>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</si>
  <si>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</si>
  <si>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</si>
  <si>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</si>
  <si>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</si>
  <si>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</si>
  <si>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</si>
  <si>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</si>
  <si>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</si>
  <si>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</si>
  <si>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</si>
  <si>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</si>
  <si>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</si>
  <si>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</si>
  <si>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</si>
  <si>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</si>
  <si>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</si>
  <si>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</si>
  <si>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</si>
  <si>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</si>
  <si>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</si>
  <si>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</si>
  <si>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</si>
  <si>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</si>
  <si>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</si>
  <si>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</si>
  <si>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</si>
  <si>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</si>
  <si>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</si>
  <si>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</si>
  <si>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</si>
  <si>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</si>
  <si>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</si>
  <si>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 xml:space="preserve">Caminhonete Exec 4x2 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</si>
  <si>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</si>
  <si>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</si>
  <si>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</si>
  <si>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</si>
  <si>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</si>
  <si>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</si>
  <si>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</si>
  <si>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</si>
  <si>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</si>
  <si>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</si>
  <si>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</si>
  <si>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</si>
  <si>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</si>
  <si>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</si>
  <si>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</si>
  <si>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</si>
  <si>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</si>
  <si>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</si>
  <si>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</si>
  <si>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</si>
  <si>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</si>
  <si>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</si>
  <si>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PLANILHA DE CUSTOS ESTIMADOS</t>
  </si>
  <si>
    <t>"NO SHOW"</t>
  </si>
  <si>
    <t>FP8</t>
  </si>
  <si>
    <t>E1</t>
  </si>
  <si>
    <t>- A diária de 10h será no máximo 80% da diária de 24h.</t>
  </si>
  <si>
    <t>- A Hora Extra não poderá ultrapassar 20% da diária correspondente</t>
  </si>
  <si>
    <t>- O valor do "NO SHOW" não poderá ultrapassar 70% da diária de 10h da categoria correspondente</t>
  </si>
  <si>
    <t>Caminhonete Exec 4x2</t>
  </si>
  <si>
    <t>SUBTOTAL</t>
  </si>
  <si>
    <t>Diárias Motoristas</t>
  </si>
  <si>
    <t>Motorista</t>
  </si>
  <si>
    <t>Motorista c/ adicional 60%</t>
  </si>
  <si>
    <t>Hora Extra Motorista</t>
  </si>
  <si>
    <t>* Combustível</t>
  </si>
  <si>
    <t>Litros</t>
  </si>
  <si>
    <t>Etanol</t>
  </si>
  <si>
    <t>Diesel</t>
  </si>
  <si>
    <t>Gasolina</t>
  </si>
  <si>
    <t>TOTAL
COMBUSTÍVEL</t>
  </si>
  <si>
    <r>
      <t xml:space="preserve">* Média de Preços Médios ao Consumidor - Referência </t>
    </r>
    <r>
      <rPr>
        <b/>
        <sz val="9"/>
        <color rgb="FFFF0000"/>
        <rFont val="Arial"/>
        <family val="2"/>
      </rPr>
      <t>mês de fevereiro de 2020</t>
    </r>
    <r>
      <rPr>
        <b/>
        <sz val="9"/>
        <rFont val="Arial"/>
        <family val="2"/>
      </rPr>
      <t xml:space="preserve">
AGÊNCIA NACIONAL DO PETRÓLEO, GÁS NATURAL E BIOCOMBUSTÍVEIS - ANP</t>
    </r>
  </si>
  <si>
    <t>TOTAL
LOCAÇÃO DE VEÍCULOS</t>
  </si>
  <si>
    <t>TOTAL GRUPO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</si>
</sst>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$&quot;\ #,##0.00"/>
    <numFmt numFmtId="165" formatCode="#,##0.000"/>
  </numFmts>
  <fonts count="10" x14ac:knownFonts="1">
    <font>
      <sz val="10"/>
      <name val="Arial"/>
    </font>
    <font>
      <b/>
      <i/>
      <sz val="14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3F99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8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textRotation="90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4" fillId="7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3" borderId="7" xfId="0" applyFont="1" applyFill="1" applyBorder="1" applyAlignment="1">
      <alignment horizontal="center" vertical="center" textRotation="90" wrapText="1"/>
    </xf>
    <xf numFmtId="0" fontId="4" fillId="8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4" fillId="5" borderId="7" xfId="0" applyFont="1" applyFill="1" applyBorder="1" applyAlignment="1">
      <alignment horizontal="center" vertical="center" textRotation="90" wrapText="1"/>
    </xf>
    <xf numFmtId="0" fontId="4" fillId="6" borderId="7" xfId="0" applyFont="1" applyFill="1" applyBorder="1" applyAlignment="1">
      <alignment horizontal="center" vertical="center" textRotation="90" wrapText="1"/>
    </xf>
    <xf numFmtId="0" fontId="4" fillId="7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" fontId="3" fillId="2" borderId="6" xfId="1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1" fontId="3" fillId="2" borderId="13" xfId="1" applyNumberFormat="1" applyFont="1" applyFill="1" applyBorder="1" applyAlignment="1">
      <alignment horizontal="center" vertical="center"/>
    </xf>
    <xf numFmtId="2" fontId="3" fillId="3" borderId="13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" fontId="3" fillId="9" borderId="13" xfId="0" applyNumberFormat="1" applyFont="1" applyFill="1" applyBorder="1" applyAlignment="1">
      <alignment horizontal="center" vertical="center"/>
    </xf>
    <xf numFmtId="4" fontId="4" fillId="8" borderId="14" xfId="0" applyNumberFormat="1" applyFont="1" applyFill="1" applyBorder="1" applyAlignment="1">
      <alignment horizontal="center" vertical="center"/>
    </xf>
    <xf numFmtId="4" fontId="3" fillId="10" borderId="13" xfId="0" applyNumberFormat="1" applyFont="1" applyFill="1" applyBorder="1" applyAlignment="1">
      <alignment horizontal="center" vertical="center"/>
    </xf>
    <xf numFmtId="4" fontId="3" fillId="11" borderId="13" xfId="0" applyNumberFormat="1" applyFont="1" applyFill="1" applyBorder="1" applyAlignment="1">
      <alignment horizontal="center" vertical="center"/>
    </xf>
    <xf numFmtId="4" fontId="4" fillId="8" borderId="6" xfId="0" applyNumberFormat="1" applyFont="1" applyFill="1" applyBorder="1" applyAlignment="1">
      <alignment horizontal="center" vertical="center"/>
    </xf>
    <xf numFmtId="4" fontId="3" fillId="7" borderId="8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 wrapText="1"/>
    </xf>
    <xf numFmtId="1" fontId="3" fillId="2" borderId="1" xfId="1" applyNumberFormat="1" applyFont="1" applyFill="1" applyBorder="1" applyAlignment="1">
      <alignment horizontal="center" vertical="center"/>
    </xf>
    <xf numFmtId="1" fontId="3" fillId="2" borderId="4" xfId="1" applyNumberFormat="1" applyFont="1" applyFill="1" applyBorder="1" applyAlignment="1">
      <alignment horizontal="center" vertical="center"/>
    </xf>
    <xf numFmtId="4" fontId="3" fillId="12" borderId="15" xfId="0" applyNumberFormat="1" applyFont="1" applyFill="1" applyBorder="1" applyAlignment="1">
      <alignment vertical="center"/>
    </xf>
    <xf numFmtId="0" fontId="3" fillId="12" borderId="14" xfId="0" applyFont="1" applyFill="1" applyBorder="1" applyAlignment="1">
      <alignment vertical="center"/>
    </xf>
    <xf numFmtId="4" fontId="4" fillId="12" borderId="6" xfId="0" applyNumberFormat="1" applyFont="1" applyFill="1" applyBorder="1" applyAlignment="1">
      <alignment vertical="center"/>
    </xf>
    <xf numFmtId="4" fontId="2" fillId="0" borderId="0" xfId="0" applyNumberFormat="1" applyFont="1" applyAlignment="1">
      <alignment vertical="center" wrapText="1"/>
    </xf>
    <xf numFmtId="0" fontId="6" fillId="12" borderId="15" xfId="0" applyFont="1" applyFill="1" applyBorder="1" applyAlignment="1">
      <alignment horizontal="center" vertical="center"/>
    </xf>
    <xf numFmtId="0" fontId="6" fillId="12" borderId="14" xfId="0" applyFont="1" applyFill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4" fontId="2" fillId="0" borderId="16" xfId="0" applyNumberFormat="1" applyFont="1" applyBorder="1" applyAlignment="1">
      <alignment vertical="center" wrapText="1"/>
    </xf>
    <xf numFmtId="0" fontId="4" fillId="12" borderId="17" xfId="0" applyFont="1" applyFill="1" applyBorder="1" applyAlignment="1">
      <alignment horizontal="center" vertical="center"/>
    </xf>
    <xf numFmtId="0" fontId="4" fillId="12" borderId="12" xfId="0" applyFont="1" applyFill="1" applyBorder="1" applyAlignment="1">
      <alignment horizontal="center" vertical="center"/>
    </xf>
    <xf numFmtId="0" fontId="4" fillId="12" borderId="18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13" borderId="15" xfId="0" applyFont="1" applyFill="1" applyBorder="1" applyAlignment="1">
      <alignment horizontal="center" vertical="center"/>
    </xf>
    <xf numFmtId="0" fontId="3" fillId="13" borderId="13" xfId="0" applyFont="1" applyFill="1" applyBorder="1" applyAlignment="1">
      <alignment horizontal="center" vertical="center"/>
    </xf>
    <xf numFmtId="4" fontId="3" fillId="12" borderId="13" xfId="0" applyNumberFormat="1" applyFont="1" applyFill="1" applyBorder="1" applyAlignment="1">
      <alignment horizontal="center" vertical="center"/>
    </xf>
    <xf numFmtId="0" fontId="7" fillId="8" borderId="0" xfId="0" quotePrefix="1" applyFont="1" applyFill="1" applyAlignment="1">
      <alignment horizontal="left" vertical="center"/>
    </xf>
    <xf numFmtId="0" fontId="4" fillId="8" borderId="0" xfId="0" quotePrefix="1" applyFont="1" applyFill="1" applyBorder="1" applyAlignment="1">
      <alignment horizontal="left" vertical="center"/>
    </xf>
    <xf numFmtId="4" fontId="3" fillId="14" borderId="8" xfId="0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7" fillId="0" borderId="0" xfId="0" quotePrefix="1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4" fontId="4" fillId="8" borderId="15" xfId="0" applyNumberFormat="1" applyFont="1" applyFill="1" applyBorder="1" applyAlignment="1">
      <alignment horizontal="center" vertical="center"/>
    </xf>
    <xf numFmtId="4" fontId="4" fillId="8" borderId="19" xfId="0" applyNumberFormat="1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4" fontId="8" fillId="12" borderId="13" xfId="0" applyNumberFormat="1" applyFont="1" applyFill="1" applyBorder="1" applyAlignment="1">
      <alignment horizontal="center" vertical="center"/>
    </xf>
    <xf numFmtId="0" fontId="7" fillId="8" borderId="0" xfId="0" quotePrefix="1" applyNumberFormat="1" applyFont="1" applyFill="1" applyAlignment="1">
      <alignment horizontal="left" vertical="center"/>
    </xf>
    <xf numFmtId="4" fontId="3" fillId="14" borderId="6" xfId="0" applyNumberFormat="1" applyFont="1" applyFill="1" applyBorder="1" applyAlignment="1">
      <alignment horizontal="center" vertical="center"/>
    </xf>
    <xf numFmtId="0" fontId="9" fillId="13" borderId="15" xfId="0" applyFont="1" applyFill="1" applyBorder="1" applyAlignment="1">
      <alignment horizontal="center" vertical="center"/>
    </xf>
    <xf numFmtId="0" fontId="9" fillId="13" borderId="13" xfId="0" applyFont="1" applyFill="1" applyBorder="1" applyAlignment="1">
      <alignment horizontal="center" vertical="center"/>
    </xf>
    <xf numFmtId="3" fontId="9" fillId="2" borderId="6" xfId="1" applyNumberFormat="1" applyFont="1" applyFill="1" applyBorder="1" applyAlignment="1">
      <alignment horizontal="center" vertical="center"/>
    </xf>
    <xf numFmtId="165" fontId="3" fillId="12" borderId="6" xfId="0" applyNumberFormat="1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9" fillId="8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15" borderId="15" xfId="1" applyFont="1" applyFill="1" applyBorder="1" applyAlignment="1">
      <alignment horizontal="left" vertical="center" wrapText="1"/>
    </xf>
    <xf numFmtId="0" fontId="4" fillId="15" borderId="14" xfId="1" applyFont="1" applyFill="1" applyBorder="1" applyAlignment="1">
      <alignment horizontal="left" vertical="center" wrapText="1"/>
    </xf>
    <xf numFmtId="0" fontId="4" fillId="15" borderId="13" xfId="1" applyFont="1" applyFill="1" applyBorder="1" applyAlignment="1">
      <alignment horizontal="left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0" fontId="4" fillId="16" borderId="15" xfId="0" applyFont="1" applyFill="1" applyBorder="1" applyAlignment="1">
      <alignment horizontal="center" vertical="center" wrapText="1"/>
    </xf>
    <xf numFmtId="0" fontId="4" fillId="16" borderId="13" xfId="0" applyFont="1" applyFill="1" applyBorder="1" applyAlignment="1">
      <alignment horizontal="center" vertical="center" wrapText="1"/>
    </xf>
    <xf numFmtId="4" fontId="4" fillId="16" borderId="15" xfId="0" applyNumberFormat="1" applyFont="1" applyFill="1" applyBorder="1" applyAlignment="1">
      <alignment horizontal="center" vertical="center"/>
    </xf>
    <xf numFmtId="4" fontId="4" fillId="16" borderId="13" xfId="0" applyNumberFormat="1" applyFont="1" applyFill="1" applyBorder="1" applyAlignment="1">
      <alignment horizontal="center" vertical="center"/>
    </xf>
    <xf numFmtId="9" fontId="3" fillId="0" borderId="0" xfId="0" applyNumberFormat="1" applyFont="1" applyAlignment="1">
      <alignment vertical="center"/>
    </xf>
    <xf numFmtId="0" fontId="0" fillId="0" borderId="0" xfId="0" applyAlignment="1">
      <alignment vertic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showGridLines="0" tabSelected="1" zoomScale="91" zoomScaleNormal="91" workbookViewId="0">
      <selection activeCell="AC11" sqref="AC11"/>
    </sheetView>
  </sheetViews>
  <sheetFormatPr defaultRowHeight="12.75" x14ac:dyDescent="0.2"/>
  <cols>
    <col min="1" max="1" width="9.140625" style="119"/>
    <col min="2" max="2" width="26.140625" style="119" customWidth="1"/>
    <col min="3" max="10" width="9.28515625" style="119" bestFit="1" customWidth="1"/>
    <col min="11" max="11" width="11.42578125" style="119" customWidth="1"/>
    <col min="12" max="14" width="9.28515625" style="119" bestFit="1" customWidth="1"/>
    <col min="15" max="15" width="10.5703125" style="119" bestFit="1" customWidth="1"/>
    <col min="16" max="18" width="9.28515625" style="119" bestFit="1" customWidth="1"/>
    <col min="19" max="19" width="10.42578125" style="119" bestFit="1" customWidth="1"/>
    <col min="20" max="21" width="9.28515625" style="119" bestFit="1" customWidth="1"/>
    <col min="22" max="22" width="9.5703125" style="119" customWidth="1"/>
    <col min="23" max="23" width="11.140625" style="119" customWidth="1"/>
    <col min="24" max="24" width="9.85546875" style="119" bestFit="1" customWidth="1"/>
    <col min="25" max="25" width="11.140625" style="119" bestFit="1" customWidth="1"/>
    <col min="26" max="16384" width="9.140625" style="119"/>
  </cols>
  <sheetData>
    <row r="1" spans="1:25" s="3" customFormat="1" ht="46.5" customHeight="1" thickBo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s="3" customFormat="1" ht="25.5" customHeight="1" thickBot="1" x14ac:dyDescent="0.25">
      <c r="A2" s="4" t="s">
        <v>1</v>
      </c>
      <c r="B2" s="5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8"/>
      <c r="L2" s="9" t="s">
        <v>4</v>
      </c>
      <c r="M2" s="10"/>
      <c r="N2" s="10"/>
      <c r="O2" s="11"/>
      <c r="P2" s="12" t="s">
        <v>5</v>
      </c>
      <c r="Q2" s="13"/>
      <c r="R2" s="13"/>
      <c r="S2" s="14"/>
      <c r="T2" s="15" t="s">
        <v>6</v>
      </c>
      <c r="U2" s="16"/>
      <c r="V2" s="16"/>
      <c r="W2" s="17"/>
      <c r="X2" s="18" t="s">
        <v>7</v>
      </c>
      <c r="Y2" s="2"/>
    </row>
    <row r="3" spans="1:25" s="3" customFormat="1" ht="13.5" customHeight="1" thickBot="1" x14ac:dyDescent="0.25">
      <c r="A3" s="19"/>
      <c r="B3" s="20"/>
      <c r="C3" s="21" t="s">
        <v>8</v>
      </c>
      <c r="D3" s="22" t="s">
        <v>9</v>
      </c>
      <c r="E3" s="21" t="s">
        <v>8</v>
      </c>
      <c r="F3" s="22" t="s">
        <v>10</v>
      </c>
      <c r="G3" s="21" t="s">
        <v>8</v>
      </c>
      <c r="H3" s="22" t="s">
        <v>11</v>
      </c>
      <c r="I3" s="21" t="s">
        <v>8</v>
      </c>
      <c r="J3" s="22" t="s">
        <v>12</v>
      </c>
      <c r="K3" s="23" t="s">
        <v>13</v>
      </c>
      <c r="L3" s="21" t="s">
        <v>8</v>
      </c>
      <c r="M3" s="24" t="s">
        <v>9</v>
      </c>
      <c r="N3" s="24" t="s">
        <v>10</v>
      </c>
      <c r="O3" s="23" t="s">
        <v>13</v>
      </c>
      <c r="P3" s="21" t="s">
        <v>8</v>
      </c>
      <c r="Q3" s="25" t="s">
        <v>9</v>
      </c>
      <c r="R3" s="25" t="s">
        <v>10</v>
      </c>
      <c r="S3" s="23" t="s">
        <v>13</v>
      </c>
      <c r="T3" s="21" t="s">
        <v>8</v>
      </c>
      <c r="U3" s="26" t="s">
        <v>9</v>
      </c>
      <c r="V3" s="26" t="s">
        <v>10</v>
      </c>
      <c r="W3" s="23" t="s">
        <v>13</v>
      </c>
      <c r="X3" s="27"/>
      <c r="Y3" s="2"/>
    </row>
    <row r="4" spans="1:25" s="3" customFormat="1" ht="63.75" customHeight="1" thickBot="1" x14ac:dyDescent="0.25">
      <c r="A4" s="19"/>
      <c r="B4" s="20"/>
      <c r="C4" s="28"/>
      <c r="D4" s="29"/>
      <c r="E4" s="28"/>
      <c r="F4" s="29"/>
      <c r="G4" s="28"/>
      <c r="H4" s="29"/>
      <c r="I4" s="28"/>
      <c r="J4" s="29"/>
      <c r="K4" s="30" t="s">
        <v>14</v>
      </c>
      <c r="L4" s="28"/>
      <c r="M4" s="31"/>
      <c r="N4" s="31"/>
      <c r="O4" s="30" t="s">
        <v>15</v>
      </c>
      <c r="P4" s="28"/>
      <c r="Q4" s="32"/>
      <c r="R4" s="32"/>
      <c r="S4" s="30" t="s">
        <v>16</v>
      </c>
      <c r="T4" s="28"/>
      <c r="U4" s="33"/>
      <c r="V4" s="33"/>
      <c r="W4" s="30" t="s">
        <v>17</v>
      </c>
      <c r="X4" s="34" t="s">
        <v>18</v>
      </c>
      <c r="Y4" s="2"/>
    </row>
    <row r="5" spans="1:25" s="3" customFormat="1" ht="13.5" customHeight="1" thickBot="1" x14ac:dyDescent="0.25">
      <c r="A5" s="35"/>
      <c r="B5" s="36"/>
      <c r="C5" s="37" t="s">
        <v>19</v>
      </c>
      <c r="D5" s="38" t="s">
        <v>20</v>
      </c>
      <c r="E5" s="37" t="s">
        <v>21</v>
      </c>
      <c r="F5" s="38" t="s">
        <v>22</v>
      </c>
      <c r="G5" s="37" t="s">
        <v>23</v>
      </c>
      <c r="H5" s="38" t="s">
        <v>24</v>
      </c>
      <c r="I5" s="37" t="s">
        <v>25</v>
      </c>
      <c r="J5" s="38" t="s">
        <v>26</v>
      </c>
      <c r="K5" s="38" t="s">
        <v>27</v>
      </c>
      <c r="L5" s="37" t="s">
        <v>28</v>
      </c>
      <c r="M5" s="39" t="s">
        <v>29</v>
      </c>
      <c r="N5" s="39" t="s">
        <v>30</v>
      </c>
      <c r="O5" s="40" t="s">
        <v>31</v>
      </c>
      <c r="P5" s="37" t="s">
        <v>32</v>
      </c>
      <c r="Q5" s="41" t="s">
        <v>33</v>
      </c>
      <c r="R5" s="41" t="s">
        <v>34</v>
      </c>
      <c r="S5" s="40" t="s">
        <v>35</v>
      </c>
      <c r="T5" s="37" t="s">
        <v>36</v>
      </c>
      <c r="U5" s="42" t="s">
        <v>37</v>
      </c>
      <c r="V5" s="42" t="s">
        <v>38</v>
      </c>
      <c r="W5" s="43" t="s">
        <v>39</v>
      </c>
      <c r="X5" s="44"/>
      <c r="Y5" s="2"/>
    </row>
    <row r="6" spans="1:25" s="3" customFormat="1" thickBot="1" x14ac:dyDescent="0.25">
      <c r="A6" s="45" t="s">
        <v>40</v>
      </c>
      <c r="B6" s="46" t="s">
        <v>41</v>
      </c>
      <c r="C6" s="47">
        <v>6</v>
      </c>
      <c r="D6" s="48"/>
      <c r="E6" s="47">
        <v>1</v>
      </c>
      <c r="F6" s="48">
        <f t="shared" ref="F6:F24" si="0">D6*20%</f>
        <v>0</v>
      </c>
      <c r="G6" s="47">
        <v>2</v>
      </c>
      <c r="H6" s="48">
        <f t="shared" ref="H6:H24" si="1">D6*80%</f>
        <v>0</v>
      </c>
      <c r="I6" s="49">
        <v>1</v>
      </c>
      <c r="J6" s="50">
        <f t="shared" ref="J6:J24" si="2">H6*20%</f>
        <v>0</v>
      </c>
      <c r="K6" s="48">
        <f t="shared" ref="K6:K24" si="3">ROUND((C6*D6)+(E6*F6)+(G6*H6)+(I6*J6),2)</f>
        <v>0</v>
      </c>
      <c r="L6" s="51">
        <v>1</v>
      </c>
      <c r="M6" s="52"/>
      <c r="N6" s="52"/>
      <c r="O6" s="53">
        <f t="shared" ref="O6:O24" si="4">(L6*M6)+N6</f>
        <v>0</v>
      </c>
      <c r="P6" s="51">
        <v>1</v>
      </c>
      <c r="Q6" s="54"/>
      <c r="R6" s="54"/>
      <c r="S6" s="53">
        <f t="shared" ref="S6:S24" si="5">(P6*Q6)+R6</f>
        <v>0</v>
      </c>
      <c r="T6" s="51">
        <v>1</v>
      </c>
      <c r="U6" s="55"/>
      <c r="V6" s="55"/>
      <c r="W6" s="56">
        <f t="shared" ref="W6:W24" si="6">(T6*U6)+V6</f>
        <v>0</v>
      </c>
      <c r="X6" s="57">
        <f t="shared" ref="X6:X24" si="7">K6+O6+S6+W6</f>
        <v>0</v>
      </c>
      <c r="Y6" s="58"/>
    </row>
    <row r="7" spans="1:25" s="3" customFormat="1" thickBot="1" x14ac:dyDescent="0.25">
      <c r="A7" s="45" t="s">
        <v>42</v>
      </c>
      <c r="B7" s="46" t="s">
        <v>43</v>
      </c>
      <c r="C7" s="47">
        <v>1</v>
      </c>
      <c r="D7" s="48"/>
      <c r="E7" s="47">
        <v>1</v>
      </c>
      <c r="F7" s="48">
        <f t="shared" si="0"/>
        <v>0</v>
      </c>
      <c r="G7" s="47">
        <v>1</v>
      </c>
      <c r="H7" s="48">
        <f t="shared" si="1"/>
        <v>0</v>
      </c>
      <c r="I7" s="49">
        <v>1</v>
      </c>
      <c r="J7" s="50">
        <f t="shared" si="2"/>
        <v>0</v>
      </c>
      <c r="K7" s="48">
        <f t="shared" si="3"/>
        <v>0</v>
      </c>
      <c r="L7" s="51">
        <v>1</v>
      </c>
      <c r="M7" s="52"/>
      <c r="N7" s="52"/>
      <c r="O7" s="53">
        <f t="shared" si="4"/>
        <v>0</v>
      </c>
      <c r="P7" s="51">
        <v>1</v>
      </c>
      <c r="Q7" s="54"/>
      <c r="R7" s="54"/>
      <c r="S7" s="53">
        <f t="shared" si="5"/>
        <v>0</v>
      </c>
      <c r="T7" s="51">
        <v>1</v>
      </c>
      <c r="U7" s="55"/>
      <c r="V7" s="55"/>
      <c r="W7" s="56">
        <f t="shared" si="6"/>
        <v>0</v>
      </c>
      <c r="X7" s="57">
        <f t="shared" si="7"/>
        <v>0</v>
      </c>
      <c r="Y7" s="58"/>
    </row>
    <row r="8" spans="1:25" s="3" customFormat="1" thickBot="1" x14ac:dyDescent="0.25">
      <c r="A8" s="45" t="s">
        <v>44</v>
      </c>
      <c r="B8" s="46" t="s">
        <v>45</v>
      </c>
      <c r="C8" s="47">
        <v>17</v>
      </c>
      <c r="D8" s="48"/>
      <c r="E8" s="47">
        <v>17</v>
      </c>
      <c r="F8" s="48">
        <f t="shared" si="0"/>
        <v>0</v>
      </c>
      <c r="G8" s="47">
        <v>1</v>
      </c>
      <c r="H8" s="48">
        <f t="shared" si="1"/>
        <v>0</v>
      </c>
      <c r="I8" s="49">
        <v>1</v>
      </c>
      <c r="J8" s="50">
        <f t="shared" si="2"/>
        <v>0</v>
      </c>
      <c r="K8" s="48">
        <f t="shared" si="3"/>
        <v>0</v>
      </c>
      <c r="L8" s="51">
        <v>1</v>
      </c>
      <c r="M8" s="52"/>
      <c r="N8" s="52"/>
      <c r="O8" s="53">
        <f t="shared" si="4"/>
        <v>0</v>
      </c>
      <c r="P8" s="51">
        <v>1</v>
      </c>
      <c r="Q8" s="54"/>
      <c r="R8" s="54"/>
      <c r="S8" s="53">
        <f t="shared" si="5"/>
        <v>0</v>
      </c>
      <c r="T8" s="51">
        <v>1</v>
      </c>
      <c r="U8" s="55"/>
      <c r="V8" s="55"/>
      <c r="W8" s="56">
        <f t="shared" si="6"/>
        <v>0</v>
      </c>
      <c r="X8" s="57">
        <f t="shared" si="7"/>
        <v>0</v>
      </c>
      <c r="Y8" s="58"/>
    </row>
    <row r="9" spans="1:25" s="3" customFormat="1" thickBot="1" x14ac:dyDescent="0.25">
      <c r="A9" s="45" t="s">
        <v>46</v>
      </c>
      <c r="B9" s="46" t="s">
        <v>47</v>
      </c>
      <c r="C9" s="47">
        <v>1</v>
      </c>
      <c r="D9" s="48"/>
      <c r="E9" s="47">
        <v>1</v>
      </c>
      <c r="F9" s="48">
        <f t="shared" si="0"/>
        <v>0</v>
      </c>
      <c r="G9" s="47">
        <v>1</v>
      </c>
      <c r="H9" s="48">
        <f t="shared" si="1"/>
        <v>0</v>
      </c>
      <c r="I9" s="49">
        <v>1</v>
      </c>
      <c r="J9" s="50">
        <f t="shared" si="2"/>
        <v>0</v>
      </c>
      <c r="K9" s="48">
        <f t="shared" si="3"/>
        <v>0</v>
      </c>
      <c r="L9" s="51">
        <v>1</v>
      </c>
      <c r="M9" s="52"/>
      <c r="N9" s="52"/>
      <c r="O9" s="53">
        <f t="shared" si="4"/>
        <v>0</v>
      </c>
      <c r="P9" s="51">
        <v>1</v>
      </c>
      <c r="Q9" s="54"/>
      <c r="R9" s="54"/>
      <c r="S9" s="53">
        <f t="shared" si="5"/>
        <v>0</v>
      </c>
      <c r="T9" s="51">
        <v>1</v>
      </c>
      <c r="U9" s="55"/>
      <c r="V9" s="55"/>
      <c r="W9" s="56">
        <f t="shared" si="6"/>
        <v>0</v>
      </c>
      <c r="X9" s="57">
        <f t="shared" si="7"/>
        <v>0</v>
      </c>
      <c r="Y9" s="58"/>
    </row>
    <row r="10" spans="1:25" s="3" customFormat="1" thickBot="1" x14ac:dyDescent="0.25">
      <c r="A10" s="45" t="s">
        <v>48</v>
      </c>
      <c r="B10" s="46" t="s">
        <v>49</v>
      </c>
      <c r="C10" s="47">
        <v>4</v>
      </c>
      <c r="D10" s="48"/>
      <c r="E10" s="47">
        <v>1</v>
      </c>
      <c r="F10" s="48">
        <f t="shared" si="0"/>
        <v>0</v>
      </c>
      <c r="G10" s="47">
        <v>4</v>
      </c>
      <c r="H10" s="48">
        <f t="shared" si="1"/>
        <v>0</v>
      </c>
      <c r="I10" s="49">
        <v>1</v>
      </c>
      <c r="J10" s="50">
        <f t="shared" si="2"/>
        <v>0</v>
      </c>
      <c r="K10" s="48">
        <f t="shared" si="3"/>
        <v>0</v>
      </c>
      <c r="L10" s="51">
        <v>1</v>
      </c>
      <c r="M10" s="52"/>
      <c r="N10" s="52"/>
      <c r="O10" s="53">
        <f t="shared" si="4"/>
        <v>0</v>
      </c>
      <c r="P10" s="51">
        <v>1</v>
      </c>
      <c r="Q10" s="54"/>
      <c r="R10" s="54"/>
      <c r="S10" s="53">
        <f t="shared" si="5"/>
        <v>0</v>
      </c>
      <c r="T10" s="51">
        <v>1</v>
      </c>
      <c r="U10" s="55"/>
      <c r="V10" s="55"/>
      <c r="W10" s="56">
        <f t="shared" si="6"/>
        <v>0</v>
      </c>
      <c r="X10" s="57">
        <f t="shared" si="7"/>
        <v>0</v>
      </c>
      <c r="Y10" s="58"/>
    </row>
    <row r="11" spans="1:25" s="3" customFormat="1" thickBot="1" x14ac:dyDescent="0.25">
      <c r="A11" s="45" t="s">
        <v>50</v>
      </c>
      <c r="B11" s="46" t="s">
        <v>51</v>
      </c>
      <c r="C11" s="47">
        <v>4</v>
      </c>
      <c r="D11" s="48"/>
      <c r="E11" s="47">
        <v>1</v>
      </c>
      <c r="F11" s="48">
        <f t="shared" si="0"/>
        <v>0</v>
      </c>
      <c r="G11" s="47">
        <v>4</v>
      </c>
      <c r="H11" s="48">
        <f t="shared" si="1"/>
        <v>0</v>
      </c>
      <c r="I11" s="49">
        <v>1</v>
      </c>
      <c r="J11" s="50">
        <f t="shared" si="2"/>
        <v>0</v>
      </c>
      <c r="K11" s="48">
        <f t="shared" si="3"/>
        <v>0</v>
      </c>
      <c r="L11" s="51">
        <v>1</v>
      </c>
      <c r="M11" s="52"/>
      <c r="N11" s="52"/>
      <c r="O11" s="53">
        <f t="shared" si="4"/>
        <v>0</v>
      </c>
      <c r="P11" s="51">
        <v>1</v>
      </c>
      <c r="Q11" s="54"/>
      <c r="R11" s="54"/>
      <c r="S11" s="53">
        <f t="shared" si="5"/>
        <v>0</v>
      </c>
      <c r="T11" s="51">
        <v>1</v>
      </c>
      <c r="U11" s="55"/>
      <c r="V11" s="55"/>
      <c r="W11" s="56">
        <f t="shared" si="6"/>
        <v>0</v>
      </c>
      <c r="X11" s="57">
        <f t="shared" si="7"/>
        <v>0</v>
      </c>
      <c r="Y11" s="58"/>
    </row>
    <row r="12" spans="1:25" s="3" customFormat="1" thickBot="1" x14ac:dyDescent="0.25">
      <c r="A12" s="45" t="s">
        <v>52</v>
      </c>
      <c r="B12" s="46" t="s">
        <v>53</v>
      </c>
      <c r="C12" s="47">
        <v>50</v>
      </c>
      <c r="D12" s="48"/>
      <c r="E12" s="47">
        <v>32</v>
      </c>
      <c r="F12" s="48">
        <f t="shared" si="0"/>
        <v>0</v>
      </c>
      <c r="G12" s="47">
        <v>16</v>
      </c>
      <c r="H12" s="48">
        <f t="shared" si="1"/>
        <v>0</v>
      </c>
      <c r="I12" s="49">
        <v>4</v>
      </c>
      <c r="J12" s="50">
        <f t="shared" si="2"/>
        <v>0</v>
      </c>
      <c r="K12" s="48">
        <f t="shared" si="3"/>
        <v>0</v>
      </c>
      <c r="L12" s="51">
        <v>1</v>
      </c>
      <c r="M12" s="52"/>
      <c r="N12" s="52"/>
      <c r="O12" s="53">
        <f t="shared" si="4"/>
        <v>0</v>
      </c>
      <c r="P12" s="51">
        <v>1</v>
      </c>
      <c r="Q12" s="54"/>
      <c r="R12" s="54"/>
      <c r="S12" s="53">
        <f t="shared" si="5"/>
        <v>0</v>
      </c>
      <c r="T12" s="51">
        <v>1</v>
      </c>
      <c r="U12" s="55"/>
      <c r="V12" s="55"/>
      <c r="W12" s="56">
        <f t="shared" si="6"/>
        <v>0</v>
      </c>
      <c r="X12" s="57">
        <f t="shared" si="7"/>
        <v>0</v>
      </c>
      <c r="Y12" s="58"/>
    </row>
    <row r="13" spans="1:25" s="3" customFormat="1" thickBot="1" x14ac:dyDescent="0.25">
      <c r="A13" s="45" t="s">
        <v>54</v>
      </c>
      <c r="B13" s="46" t="s">
        <v>55</v>
      </c>
      <c r="C13" s="47">
        <v>21</v>
      </c>
      <c r="D13" s="48"/>
      <c r="E13" s="47">
        <v>1</v>
      </c>
      <c r="F13" s="48">
        <f t="shared" si="0"/>
        <v>0</v>
      </c>
      <c r="G13" s="47">
        <v>16</v>
      </c>
      <c r="H13" s="48">
        <f t="shared" si="1"/>
        <v>0</v>
      </c>
      <c r="I13" s="49">
        <v>4</v>
      </c>
      <c r="J13" s="50">
        <f t="shared" si="2"/>
        <v>0</v>
      </c>
      <c r="K13" s="48">
        <f t="shared" si="3"/>
        <v>0</v>
      </c>
      <c r="L13" s="51">
        <v>1</v>
      </c>
      <c r="M13" s="52"/>
      <c r="N13" s="52"/>
      <c r="O13" s="53">
        <f t="shared" si="4"/>
        <v>0</v>
      </c>
      <c r="P13" s="51">
        <v>1</v>
      </c>
      <c r="Q13" s="54"/>
      <c r="R13" s="54"/>
      <c r="S13" s="53">
        <f t="shared" si="5"/>
        <v>0</v>
      </c>
      <c r="T13" s="51">
        <v>1</v>
      </c>
      <c r="U13" s="55"/>
      <c r="V13" s="55"/>
      <c r="W13" s="56">
        <f t="shared" si="6"/>
        <v>0</v>
      </c>
      <c r="X13" s="57">
        <f t="shared" si="7"/>
        <v>0</v>
      </c>
      <c r="Y13" s="58"/>
    </row>
    <row r="14" spans="1:25" s="3" customFormat="1" thickBot="1" x14ac:dyDescent="0.25">
      <c r="A14" s="45" t="s">
        <v>56</v>
      </c>
      <c r="B14" s="46" t="s">
        <v>57</v>
      </c>
      <c r="C14" s="47">
        <v>4</v>
      </c>
      <c r="D14" s="48"/>
      <c r="E14" s="47">
        <v>1</v>
      </c>
      <c r="F14" s="48">
        <f t="shared" si="0"/>
        <v>0</v>
      </c>
      <c r="G14" s="47">
        <v>1</v>
      </c>
      <c r="H14" s="48">
        <f t="shared" si="1"/>
        <v>0</v>
      </c>
      <c r="I14" s="49">
        <v>1</v>
      </c>
      <c r="J14" s="50">
        <f t="shared" si="2"/>
        <v>0</v>
      </c>
      <c r="K14" s="48">
        <f t="shared" si="3"/>
        <v>0</v>
      </c>
      <c r="L14" s="51">
        <v>1</v>
      </c>
      <c r="M14" s="52"/>
      <c r="N14" s="52"/>
      <c r="O14" s="53">
        <f t="shared" si="4"/>
        <v>0</v>
      </c>
      <c r="P14" s="51">
        <v>1</v>
      </c>
      <c r="Q14" s="54"/>
      <c r="R14" s="54"/>
      <c r="S14" s="53">
        <f t="shared" si="5"/>
        <v>0</v>
      </c>
      <c r="T14" s="51">
        <v>1</v>
      </c>
      <c r="U14" s="55"/>
      <c r="V14" s="55"/>
      <c r="W14" s="56">
        <f t="shared" si="6"/>
        <v>0</v>
      </c>
      <c r="X14" s="57">
        <f t="shared" si="7"/>
        <v>0</v>
      </c>
      <c r="Y14" s="58"/>
    </row>
    <row r="15" spans="1:25" s="3" customFormat="1" thickBot="1" x14ac:dyDescent="0.25">
      <c r="A15" s="45" t="s">
        <v>58</v>
      </c>
      <c r="B15" s="46" t="s">
        <v>59</v>
      </c>
      <c r="C15" s="47">
        <v>40</v>
      </c>
      <c r="D15" s="48"/>
      <c r="E15" s="47">
        <v>5</v>
      </c>
      <c r="F15" s="48">
        <f t="shared" si="0"/>
        <v>0</v>
      </c>
      <c r="G15" s="47">
        <v>18</v>
      </c>
      <c r="H15" s="48">
        <f t="shared" si="1"/>
        <v>0</v>
      </c>
      <c r="I15" s="49">
        <v>2</v>
      </c>
      <c r="J15" s="50">
        <f t="shared" si="2"/>
        <v>0</v>
      </c>
      <c r="K15" s="48">
        <f t="shared" si="3"/>
        <v>0</v>
      </c>
      <c r="L15" s="51">
        <v>1</v>
      </c>
      <c r="M15" s="52"/>
      <c r="N15" s="52"/>
      <c r="O15" s="53">
        <f t="shared" si="4"/>
        <v>0</v>
      </c>
      <c r="P15" s="51">
        <v>1</v>
      </c>
      <c r="Q15" s="54"/>
      <c r="R15" s="54"/>
      <c r="S15" s="53">
        <f t="shared" si="5"/>
        <v>0</v>
      </c>
      <c r="T15" s="51">
        <v>1</v>
      </c>
      <c r="U15" s="55"/>
      <c r="V15" s="55"/>
      <c r="W15" s="56">
        <f t="shared" si="6"/>
        <v>0</v>
      </c>
      <c r="X15" s="57">
        <f t="shared" si="7"/>
        <v>0</v>
      </c>
      <c r="Y15" s="58"/>
    </row>
    <row r="16" spans="1:25" s="3" customFormat="1" thickBot="1" x14ac:dyDescent="0.25">
      <c r="A16" s="45" t="s">
        <v>60</v>
      </c>
      <c r="B16" s="46" t="s">
        <v>61</v>
      </c>
      <c r="C16" s="47">
        <v>4</v>
      </c>
      <c r="D16" s="48"/>
      <c r="E16" s="47">
        <v>1</v>
      </c>
      <c r="F16" s="48">
        <f t="shared" si="0"/>
        <v>0</v>
      </c>
      <c r="G16" s="47">
        <v>8</v>
      </c>
      <c r="H16" s="48">
        <f t="shared" si="1"/>
        <v>0</v>
      </c>
      <c r="I16" s="49">
        <v>1</v>
      </c>
      <c r="J16" s="50">
        <f t="shared" si="2"/>
        <v>0</v>
      </c>
      <c r="K16" s="48">
        <f t="shared" si="3"/>
        <v>0</v>
      </c>
      <c r="L16" s="51">
        <v>1</v>
      </c>
      <c r="M16" s="52"/>
      <c r="N16" s="52"/>
      <c r="O16" s="53">
        <f t="shared" si="4"/>
        <v>0</v>
      </c>
      <c r="P16" s="51">
        <v>1</v>
      </c>
      <c r="Q16" s="54"/>
      <c r="R16" s="54"/>
      <c r="S16" s="53">
        <f t="shared" si="5"/>
        <v>0</v>
      </c>
      <c r="T16" s="51">
        <v>1</v>
      </c>
      <c r="U16" s="55"/>
      <c r="V16" s="55"/>
      <c r="W16" s="56">
        <f t="shared" si="6"/>
        <v>0</v>
      </c>
      <c r="X16" s="57">
        <f t="shared" si="7"/>
        <v>0</v>
      </c>
      <c r="Y16" s="58"/>
    </row>
    <row r="17" spans="1:25" s="3" customFormat="1" thickBot="1" x14ac:dyDescent="0.25">
      <c r="A17" s="45" t="s">
        <v>62</v>
      </c>
      <c r="B17" s="46" t="s">
        <v>63</v>
      </c>
      <c r="C17" s="47">
        <v>99.666666666666671</v>
      </c>
      <c r="D17" s="48"/>
      <c r="E17" s="47">
        <v>20</v>
      </c>
      <c r="F17" s="48">
        <f t="shared" si="0"/>
        <v>0</v>
      </c>
      <c r="G17" s="47">
        <v>14</v>
      </c>
      <c r="H17" s="48">
        <f t="shared" si="1"/>
        <v>0</v>
      </c>
      <c r="I17" s="49">
        <v>5</v>
      </c>
      <c r="J17" s="50">
        <f t="shared" si="2"/>
        <v>0</v>
      </c>
      <c r="K17" s="48">
        <f t="shared" si="3"/>
        <v>0</v>
      </c>
      <c r="L17" s="51">
        <v>1</v>
      </c>
      <c r="M17" s="52"/>
      <c r="N17" s="52"/>
      <c r="O17" s="53">
        <f t="shared" si="4"/>
        <v>0</v>
      </c>
      <c r="P17" s="51">
        <v>1</v>
      </c>
      <c r="Q17" s="54"/>
      <c r="R17" s="54"/>
      <c r="S17" s="53">
        <f t="shared" si="5"/>
        <v>0</v>
      </c>
      <c r="T17" s="51">
        <v>1</v>
      </c>
      <c r="U17" s="55"/>
      <c r="V17" s="55"/>
      <c r="W17" s="56">
        <f t="shared" si="6"/>
        <v>0</v>
      </c>
      <c r="X17" s="57">
        <f t="shared" si="7"/>
        <v>0</v>
      </c>
      <c r="Y17" s="58"/>
    </row>
    <row r="18" spans="1:25" s="3" customFormat="1" thickBot="1" x14ac:dyDescent="0.25">
      <c r="A18" s="45" t="s">
        <v>64</v>
      </c>
      <c r="B18" s="46" t="s">
        <v>65</v>
      </c>
      <c r="C18" s="47">
        <v>56</v>
      </c>
      <c r="D18" s="48"/>
      <c r="E18" s="47">
        <v>17</v>
      </c>
      <c r="F18" s="48">
        <f t="shared" si="0"/>
        <v>0</v>
      </c>
      <c r="G18" s="47">
        <v>13</v>
      </c>
      <c r="H18" s="48">
        <f t="shared" si="1"/>
        <v>0</v>
      </c>
      <c r="I18" s="49">
        <v>2</v>
      </c>
      <c r="J18" s="50">
        <f t="shared" si="2"/>
        <v>0</v>
      </c>
      <c r="K18" s="48">
        <f t="shared" si="3"/>
        <v>0</v>
      </c>
      <c r="L18" s="51">
        <v>1</v>
      </c>
      <c r="M18" s="52"/>
      <c r="N18" s="52"/>
      <c r="O18" s="53">
        <f t="shared" si="4"/>
        <v>0</v>
      </c>
      <c r="P18" s="51">
        <v>1</v>
      </c>
      <c r="Q18" s="54"/>
      <c r="R18" s="54"/>
      <c r="S18" s="53">
        <f t="shared" si="5"/>
        <v>0</v>
      </c>
      <c r="T18" s="51">
        <v>1</v>
      </c>
      <c r="U18" s="55"/>
      <c r="V18" s="55"/>
      <c r="W18" s="56">
        <f t="shared" si="6"/>
        <v>0</v>
      </c>
      <c r="X18" s="57">
        <f t="shared" si="7"/>
        <v>0</v>
      </c>
      <c r="Y18" s="58"/>
    </row>
    <row r="19" spans="1:25" s="3" customFormat="1" thickBot="1" x14ac:dyDescent="0.25">
      <c r="A19" s="45" t="s">
        <v>66</v>
      </c>
      <c r="B19" s="46" t="s">
        <v>67</v>
      </c>
      <c r="C19" s="47">
        <v>5</v>
      </c>
      <c r="D19" s="48"/>
      <c r="E19" s="47">
        <v>5</v>
      </c>
      <c r="F19" s="48">
        <f t="shared" si="0"/>
        <v>0</v>
      </c>
      <c r="G19" s="47">
        <v>2</v>
      </c>
      <c r="H19" s="48">
        <f t="shared" si="1"/>
        <v>0</v>
      </c>
      <c r="I19" s="49">
        <v>1</v>
      </c>
      <c r="J19" s="50">
        <f t="shared" si="2"/>
        <v>0</v>
      </c>
      <c r="K19" s="48">
        <f t="shared" si="3"/>
        <v>0</v>
      </c>
      <c r="L19" s="51">
        <v>1</v>
      </c>
      <c r="M19" s="52"/>
      <c r="N19" s="52"/>
      <c r="O19" s="53">
        <f t="shared" si="4"/>
        <v>0</v>
      </c>
      <c r="P19" s="51">
        <v>1</v>
      </c>
      <c r="Q19" s="54"/>
      <c r="R19" s="54"/>
      <c r="S19" s="53">
        <f t="shared" si="5"/>
        <v>0</v>
      </c>
      <c r="T19" s="51">
        <v>1</v>
      </c>
      <c r="U19" s="55"/>
      <c r="V19" s="55"/>
      <c r="W19" s="56">
        <f t="shared" si="6"/>
        <v>0</v>
      </c>
      <c r="X19" s="57">
        <f t="shared" si="7"/>
        <v>0</v>
      </c>
      <c r="Y19" s="58"/>
    </row>
    <row r="20" spans="1:25" s="3" customFormat="1" thickBot="1" x14ac:dyDescent="0.25">
      <c r="A20" s="45" t="s">
        <v>68</v>
      </c>
      <c r="B20" s="46" t="s">
        <v>69</v>
      </c>
      <c r="C20" s="47">
        <v>19</v>
      </c>
      <c r="D20" s="48"/>
      <c r="E20" s="47">
        <v>9</v>
      </c>
      <c r="F20" s="48">
        <f t="shared" si="0"/>
        <v>0</v>
      </c>
      <c r="G20" s="47">
        <v>8</v>
      </c>
      <c r="H20" s="48">
        <f t="shared" si="1"/>
        <v>0</v>
      </c>
      <c r="I20" s="49">
        <v>1</v>
      </c>
      <c r="J20" s="50">
        <f t="shared" si="2"/>
        <v>0</v>
      </c>
      <c r="K20" s="48">
        <f t="shared" si="3"/>
        <v>0</v>
      </c>
      <c r="L20" s="51">
        <v>1</v>
      </c>
      <c r="M20" s="52"/>
      <c r="N20" s="52"/>
      <c r="O20" s="53">
        <f t="shared" si="4"/>
        <v>0</v>
      </c>
      <c r="P20" s="51">
        <v>1</v>
      </c>
      <c r="Q20" s="54"/>
      <c r="R20" s="54"/>
      <c r="S20" s="53">
        <f t="shared" si="5"/>
        <v>0</v>
      </c>
      <c r="T20" s="51">
        <v>1</v>
      </c>
      <c r="U20" s="55"/>
      <c r="V20" s="55"/>
      <c r="W20" s="56">
        <f t="shared" si="6"/>
        <v>0</v>
      </c>
      <c r="X20" s="57">
        <f t="shared" si="7"/>
        <v>0</v>
      </c>
      <c r="Y20" s="58"/>
    </row>
    <row r="21" spans="1:25" s="3" customFormat="1" thickBot="1" x14ac:dyDescent="0.25">
      <c r="A21" s="45" t="s">
        <v>70</v>
      </c>
      <c r="B21" s="46" t="s">
        <v>71</v>
      </c>
      <c r="C21" s="47">
        <v>1</v>
      </c>
      <c r="D21" s="48"/>
      <c r="E21" s="47">
        <v>1</v>
      </c>
      <c r="F21" s="48">
        <f t="shared" si="0"/>
        <v>0</v>
      </c>
      <c r="G21" s="47">
        <v>2</v>
      </c>
      <c r="H21" s="48">
        <f t="shared" si="1"/>
        <v>0</v>
      </c>
      <c r="I21" s="49">
        <v>1</v>
      </c>
      <c r="J21" s="50">
        <f t="shared" si="2"/>
        <v>0</v>
      </c>
      <c r="K21" s="48">
        <f t="shared" si="3"/>
        <v>0</v>
      </c>
      <c r="L21" s="51">
        <v>1</v>
      </c>
      <c r="M21" s="52"/>
      <c r="N21" s="52"/>
      <c r="O21" s="53">
        <f t="shared" si="4"/>
        <v>0</v>
      </c>
      <c r="P21" s="51">
        <v>1</v>
      </c>
      <c r="Q21" s="54"/>
      <c r="R21" s="54"/>
      <c r="S21" s="53">
        <f t="shared" si="5"/>
        <v>0</v>
      </c>
      <c r="T21" s="51">
        <v>1</v>
      </c>
      <c r="U21" s="55"/>
      <c r="V21" s="55"/>
      <c r="W21" s="56">
        <f t="shared" si="6"/>
        <v>0</v>
      </c>
      <c r="X21" s="57">
        <f t="shared" si="7"/>
        <v>0</v>
      </c>
      <c r="Y21" s="58"/>
    </row>
    <row r="22" spans="1:25" s="3" customFormat="1" thickBot="1" x14ac:dyDescent="0.25">
      <c r="A22" s="45" t="s">
        <v>72</v>
      </c>
      <c r="B22" s="46" t="s">
        <v>73</v>
      </c>
      <c r="C22" s="47">
        <v>2</v>
      </c>
      <c r="D22" s="48"/>
      <c r="E22" s="47">
        <v>1</v>
      </c>
      <c r="F22" s="48">
        <f t="shared" si="0"/>
        <v>0</v>
      </c>
      <c r="G22" s="47">
        <v>13</v>
      </c>
      <c r="H22" s="48">
        <f t="shared" si="1"/>
        <v>0</v>
      </c>
      <c r="I22" s="49">
        <v>1</v>
      </c>
      <c r="J22" s="50">
        <f t="shared" si="2"/>
        <v>0</v>
      </c>
      <c r="K22" s="48">
        <f t="shared" si="3"/>
        <v>0</v>
      </c>
      <c r="L22" s="51">
        <v>1</v>
      </c>
      <c r="M22" s="52"/>
      <c r="N22" s="52"/>
      <c r="O22" s="53">
        <f t="shared" si="4"/>
        <v>0</v>
      </c>
      <c r="P22" s="51">
        <v>1</v>
      </c>
      <c r="Q22" s="54"/>
      <c r="R22" s="54"/>
      <c r="S22" s="53">
        <f t="shared" si="5"/>
        <v>0</v>
      </c>
      <c r="T22" s="51">
        <v>1</v>
      </c>
      <c r="U22" s="55"/>
      <c r="V22" s="55"/>
      <c r="W22" s="56">
        <f t="shared" si="6"/>
        <v>0</v>
      </c>
      <c r="X22" s="57">
        <f t="shared" si="7"/>
        <v>0</v>
      </c>
      <c r="Y22" s="58"/>
    </row>
    <row r="23" spans="1:25" s="3" customFormat="1" thickBot="1" x14ac:dyDescent="0.25">
      <c r="A23" s="45" t="s">
        <v>74</v>
      </c>
      <c r="B23" s="46" t="s">
        <v>75</v>
      </c>
      <c r="C23" s="47">
        <v>1</v>
      </c>
      <c r="D23" s="48"/>
      <c r="E23" s="47">
        <v>1</v>
      </c>
      <c r="F23" s="48">
        <f t="shared" si="0"/>
        <v>0</v>
      </c>
      <c r="G23" s="47">
        <v>1</v>
      </c>
      <c r="H23" s="48">
        <f t="shared" si="1"/>
        <v>0</v>
      </c>
      <c r="I23" s="49">
        <v>1</v>
      </c>
      <c r="J23" s="50">
        <f t="shared" si="2"/>
        <v>0</v>
      </c>
      <c r="K23" s="48">
        <f t="shared" si="3"/>
        <v>0</v>
      </c>
      <c r="L23" s="51">
        <v>1</v>
      </c>
      <c r="M23" s="52"/>
      <c r="N23" s="52"/>
      <c r="O23" s="53">
        <f t="shared" si="4"/>
        <v>0</v>
      </c>
      <c r="P23" s="51">
        <v>1</v>
      </c>
      <c r="Q23" s="54"/>
      <c r="R23" s="54"/>
      <c r="S23" s="53">
        <f t="shared" si="5"/>
        <v>0</v>
      </c>
      <c r="T23" s="51">
        <v>1</v>
      </c>
      <c r="U23" s="55"/>
      <c r="V23" s="55"/>
      <c r="W23" s="56">
        <f t="shared" si="6"/>
        <v>0</v>
      </c>
      <c r="X23" s="57">
        <f t="shared" si="7"/>
        <v>0</v>
      </c>
      <c r="Y23" s="58"/>
    </row>
    <row r="24" spans="1:25" s="3" customFormat="1" thickBot="1" x14ac:dyDescent="0.25">
      <c r="A24" s="45" t="s">
        <v>76</v>
      </c>
      <c r="B24" s="46" t="s">
        <v>77</v>
      </c>
      <c r="C24" s="59">
        <v>1</v>
      </c>
      <c r="D24" s="48"/>
      <c r="E24" s="59">
        <v>1</v>
      </c>
      <c r="F24" s="48">
        <f t="shared" si="0"/>
        <v>0</v>
      </c>
      <c r="G24" s="59">
        <v>1</v>
      </c>
      <c r="H24" s="48">
        <f t="shared" si="1"/>
        <v>0</v>
      </c>
      <c r="I24" s="60">
        <v>1</v>
      </c>
      <c r="J24" s="50">
        <f t="shared" si="2"/>
        <v>0</v>
      </c>
      <c r="K24" s="48">
        <f t="shared" si="3"/>
        <v>0</v>
      </c>
      <c r="L24" s="51">
        <v>1</v>
      </c>
      <c r="M24" s="52"/>
      <c r="N24" s="52"/>
      <c r="O24" s="53">
        <f t="shared" si="4"/>
        <v>0</v>
      </c>
      <c r="P24" s="51">
        <v>1</v>
      </c>
      <c r="Q24" s="54"/>
      <c r="R24" s="54"/>
      <c r="S24" s="53">
        <f t="shared" si="5"/>
        <v>0</v>
      </c>
      <c r="T24" s="51">
        <v>1</v>
      </c>
      <c r="U24" s="55"/>
      <c r="V24" s="55"/>
      <c r="W24" s="56">
        <f t="shared" si="6"/>
        <v>0</v>
      </c>
      <c r="X24" s="57">
        <f t="shared" si="7"/>
        <v>0</v>
      </c>
      <c r="Y24" s="58"/>
    </row>
    <row r="25" spans="1:25" s="3" customFormat="1" ht="20.25" customHeight="1" thickBot="1" x14ac:dyDescent="0.25">
      <c r="A25" s="61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3">
        <f>SUM(X6:X24)</f>
        <v>0</v>
      </c>
      <c r="Y25" s="64"/>
    </row>
    <row r="26" spans="1:25" s="3" customFormat="1" ht="15" customHeight="1" thickBot="1" x14ac:dyDescent="0.25">
      <c r="A26" s="65" t="s">
        <v>78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7"/>
      <c r="Y26" s="68"/>
    </row>
    <row r="27" spans="1:25" s="3" customFormat="1" thickBot="1" x14ac:dyDescent="0.25">
      <c r="A27" s="69" t="s">
        <v>79</v>
      </c>
      <c r="B27" s="70"/>
      <c r="C27" s="70"/>
      <c r="D27" s="71"/>
      <c r="E27" s="72"/>
      <c r="F27" s="73"/>
      <c r="G27" s="73"/>
      <c r="H27" s="73"/>
      <c r="I27" s="73"/>
      <c r="J27" s="73"/>
      <c r="K27" s="72"/>
      <c r="L27" s="74"/>
      <c r="M27" s="73"/>
      <c r="N27" s="73"/>
      <c r="O27" s="72"/>
      <c r="P27" s="74"/>
      <c r="Q27" s="73"/>
      <c r="R27" s="73"/>
      <c r="S27" s="72"/>
      <c r="T27" s="74"/>
      <c r="U27" s="73"/>
      <c r="V27" s="73"/>
      <c r="W27" s="40"/>
      <c r="X27" s="75"/>
      <c r="Y27" s="64"/>
    </row>
    <row r="28" spans="1:25" s="3" customFormat="1" ht="13.5" customHeight="1" thickBot="1" x14ac:dyDescent="0.25">
      <c r="A28" s="76" t="s">
        <v>2</v>
      </c>
      <c r="B28" s="77"/>
      <c r="C28" s="78" t="s">
        <v>80</v>
      </c>
      <c r="D28" s="78" t="s">
        <v>81</v>
      </c>
      <c r="E28" s="72"/>
      <c r="F28" s="79"/>
      <c r="G28" s="73"/>
      <c r="H28" s="73"/>
      <c r="I28" s="73"/>
      <c r="J28" s="73"/>
      <c r="K28" s="72"/>
      <c r="L28" s="74"/>
      <c r="M28" s="73"/>
      <c r="N28" s="73"/>
      <c r="O28" s="72"/>
      <c r="P28" s="74"/>
      <c r="Q28" s="73"/>
      <c r="R28" s="73"/>
      <c r="S28" s="72"/>
      <c r="T28" s="74"/>
      <c r="U28" s="73"/>
      <c r="V28" s="73"/>
      <c r="W28" s="40"/>
      <c r="X28" s="80"/>
      <c r="Y28" s="64"/>
    </row>
    <row r="29" spans="1:25" s="3" customFormat="1" ht="13.5" customHeight="1" thickBot="1" x14ac:dyDescent="0.25">
      <c r="A29" s="81" t="s">
        <v>41</v>
      </c>
      <c r="B29" s="82"/>
      <c r="C29" s="47">
        <v>1</v>
      </c>
      <c r="D29" s="83">
        <f>D6*70%</f>
        <v>0</v>
      </c>
      <c r="E29" s="72"/>
      <c r="F29" s="84"/>
      <c r="G29" s="85" t="s">
        <v>82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40"/>
      <c r="X29" s="86">
        <f>C29*D29</f>
        <v>0</v>
      </c>
      <c r="Y29" s="58"/>
    </row>
    <row r="30" spans="1:25" s="3" customFormat="1" ht="13.5" customHeight="1" thickBot="1" x14ac:dyDescent="0.25">
      <c r="A30" s="81" t="s">
        <v>43</v>
      </c>
      <c r="B30" s="82"/>
      <c r="C30" s="47">
        <v>1</v>
      </c>
      <c r="D30" s="83">
        <f t="shared" ref="D30:D46" si="8">D7*70%</f>
        <v>0</v>
      </c>
      <c r="E30" s="72"/>
      <c r="F30" s="84"/>
      <c r="G30" s="85" t="s">
        <v>83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40"/>
      <c r="X30" s="86">
        <f t="shared" ref="X30:X47" si="9">C30*D30</f>
        <v>0</v>
      </c>
      <c r="Y30" s="58"/>
    </row>
    <row r="31" spans="1:25" s="3" customFormat="1" ht="13.5" customHeight="1" thickBot="1" x14ac:dyDescent="0.25">
      <c r="A31" s="81" t="s">
        <v>45</v>
      </c>
      <c r="B31" s="82"/>
      <c r="C31" s="47">
        <v>1</v>
      </c>
      <c r="D31" s="83">
        <f t="shared" si="8"/>
        <v>0</v>
      </c>
      <c r="E31" s="72"/>
      <c r="F31" s="84"/>
      <c r="G31" s="85" t="s">
        <v>84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40"/>
      <c r="X31" s="86">
        <f t="shared" si="9"/>
        <v>0</v>
      </c>
      <c r="Y31" s="58"/>
    </row>
    <row r="32" spans="1:25" s="3" customFormat="1" ht="13.5" customHeight="1" thickBot="1" x14ac:dyDescent="0.25">
      <c r="A32" s="81" t="s">
        <v>47</v>
      </c>
      <c r="B32" s="82"/>
      <c r="C32" s="47">
        <v>1</v>
      </c>
      <c r="D32" s="83">
        <f t="shared" si="8"/>
        <v>0</v>
      </c>
      <c r="E32" s="72"/>
      <c r="F32" s="84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40"/>
      <c r="X32" s="86">
        <f t="shared" si="9"/>
        <v>0</v>
      </c>
      <c r="Y32" s="58"/>
    </row>
    <row r="33" spans="1:25" s="3" customFormat="1" ht="13.5" customHeight="1" thickBot="1" x14ac:dyDescent="0.25">
      <c r="A33" s="81" t="s">
        <v>49</v>
      </c>
      <c r="B33" s="82"/>
      <c r="C33" s="47">
        <v>1</v>
      </c>
      <c r="D33" s="83">
        <f t="shared" si="8"/>
        <v>0</v>
      </c>
      <c r="E33" s="72"/>
      <c r="F33" s="84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72"/>
      <c r="S33" s="72"/>
      <c r="T33" s="72"/>
      <c r="U33" s="72"/>
      <c r="V33" s="72"/>
      <c r="W33" s="40"/>
      <c r="X33" s="86">
        <f t="shared" si="9"/>
        <v>0</v>
      </c>
      <c r="Y33" s="58"/>
    </row>
    <row r="34" spans="1:25" s="3" customFormat="1" ht="13.5" customHeight="1" thickBot="1" x14ac:dyDescent="0.25">
      <c r="A34" s="81" t="s">
        <v>51</v>
      </c>
      <c r="B34" s="82"/>
      <c r="C34" s="47">
        <v>1</v>
      </c>
      <c r="D34" s="83">
        <f t="shared" si="8"/>
        <v>0</v>
      </c>
      <c r="E34" s="72"/>
      <c r="F34" s="84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72"/>
      <c r="S34" s="72"/>
      <c r="T34" s="72"/>
      <c r="U34" s="72"/>
      <c r="V34" s="72"/>
      <c r="W34" s="40"/>
      <c r="X34" s="86">
        <f t="shared" si="9"/>
        <v>0</v>
      </c>
      <c r="Y34" s="58"/>
    </row>
    <row r="35" spans="1:25" s="3" customFormat="1" ht="13.5" customHeight="1" thickBot="1" x14ac:dyDescent="0.25">
      <c r="A35" s="81" t="s">
        <v>53</v>
      </c>
      <c r="B35" s="82"/>
      <c r="C35" s="47">
        <v>5</v>
      </c>
      <c r="D35" s="83">
        <f t="shared" si="8"/>
        <v>0</v>
      </c>
      <c r="E35" s="72"/>
      <c r="F35" s="84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72"/>
      <c r="S35" s="72"/>
      <c r="T35" s="72"/>
      <c r="U35" s="72"/>
      <c r="V35" s="72"/>
      <c r="W35" s="40"/>
      <c r="X35" s="86">
        <f t="shared" si="9"/>
        <v>0</v>
      </c>
      <c r="Y35" s="58"/>
    </row>
    <row r="36" spans="1:25" s="3" customFormat="1" ht="13.5" customHeight="1" thickBot="1" x14ac:dyDescent="0.25">
      <c r="A36" s="81" t="s">
        <v>85</v>
      </c>
      <c r="B36" s="82"/>
      <c r="C36" s="47">
        <v>5</v>
      </c>
      <c r="D36" s="83">
        <f t="shared" si="8"/>
        <v>0</v>
      </c>
      <c r="E36" s="72"/>
      <c r="F36" s="84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72"/>
      <c r="S36" s="72"/>
      <c r="T36" s="72"/>
      <c r="U36" s="72"/>
      <c r="V36" s="72"/>
      <c r="W36" s="40"/>
      <c r="X36" s="86">
        <f t="shared" si="9"/>
        <v>0</v>
      </c>
      <c r="Y36" s="58"/>
    </row>
    <row r="37" spans="1:25" s="3" customFormat="1" ht="13.5" customHeight="1" thickBot="1" x14ac:dyDescent="0.25">
      <c r="A37" s="81" t="s">
        <v>57</v>
      </c>
      <c r="B37" s="82"/>
      <c r="C37" s="47">
        <v>1</v>
      </c>
      <c r="D37" s="83">
        <f t="shared" si="8"/>
        <v>0</v>
      </c>
      <c r="E37" s="72"/>
      <c r="F37" s="84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72"/>
      <c r="S37" s="72"/>
      <c r="T37" s="72"/>
      <c r="U37" s="72"/>
      <c r="V37" s="72"/>
      <c r="W37" s="40"/>
      <c r="X37" s="86">
        <f t="shared" si="9"/>
        <v>0</v>
      </c>
      <c r="Y37" s="58"/>
    </row>
    <row r="38" spans="1:25" s="3" customFormat="1" ht="13.5" customHeight="1" thickBot="1" x14ac:dyDescent="0.25">
      <c r="A38" s="81" t="s">
        <v>59</v>
      </c>
      <c r="B38" s="82"/>
      <c r="C38" s="47">
        <v>6</v>
      </c>
      <c r="D38" s="83">
        <f t="shared" si="8"/>
        <v>0</v>
      </c>
      <c r="E38" s="72"/>
      <c r="F38" s="84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40"/>
      <c r="X38" s="86">
        <f t="shared" si="9"/>
        <v>0</v>
      </c>
      <c r="Y38" s="58"/>
    </row>
    <row r="39" spans="1:25" s="3" customFormat="1" ht="13.5" customHeight="1" thickBot="1" x14ac:dyDescent="0.25">
      <c r="A39" s="81" t="s">
        <v>61</v>
      </c>
      <c r="B39" s="82"/>
      <c r="C39" s="47">
        <v>1</v>
      </c>
      <c r="D39" s="83">
        <f t="shared" si="8"/>
        <v>0</v>
      </c>
      <c r="E39" s="72"/>
      <c r="F39" s="84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40"/>
      <c r="X39" s="86">
        <f t="shared" si="9"/>
        <v>0</v>
      </c>
      <c r="Y39" s="58"/>
    </row>
    <row r="40" spans="1:25" s="3" customFormat="1" ht="13.5" customHeight="1" thickBot="1" x14ac:dyDescent="0.25">
      <c r="A40" s="81" t="s">
        <v>63</v>
      </c>
      <c r="B40" s="82"/>
      <c r="C40" s="47">
        <v>15</v>
      </c>
      <c r="D40" s="83">
        <f t="shared" si="8"/>
        <v>0</v>
      </c>
      <c r="E40" s="72"/>
      <c r="F40" s="84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40"/>
      <c r="X40" s="86">
        <f t="shared" si="9"/>
        <v>0</v>
      </c>
      <c r="Y40" s="58"/>
    </row>
    <row r="41" spans="1:25" s="3" customFormat="1" ht="13.5" customHeight="1" thickBot="1" x14ac:dyDescent="0.25">
      <c r="A41" s="81" t="s">
        <v>65</v>
      </c>
      <c r="B41" s="82"/>
      <c r="C41" s="47">
        <v>8</v>
      </c>
      <c r="D41" s="83">
        <f t="shared" si="8"/>
        <v>0</v>
      </c>
      <c r="E41" s="72"/>
      <c r="F41" s="84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40"/>
      <c r="X41" s="86">
        <f t="shared" si="9"/>
        <v>0</v>
      </c>
      <c r="Y41" s="58"/>
    </row>
    <row r="42" spans="1:25" s="3" customFormat="1" ht="13.5" customHeight="1" thickBot="1" x14ac:dyDescent="0.25">
      <c r="A42" s="81" t="s">
        <v>67</v>
      </c>
      <c r="B42" s="82"/>
      <c r="C42" s="47">
        <v>1</v>
      </c>
      <c r="D42" s="83">
        <f t="shared" si="8"/>
        <v>0</v>
      </c>
      <c r="E42" s="72"/>
      <c r="F42" s="84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40"/>
      <c r="X42" s="86">
        <f t="shared" si="9"/>
        <v>0</v>
      </c>
      <c r="Y42" s="58"/>
    </row>
    <row r="43" spans="1:25" s="3" customFormat="1" ht="13.5" customHeight="1" thickBot="1" x14ac:dyDescent="0.25">
      <c r="A43" s="81" t="s">
        <v>69</v>
      </c>
      <c r="B43" s="82"/>
      <c r="C43" s="47">
        <v>1</v>
      </c>
      <c r="D43" s="83">
        <f t="shared" si="8"/>
        <v>0</v>
      </c>
      <c r="E43" s="72"/>
      <c r="F43" s="84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40"/>
      <c r="X43" s="86">
        <f t="shared" si="9"/>
        <v>0</v>
      </c>
      <c r="Y43" s="58"/>
    </row>
    <row r="44" spans="1:25" s="3" customFormat="1" ht="13.5" customHeight="1" thickBot="1" x14ac:dyDescent="0.25">
      <c r="A44" s="81" t="s">
        <v>71</v>
      </c>
      <c r="B44" s="82"/>
      <c r="C44" s="47">
        <v>1</v>
      </c>
      <c r="D44" s="83">
        <f t="shared" si="8"/>
        <v>0</v>
      </c>
      <c r="E44" s="72"/>
      <c r="F44" s="84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40"/>
      <c r="X44" s="86">
        <f t="shared" si="9"/>
        <v>0</v>
      </c>
      <c r="Y44" s="58"/>
    </row>
    <row r="45" spans="1:25" s="3" customFormat="1" ht="13.5" customHeight="1" thickBot="1" x14ac:dyDescent="0.25">
      <c r="A45" s="81" t="s">
        <v>73</v>
      </c>
      <c r="B45" s="82"/>
      <c r="C45" s="47">
        <v>1</v>
      </c>
      <c r="D45" s="83">
        <f t="shared" si="8"/>
        <v>0</v>
      </c>
      <c r="E45" s="72"/>
      <c r="F45" s="84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40"/>
      <c r="X45" s="86">
        <f t="shared" si="9"/>
        <v>0</v>
      </c>
      <c r="Y45" s="58"/>
    </row>
    <row r="46" spans="1:25" s="3" customFormat="1" ht="13.5" customHeight="1" thickBot="1" x14ac:dyDescent="0.25">
      <c r="A46" s="81" t="s">
        <v>75</v>
      </c>
      <c r="B46" s="82"/>
      <c r="C46" s="47">
        <v>1</v>
      </c>
      <c r="D46" s="83">
        <f t="shared" si="8"/>
        <v>0</v>
      </c>
      <c r="E46" s="72"/>
      <c r="F46" s="84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40"/>
      <c r="X46" s="86">
        <f t="shared" si="9"/>
        <v>0</v>
      </c>
      <c r="Y46" s="58"/>
    </row>
    <row r="47" spans="1:25" s="3" customFormat="1" ht="13.5" customHeight="1" thickBot="1" x14ac:dyDescent="0.25">
      <c r="A47" s="81" t="s">
        <v>77</v>
      </c>
      <c r="B47" s="82"/>
      <c r="C47" s="47">
        <v>1</v>
      </c>
      <c r="D47" s="83">
        <f>D24*70%</f>
        <v>0</v>
      </c>
      <c r="E47" s="72"/>
      <c r="F47" s="84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40"/>
      <c r="X47" s="86">
        <f t="shared" si="9"/>
        <v>0</v>
      </c>
      <c r="Y47" s="58"/>
    </row>
    <row r="48" spans="1:25" s="3" customFormat="1" thickBot="1" x14ac:dyDescent="0.25">
      <c r="A48" s="72"/>
      <c r="B48" s="72"/>
      <c r="C48" s="72"/>
      <c r="D48" s="72"/>
      <c r="E48" s="72"/>
      <c r="F48" s="88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89" t="s">
        <v>86</v>
      </c>
      <c r="W48" s="90">
        <f>SUM(X29:X47)</f>
        <v>0</v>
      </c>
      <c r="X48" s="91"/>
      <c r="Y48" s="2"/>
    </row>
    <row r="49" spans="1:25" s="3" customFormat="1" ht="13.5" customHeight="1" thickBot="1" x14ac:dyDescent="0.25">
      <c r="A49" s="92" t="s">
        <v>87</v>
      </c>
      <c r="B49" s="92"/>
      <c r="C49" s="92"/>
      <c r="D49" s="92"/>
      <c r="E49" s="72"/>
      <c r="F49" s="88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2"/>
    </row>
    <row r="50" spans="1:25" s="3" customFormat="1" thickBot="1" x14ac:dyDescent="0.25">
      <c r="A50" s="81" t="s">
        <v>88</v>
      </c>
      <c r="B50" s="82"/>
      <c r="C50" s="47">
        <v>199.33333333333331</v>
      </c>
      <c r="D50" s="93"/>
      <c r="E50" s="72"/>
      <c r="F50" s="94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40"/>
      <c r="X50" s="95">
        <f>D50*C50</f>
        <v>0</v>
      </c>
      <c r="Y50" s="58"/>
    </row>
    <row r="51" spans="1:25" s="3" customFormat="1" ht="13.5" customHeight="1" thickBot="1" x14ac:dyDescent="0.25">
      <c r="A51" s="81" t="s">
        <v>89</v>
      </c>
      <c r="B51" s="82"/>
      <c r="C51" s="47">
        <v>119</v>
      </c>
      <c r="D51" s="83">
        <f>D50*1.6</f>
        <v>0</v>
      </c>
      <c r="E51" s="72"/>
      <c r="F51" s="84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40"/>
      <c r="X51" s="86">
        <f>D51*C51</f>
        <v>0</v>
      </c>
      <c r="Y51" s="58"/>
    </row>
    <row r="52" spans="1:25" s="3" customFormat="1" thickBot="1" x14ac:dyDescent="0.25">
      <c r="A52" s="81" t="s">
        <v>90</v>
      </c>
      <c r="B52" s="82"/>
      <c r="C52" s="47">
        <v>274</v>
      </c>
      <c r="D52" s="93"/>
      <c r="E52" s="72"/>
      <c r="F52" s="88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40"/>
      <c r="X52" s="86">
        <f>D52*C52</f>
        <v>0</v>
      </c>
      <c r="Y52" s="58"/>
    </row>
    <row r="53" spans="1:25" s="3" customFormat="1" thickBot="1" x14ac:dyDescent="0.25">
      <c r="A53" s="72"/>
      <c r="B53" s="72"/>
      <c r="C53" s="72"/>
      <c r="D53" s="72"/>
      <c r="E53" s="72"/>
      <c r="F53" s="88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89" t="s">
        <v>86</v>
      </c>
      <c r="W53" s="90">
        <f>SUM(X50:X52)</f>
        <v>0</v>
      </c>
      <c r="X53" s="91"/>
      <c r="Y53" s="2"/>
    </row>
    <row r="54" spans="1:25" s="3" customFormat="1" thickBot="1" x14ac:dyDescent="0.25">
      <c r="A54" s="92" t="s">
        <v>91</v>
      </c>
      <c r="B54" s="92"/>
      <c r="C54" s="72" t="s">
        <v>92</v>
      </c>
      <c r="D54" s="72"/>
      <c r="E54" s="72"/>
      <c r="F54" s="88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2"/>
    </row>
    <row r="55" spans="1:25" s="3" customFormat="1" thickBot="1" x14ac:dyDescent="0.25">
      <c r="A55" s="96" t="s">
        <v>93</v>
      </c>
      <c r="B55" s="97"/>
      <c r="C55" s="98">
        <v>1521</v>
      </c>
      <c r="D55" s="99">
        <v>3.9489999999999998</v>
      </c>
      <c r="E55" s="72"/>
      <c r="O55" s="72"/>
      <c r="P55" s="72"/>
      <c r="Q55" s="72"/>
      <c r="R55" s="72"/>
      <c r="S55" s="72"/>
      <c r="T55" s="72"/>
      <c r="U55" s="72"/>
      <c r="V55" s="72"/>
      <c r="W55" s="40"/>
      <c r="X55" s="95">
        <f>D55*C55</f>
        <v>6006.4290000000001</v>
      </c>
      <c r="Y55" s="2"/>
    </row>
    <row r="56" spans="1:25" s="3" customFormat="1" thickBot="1" x14ac:dyDescent="0.25">
      <c r="A56" s="96" t="s">
        <v>94</v>
      </c>
      <c r="B56" s="97"/>
      <c r="C56" s="98">
        <v>4679</v>
      </c>
      <c r="D56" s="99">
        <v>4.09</v>
      </c>
      <c r="E56" s="100"/>
      <c r="O56" s="100"/>
      <c r="P56" s="100"/>
      <c r="Q56" s="100"/>
      <c r="R56" s="100"/>
      <c r="S56" s="100"/>
      <c r="T56" s="100"/>
      <c r="U56" s="100"/>
      <c r="V56" s="72"/>
      <c r="W56" s="40"/>
      <c r="X56" s="86">
        <f>D56*C56</f>
        <v>19137.11</v>
      </c>
      <c r="Y56" s="2"/>
    </row>
    <row r="57" spans="1:25" s="3" customFormat="1" thickBot="1" x14ac:dyDescent="0.25">
      <c r="A57" s="96" t="s">
        <v>95</v>
      </c>
      <c r="B57" s="97"/>
      <c r="C57" s="98">
        <v>535</v>
      </c>
      <c r="D57" s="99">
        <v>4.657</v>
      </c>
      <c r="E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1"/>
      <c r="W57" s="102"/>
      <c r="X57" s="86">
        <f>D57*C57</f>
        <v>2491.4949999999999</v>
      </c>
      <c r="Y57" s="2"/>
    </row>
    <row r="58" spans="1:25" s="3" customFormat="1" ht="31.5" customHeight="1" thickBot="1" x14ac:dyDescent="0.25">
      <c r="A58" s="103"/>
      <c r="B58" s="103"/>
      <c r="C58" s="103"/>
      <c r="D58" s="103"/>
      <c r="E58" s="103"/>
      <c r="G58" s="103"/>
      <c r="H58" s="103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5" t="s">
        <v>96</v>
      </c>
      <c r="V58" s="106"/>
      <c r="W58" s="90">
        <f>SUM(X55:X57)</f>
        <v>27635.034</v>
      </c>
      <c r="X58" s="91"/>
      <c r="Y58" s="2"/>
    </row>
    <row r="59" spans="1:25" s="3" customFormat="1" ht="34.5" customHeight="1" thickBot="1" x14ac:dyDescent="0.25">
      <c r="A59" s="107" t="s">
        <v>97</v>
      </c>
      <c r="B59" s="108"/>
      <c r="C59" s="108"/>
      <c r="D59" s="108"/>
      <c r="E59" s="108"/>
      <c r="F59" s="108"/>
      <c r="G59" s="108"/>
      <c r="H59" s="108"/>
      <c r="I59" s="108"/>
      <c r="J59" s="109"/>
      <c r="U59" s="110" t="s">
        <v>98</v>
      </c>
      <c r="V59" s="111"/>
      <c r="W59" s="112">
        <f>SUM(X25,W48,W53)</f>
        <v>0</v>
      </c>
      <c r="X59" s="113"/>
    </row>
    <row r="60" spans="1:25" s="3" customFormat="1" ht="27" customHeight="1" thickBot="1" x14ac:dyDescent="0.25">
      <c r="U60" s="114" t="s">
        <v>99</v>
      </c>
      <c r="V60" s="115"/>
      <c r="W60" s="116">
        <f>SUM(W58:X59)</f>
        <v>27635.034</v>
      </c>
      <c r="X60" s="117"/>
    </row>
    <row r="61" spans="1:25" s="3" customFormat="1" ht="12" x14ac:dyDescent="0.2"/>
    <row r="62" spans="1:25" s="3" customFormat="1" ht="12" x14ac:dyDescent="0.2"/>
    <row r="63" spans="1:25" s="3" customFormat="1" ht="12" x14ac:dyDescent="0.2"/>
    <row r="64" spans="1:25" s="3" customFormat="1" ht="12" x14ac:dyDescent="0.2">
      <c r="T64" s="118"/>
    </row>
    <row r="65" s="3" customFormat="1" ht="12" x14ac:dyDescent="0.2"/>
  </sheetData>
  <mergeCells count="66">
    <mergeCell ref="U60:V60"/>
    <mergeCell ref="W60:X60"/>
    <mergeCell ref="A56:B56"/>
    <mergeCell ref="A57:B57"/>
    <mergeCell ref="U58:V58"/>
    <mergeCell ref="W58:X58"/>
    <mergeCell ref="A59:J59"/>
    <mergeCell ref="U59:V59"/>
    <mergeCell ref="W59:X59"/>
    <mergeCell ref="A50:B50"/>
    <mergeCell ref="A51:B51"/>
    <mergeCell ref="A52:B52"/>
    <mergeCell ref="W53:X53"/>
    <mergeCell ref="A54:B54"/>
    <mergeCell ref="A55:B55"/>
    <mergeCell ref="A44:B44"/>
    <mergeCell ref="A45:B45"/>
    <mergeCell ref="A46:B46"/>
    <mergeCell ref="A47:B47"/>
    <mergeCell ref="W48:X48"/>
    <mergeCell ref="A49:D49"/>
    <mergeCell ref="A38:B38"/>
    <mergeCell ref="A39:B39"/>
    <mergeCell ref="A40:B40"/>
    <mergeCell ref="A41:B41"/>
    <mergeCell ref="A42:B42"/>
    <mergeCell ref="A43:B43"/>
    <mergeCell ref="A29:B29"/>
    <mergeCell ref="A30:B30"/>
    <mergeCell ref="A31:B31"/>
    <mergeCell ref="A32:B32"/>
    <mergeCell ref="A33:B33"/>
    <mergeCell ref="G33:Q37"/>
    <mergeCell ref="A34:B34"/>
    <mergeCell ref="A35:B35"/>
    <mergeCell ref="A36:B36"/>
    <mergeCell ref="A37:B37"/>
    <mergeCell ref="T3:T4"/>
    <mergeCell ref="U3:U4"/>
    <mergeCell ref="V3:V4"/>
    <mergeCell ref="A26:X26"/>
    <mergeCell ref="A27:D27"/>
    <mergeCell ref="X27:X28"/>
    <mergeCell ref="A28:B28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</mergeCells>
  <printOptions horizontalCentered="1"/>
  <pageMargins left="0.39370078740157483" right="0.39370078740157483" top="0.59055118110236227" bottom="0.39370078740157483" header="0" footer="0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Custos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Marly Teresa Rangel Licassali</dc:creator>
  <cp:lastModifiedBy>Marly Teresa Rangel Licassali</cp:lastModifiedBy>
  <dcterms:created xsi:type="dcterms:W3CDTF">2020-03-26T21:26:55Z</dcterms:created>
  <dcterms:modified xsi:type="dcterms:W3CDTF">2020-03-26T21:27:18Z</dcterms:modified>
</cp:coreProperties>
</file>