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COLIT\2022\1 - SA - Licitações\PE 049-2022 - Locação de veículos - Região Sul\Apêndice I do Modelo de Proposta\"/>
    </mc:Choice>
  </mc:AlternateContent>
  <bookViews>
    <workbookView xWindow="0" yWindow="0" windowWidth="28800" windowHeight="12300" firstSheet="7" activeTab="7"/>
  </bookViews>
  <sheets>
    <sheet name="Item 1 - Região Sul" sheetId="1" state="hidden" r:id="rId1"/>
    <sheet name="Até 6 Dias" sheetId="3" state="hidden" r:id="rId2"/>
    <sheet name="Até 14 dias" sheetId="4" state="hidden" r:id="rId3"/>
    <sheet name="Até 29 Dias" sheetId="6" state="hidden" r:id="rId4"/>
    <sheet name="30 dias ou +" sheetId="8" state="hidden" r:id="rId5"/>
    <sheet name="No Show" sheetId="9" state="hidden" r:id="rId6"/>
    <sheet name="Resumo Estimativo" sheetId="10" state="hidden" r:id="rId7"/>
    <sheet name="Planilha de Custos" sheetId="13" r:id="rId8"/>
    <sheet name="Planilha1" sheetId="2" state="hidden" r:id="rId9"/>
  </sheets>
  <definedNames>
    <definedName name="_xlnm.Print_Area" localSheetId="4">'30 dias ou +'!$A$1:$BU$39</definedName>
    <definedName name="_xlnm.Print_Area" localSheetId="2">'Até 14 dias'!$A$1:$AS$39</definedName>
    <definedName name="_xlnm.Print_Area" localSheetId="3">'Até 29 Dias'!$A$1:$BG$41</definedName>
    <definedName name="_xlnm.Print_Area" localSheetId="1">'Até 6 Dias'!$A$1:$AE$41</definedName>
    <definedName name="_xlnm.Print_Area" localSheetId="5">'No Show'!$A$27:$I$73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4" i="13" l="1"/>
  <c r="X57" i="13" s="1"/>
  <c r="X55" i="13"/>
  <c r="X56" i="13"/>
  <c r="E55" i="13" l="1"/>
  <c r="E56" i="13"/>
  <c r="E54" i="13"/>
  <c r="D55" i="13"/>
  <c r="D56" i="13"/>
  <c r="D54" i="13"/>
  <c r="W38" i="10" l="1"/>
  <c r="W36" i="10"/>
  <c r="W34" i="10"/>
  <c r="W32" i="10"/>
  <c r="W30" i="10"/>
  <c r="O41" i="10"/>
  <c r="O39" i="10"/>
  <c r="O40" i="10"/>
  <c r="O38" i="10"/>
  <c r="M39" i="10"/>
  <c r="M40" i="10"/>
  <c r="M38" i="10"/>
  <c r="L39" i="10"/>
  <c r="L40" i="10"/>
  <c r="L38" i="10"/>
  <c r="N33" i="10"/>
  <c r="N31" i="10"/>
  <c r="N32" i="10"/>
  <c r="N30" i="10"/>
  <c r="M31" i="10"/>
  <c r="M32" i="10"/>
  <c r="M30" i="10"/>
  <c r="L31" i="10"/>
  <c r="L32" i="10"/>
  <c r="L30" i="10"/>
  <c r="G51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32" i="10"/>
  <c r="X26" i="10"/>
  <c r="X8" i="10"/>
  <c r="X9" i="10"/>
  <c r="X10" i="10"/>
  <c r="X11" i="10"/>
  <c r="X12" i="10"/>
  <c r="X13" i="10"/>
  <c r="X14" i="10"/>
  <c r="X15" i="10"/>
  <c r="X16" i="10"/>
  <c r="X17" i="10"/>
  <c r="X18" i="10"/>
  <c r="X19" i="10"/>
  <c r="X20" i="10"/>
  <c r="X21" i="10"/>
  <c r="X22" i="10"/>
  <c r="X23" i="10"/>
  <c r="X24" i="10"/>
  <c r="X25" i="10"/>
  <c r="X7" i="10"/>
  <c r="W8" i="10"/>
  <c r="W9" i="10"/>
  <c r="W10" i="10"/>
  <c r="W11" i="10"/>
  <c r="W12" i="10"/>
  <c r="W13" i="10"/>
  <c r="W14" i="10"/>
  <c r="W15" i="10"/>
  <c r="W16" i="10"/>
  <c r="W17" i="10"/>
  <c r="W18" i="10"/>
  <c r="W19" i="10"/>
  <c r="W20" i="10"/>
  <c r="W21" i="10"/>
  <c r="W22" i="10"/>
  <c r="W23" i="10"/>
  <c r="W24" i="10"/>
  <c r="W25" i="10"/>
  <c r="W7" i="10"/>
  <c r="V8" i="10"/>
  <c r="V9" i="10"/>
  <c r="V10" i="10"/>
  <c r="V11" i="10"/>
  <c r="V12" i="10"/>
  <c r="V13" i="10"/>
  <c r="V14" i="10"/>
  <c r="V15" i="10"/>
  <c r="V16" i="10"/>
  <c r="V17" i="10"/>
  <c r="V18" i="10"/>
  <c r="V19" i="10"/>
  <c r="V20" i="10"/>
  <c r="V21" i="10"/>
  <c r="V22" i="10"/>
  <c r="V23" i="10"/>
  <c r="V24" i="10"/>
  <c r="V25" i="10"/>
  <c r="V7" i="10"/>
  <c r="U8" i="10"/>
  <c r="U9" i="10"/>
  <c r="U10" i="10"/>
  <c r="U11" i="10"/>
  <c r="U12" i="10"/>
  <c r="U13" i="10"/>
  <c r="U14" i="10"/>
  <c r="U15" i="10"/>
  <c r="U16" i="10"/>
  <c r="U17" i="10"/>
  <c r="U18" i="10"/>
  <c r="U19" i="10"/>
  <c r="U20" i="10"/>
  <c r="U21" i="10"/>
  <c r="U22" i="10"/>
  <c r="U23" i="10"/>
  <c r="U24" i="10"/>
  <c r="U25" i="10"/>
  <c r="U7" i="10"/>
  <c r="T8" i="10"/>
  <c r="T9" i="10"/>
  <c r="T10" i="10"/>
  <c r="T11" i="10"/>
  <c r="T12" i="10"/>
  <c r="T13" i="10"/>
  <c r="T14" i="10"/>
  <c r="T15" i="10"/>
  <c r="T16" i="10"/>
  <c r="T17" i="10"/>
  <c r="T18" i="10"/>
  <c r="T19" i="10"/>
  <c r="T20" i="10"/>
  <c r="T21" i="10"/>
  <c r="T22" i="10"/>
  <c r="T23" i="10"/>
  <c r="T24" i="10"/>
  <c r="T25" i="10"/>
  <c r="T7" i="10"/>
  <c r="S8" i="10"/>
  <c r="S9" i="10"/>
  <c r="S10" i="10"/>
  <c r="S11" i="10"/>
  <c r="S12" i="10"/>
  <c r="S13" i="10"/>
  <c r="S14" i="10"/>
  <c r="S15" i="10"/>
  <c r="S16" i="10"/>
  <c r="S17" i="10"/>
  <c r="S18" i="10"/>
  <c r="S19" i="10"/>
  <c r="S20" i="10"/>
  <c r="S21" i="10"/>
  <c r="S22" i="10"/>
  <c r="S23" i="10"/>
  <c r="S24" i="10"/>
  <c r="S25" i="10"/>
  <c r="S7" i="10"/>
  <c r="R8" i="10"/>
  <c r="R9" i="10"/>
  <c r="R10" i="10"/>
  <c r="R11" i="10"/>
  <c r="R12" i="10"/>
  <c r="R13" i="10"/>
  <c r="R14" i="10"/>
  <c r="R15" i="10"/>
  <c r="R16" i="10"/>
  <c r="R17" i="10"/>
  <c r="R18" i="10"/>
  <c r="R19" i="10"/>
  <c r="R20" i="10"/>
  <c r="R21" i="10"/>
  <c r="R22" i="10"/>
  <c r="R23" i="10"/>
  <c r="R24" i="10"/>
  <c r="R25" i="10"/>
  <c r="R7" i="10"/>
  <c r="Q8" i="10"/>
  <c r="Q9" i="10"/>
  <c r="Q10" i="10"/>
  <c r="Q11" i="10"/>
  <c r="Q12" i="10"/>
  <c r="Q13" i="10"/>
  <c r="Q14" i="10"/>
  <c r="Q15" i="10"/>
  <c r="Q16" i="10"/>
  <c r="Q17" i="10"/>
  <c r="Q18" i="10"/>
  <c r="Q19" i="10"/>
  <c r="Q20" i="10"/>
  <c r="Q21" i="10"/>
  <c r="Q22" i="10"/>
  <c r="Q23" i="10"/>
  <c r="Q24" i="10"/>
  <c r="Q25" i="10"/>
  <c r="Q7" i="10"/>
  <c r="P8" i="10"/>
  <c r="P9" i="10"/>
  <c r="P10" i="10"/>
  <c r="P11" i="10"/>
  <c r="P12" i="10"/>
  <c r="P13" i="10"/>
  <c r="P14" i="10"/>
  <c r="P15" i="10"/>
  <c r="P16" i="10"/>
  <c r="P17" i="10"/>
  <c r="P18" i="10"/>
  <c r="P19" i="10"/>
  <c r="P20" i="10"/>
  <c r="P21" i="10"/>
  <c r="P22" i="10"/>
  <c r="P23" i="10"/>
  <c r="P24" i="10"/>
  <c r="P25" i="10"/>
  <c r="P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7" i="10"/>
  <c r="O8" i="10"/>
  <c r="O9" i="10"/>
  <c r="O10" i="10"/>
  <c r="O11" i="10"/>
  <c r="O12" i="10"/>
  <c r="O13" i="10"/>
  <c r="O14" i="10"/>
  <c r="O15" i="10"/>
  <c r="O16" i="10"/>
  <c r="O17" i="10"/>
  <c r="O18" i="10"/>
  <c r="O19" i="10"/>
  <c r="O20" i="10"/>
  <c r="O21" i="10"/>
  <c r="O22" i="10"/>
  <c r="O23" i="10"/>
  <c r="O24" i="10"/>
  <c r="O25" i="10"/>
  <c r="O7" i="10"/>
  <c r="N8" i="10"/>
  <c r="N9" i="10"/>
  <c r="N10" i="10"/>
  <c r="N11" i="10"/>
  <c r="N12" i="10"/>
  <c r="N13" i="10"/>
  <c r="N14" i="10"/>
  <c r="N15" i="10"/>
  <c r="N16" i="10"/>
  <c r="N17" i="10"/>
  <c r="N18" i="10"/>
  <c r="N19" i="10"/>
  <c r="N20" i="10"/>
  <c r="N21" i="10"/>
  <c r="N22" i="10"/>
  <c r="N23" i="10"/>
  <c r="N24" i="10"/>
  <c r="N25" i="10"/>
  <c r="N7" i="10"/>
  <c r="M19" i="10"/>
  <c r="M20" i="10"/>
  <c r="M21" i="10"/>
  <c r="M22" i="10"/>
  <c r="M23" i="10"/>
  <c r="M24" i="10"/>
  <c r="M25" i="10"/>
  <c r="M8" i="10"/>
  <c r="M9" i="10"/>
  <c r="M10" i="10"/>
  <c r="M11" i="10"/>
  <c r="M12" i="10"/>
  <c r="M13" i="10"/>
  <c r="M14" i="10"/>
  <c r="M15" i="10"/>
  <c r="M16" i="10"/>
  <c r="M17" i="10"/>
  <c r="M18" i="10"/>
  <c r="M7" i="10"/>
  <c r="K8" i="10"/>
  <c r="K9" i="10"/>
  <c r="K10" i="10"/>
  <c r="K11" i="10"/>
  <c r="K12" i="10"/>
  <c r="K13" i="10"/>
  <c r="K14" i="10"/>
  <c r="K15" i="10"/>
  <c r="K16" i="10"/>
  <c r="K17" i="10"/>
  <c r="K18" i="10"/>
  <c r="K19" i="10"/>
  <c r="K20" i="10"/>
  <c r="K21" i="10"/>
  <c r="K22" i="10"/>
  <c r="K23" i="10"/>
  <c r="K24" i="10"/>
  <c r="K25" i="10"/>
  <c r="K7" i="10"/>
  <c r="J8" i="10"/>
  <c r="J9" i="10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7" i="10"/>
  <c r="E61" i="9"/>
  <c r="E60" i="9"/>
  <c r="E59" i="9"/>
  <c r="E54" i="9"/>
  <c r="I54" i="9" s="1"/>
  <c r="E53" i="9"/>
  <c r="I53" i="9" s="1"/>
  <c r="D53" i="9"/>
  <c r="I52" i="9"/>
  <c r="D47" i="9"/>
  <c r="D46" i="9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BQ25" i="9"/>
  <c r="BT25" i="9" s="1"/>
  <c r="BN25" i="9"/>
  <c r="BL25" i="9"/>
  <c r="BR25" i="9" s="1"/>
  <c r="BJ25" i="9"/>
  <c r="BP25" i="9" s="1"/>
  <c r="BC25" i="9"/>
  <c r="BF25" i="9" s="1"/>
  <c r="AZ25" i="9"/>
  <c r="AX25" i="9"/>
  <c r="BD25" i="9" s="1"/>
  <c r="AV25" i="9"/>
  <c r="BB25" i="9" s="1"/>
  <c r="AO25" i="9"/>
  <c r="AR25" i="9" s="1"/>
  <c r="AL25" i="9"/>
  <c r="AJ25" i="9"/>
  <c r="AP25" i="9" s="1"/>
  <c r="AH25" i="9"/>
  <c r="AN25" i="9" s="1"/>
  <c r="AG25" i="9"/>
  <c r="AU25" i="9" s="1"/>
  <c r="BA25" i="9" s="1"/>
  <c r="Y25" i="9"/>
  <c r="U25" i="9"/>
  <c r="G47" i="9" s="1"/>
  <c r="T25" i="9"/>
  <c r="F47" i="9" s="1"/>
  <c r="I47" i="9" s="1"/>
  <c r="BV47" i="9" s="1"/>
  <c r="S25" i="9"/>
  <c r="E47" i="9" s="1"/>
  <c r="N25" i="9"/>
  <c r="M25" i="9"/>
  <c r="P25" i="9" s="1"/>
  <c r="L25" i="9"/>
  <c r="K25" i="9"/>
  <c r="I25" i="9"/>
  <c r="BQ24" i="9"/>
  <c r="BN24" i="9"/>
  <c r="BL24" i="9"/>
  <c r="BR24" i="9" s="1"/>
  <c r="BJ24" i="9"/>
  <c r="BP24" i="9" s="1"/>
  <c r="BC24" i="9"/>
  <c r="BF24" i="9" s="1"/>
  <c r="AZ24" i="9"/>
  <c r="AX24" i="9"/>
  <c r="BD24" i="9" s="1"/>
  <c r="AV24" i="9"/>
  <c r="BB24" i="9" s="1"/>
  <c r="AO24" i="9"/>
  <c r="AJ24" i="9"/>
  <c r="AP24" i="9" s="1"/>
  <c r="AR24" i="9" s="1"/>
  <c r="AH24" i="9"/>
  <c r="AN24" i="9" s="1"/>
  <c r="AG24" i="9"/>
  <c r="AU24" i="9" s="1"/>
  <c r="Z24" i="9"/>
  <c r="Y24" i="9"/>
  <c r="U24" i="9"/>
  <c r="G46" i="9" s="1"/>
  <c r="T24" i="9"/>
  <c r="F46" i="9" s="1"/>
  <c r="I46" i="9" s="1"/>
  <c r="BV46" i="9" s="1"/>
  <c r="S24" i="9"/>
  <c r="E46" i="9" s="1"/>
  <c r="N24" i="9"/>
  <c r="M24" i="9"/>
  <c r="L24" i="9"/>
  <c r="K24" i="9"/>
  <c r="I24" i="9"/>
  <c r="BQ23" i="9"/>
  <c r="BT23" i="9" s="1"/>
  <c r="BN23" i="9"/>
  <c r="BL23" i="9"/>
  <c r="BR23" i="9" s="1"/>
  <c r="BJ23" i="9"/>
  <c r="BP23" i="9" s="1"/>
  <c r="BC23" i="9"/>
  <c r="BF23" i="9" s="1"/>
  <c r="AZ23" i="9"/>
  <c r="AX23" i="9"/>
  <c r="BD23" i="9" s="1"/>
  <c r="AV23" i="9"/>
  <c r="BB23" i="9" s="1"/>
  <c r="AO23" i="9"/>
  <c r="AJ23" i="9"/>
  <c r="AP23" i="9" s="1"/>
  <c r="AH23" i="9"/>
  <c r="AN23" i="9" s="1"/>
  <c r="AG23" i="9"/>
  <c r="AM23" i="9" s="1"/>
  <c r="Y23" i="9"/>
  <c r="U23" i="9"/>
  <c r="AB23" i="9" s="1"/>
  <c r="T23" i="9"/>
  <c r="AA23" i="9" s="1"/>
  <c r="S23" i="9"/>
  <c r="E45" i="9" s="1"/>
  <c r="N23" i="9"/>
  <c r="M23" i="9"/>
  <c r="L23" i="9"/>
  <c r="K23" i="9"/>
  <c r="P23" i="9" s="1"/>
  <c r="I23" i="9"/>
  <c r="BQ22" i="9"/>
  <c r="BL22" i="9"/>
  <c r="BR22" i="9" s="1"/>
  <c r="BJ22" i="9"/>
  <c r="BP22" i="9" s="1"/>
  <c r="BC22" i="9"/>
  <c r="AX22" i="9"/>
  <c r="BD22" i="9" s="1"/>
  <c r="AV22" i="9"/>
  <c r="BB22" i="9" s="1"/>
  <c r="AO22" i="9"/>
  <c r="AJ22" i="9"/>
  <c r="AL22" i="9" s="1"/>
  <c r="AH22" i="9"/>
  <c r="AN22" i="9" s="1"/>
  <c r="AG22" i="9"/>
  <c r="AM22" i="9" s="1"/>
  <c r="Y22" i="9"/>
  <c r="U22" i="9"/>
  <c r="AB22" i="9" s="1"/>
  <c r="T22" i="9"/>
  <c r="AA22" i="9" s="1"/>
  <c r="S22" i="9"/>
  <c r="Z22" i="9" s="1"/>
  <c r="N22" i="9"/>
  <c r="M22" i="9"/>
  <c r="L22" i="9"/>
  <c r="K22" i="9"/>
  <c r="I22" i="9"/>
  <c r="BQ21" i="9"/>
  <c r="BL21" i="9"/>
  <c r="BR21" i="9" s="1"/>
  <c r="BJ21" i="9"/>
  <c r="BP21" i="9" s="1"/>
  <c r="BC21" i="9"/>
  <c r="BB21" i="9"/>
  <c r="AX21" i="9"/>
  <c r="BD21" i="9" s="1"/>
  <c r="AV21" i="9"/>
  <c r="AO21" i="9"/>
  <c r="AJ21" i="9"/>
  <c r="AL21" i="9" s="1"/>
  <c r="AH21" i="9"/>
  <c r="AN21" i="9" s="1"/>
  <c r="AG21" i="9"/>
  <c r="AU21" i="9" s="1"/>
  <c r="BI21" i="9" s="1"/>
  <c r="AB21" i="9"/>
  <c r="Y21" i="9"/>
  <c r="U21" i="9"/>
  <c r="G43" i="9" s="1"/>
  <c r="T21" i="9"/>
  <c r="AA21" i="9" s="1"/>
  <c r="S21" i="9"/>
  <c r="Z21" i="9" s="1"/>
  <c r="N21" i="9"/>
  <c r="M21" i="9"/>
  <c r="L21" i="9"/>
  <c r="K21" i="9"/>
  <c r="I21" i="9"/>
  <c r="BQ20" i="9"/>
  <c r="BL20" i="9"/>
  <c r="BR20" i="9" s="1"/>
  <c r="BJ20" i="9"/>
  <c r="BP20" i="9" s="1"/>
  <c r="BC20" i="9"/>
  <c r="AX20" i="9"/>
  <c r="BD20" i="9" s="1"/>
  <c r="AV20" i="9"/>
  <c r="BB20" i="9" s="1"/>
  <c r="AO20" i="9"/>
  <c r="AJ20" i="9"/>
  <c r="AP20" i="9" s="1"/>
  <c r="AH20" i="9"/>
  <c r="AN20" i="9" s="1"/>
  <c r="AG20" i="9"/>
  <c r="AM20" i="9" s="1"/>
  <c r="Y20" i="9"/>
  <c r="U20" i="9"/>
  <c r="G42" i="9" s="1"/>
  <c r="T20" i="9"/>
  <c r="F42" i="9" s="1"/>
  <c r="S20" i="9"/>
  <c r="Z20" i="9" s="1"/>
  <c r="N20" i="9"/>
  <c r="M20" i="9"/>
  <c r="L20" i="9"/>
  <c r="K20" i="9"/>
  <c r="I20" i="9"/>
  <c r="BQ19" i="9"/>
  <c r="BL19" i="9"/>
  <c r="BR19" i="9" s="1"/>
  <c r="BJ19" i="9"/>
  <c r="BP19" i="9" s="1"/>
  <c r="BC19" i="9"/>
  <c r="AX19" i="9"/>
  <c r="BD19" i="9" s="1"/>
  <c r="AV19" i="9"/>
  <c r="BB19" i="9" s="1"/>
  <c r="AO19" i="9"/>
  <c r="AJ19" i="9"/>
  <c r="AP19" i="9" s="1"/>
  <c r="AH19" i="9"/>
  <c r="AN19" i="9" s="1"/>
  <c r="AG19" i="9"/>
  <c r="AU19" i="9" s="1"/>
  <c r="Z19" i="9"/>
  <c r="Y19" i="9"/>
  <c r="U19" i="9"/>
  <c r="G41" i="9" s="1"/>
  <c r="T19" i="9"/>
  <c r="S19" i="9"/>
  <c r="E41" i="9" s="1"/>
  <c r="N19" i="9"/>
  <c r="M19" i="9"/>
  <c r="L19" i="9"/>
  <c r="K19" i="9"/>
  <c r="I19" i="9"/>
  <c r="BQ18" i="9"/>
  <c r="BL18" i="9"/>
  <c r="BR18" i="9" s="1"/>
  <c r="BJ18" i="9"/>
  <c r="BP18" i="9" s="1"/>
  <c r="BC18" i="9"/>
  <c r="AX18" i="9"/>
  <c r="BD18" i="9" s="1"/>
  <c r="AV18" i="9"/>
  <c r="BB18" i="9" s="1"/>
  <c r="AP18" i="9"/>
  <c r="AO18" i="9"/>
  <c r="AJ18" i="9"/>
  <c r="AL18" i="9" s="1"/>
  <c r="AH18" i="9"/>
  <c r="AN18" i="9" s="1"/>
  <c r="AG18" i="9"/>
  <c r="AU18" i="9" s="1"/>
  <c r="Y18" i="9"/>
  <c r="U18" i="9"/>
  <c r="G40" i="9" s="1"/>
  <c r="T18" i="9"/>
  <c r="W18" i="9" s="1"/>
  <c r="S18" i="9"/>
  <c r="E40" i="9" s="1"/>
  <c r="N18" i="9"/>
  <c r="M18" i="9"/>
  <c r="L18" i="9"/>
  <c r="K18" i="9"/>
  <c r="I18" i="9"/>
  <c r="BQ17" i="9"/>
  <c r="BT17" i="9" s="1"/>
  <c r="BN17" i="9"/>
  <c r="BL17" i="9"/>
  <c r="BR17" i="9" s="1"/>
  <c r="BJ17" i="9"/>
  <c r="BP17" i="9" s="1"/>
  <c r="BC17" i="9"/>
  <c r="BF17" i="9" s="1"/>
  <c r="AZ17" i="9"/>
  <c r="AX17" i="9"/>
  <c r="BD17" i="9" s="1"/>
  <c r="AV17" i="9"/>
  <c r="BB17" i="9" s="1"/>
  <c r="AO17" i="9"/>
  <c r="AR17" i="9" s="1"/>
  <c r="AJ17" i="9"/>
  <c r="AP17" i="9" s="1"/>
  <c r="AH17" i="9"/>
  <c r="AN17" i="9" s="1"/>
  <c r="AG17" i="9"/>
  <c r="AM17" i="9" s="1"/>
  <c r="Y17" i="9"/>
  <c r="U17" i="9"/>
  <c r="G39" i="9" s="1"/>
  <c r="T17" i="9"/>
  <c r="F39" i="9" s="1"/>
  <c r="S17" i="9"/>
  <c r="E39" i="9" s="1"/>
  <c r="N17" i="9"/>
  <c r="M17" i="9"/>
  <c r="L17" i="9"/>
  <c r="K17" i="9"/>
  <c r="I17" i="9"/>
  <c r="BQ16" i="9"/>
  <c r="BT16" i="9" s="1"/>
  <c r="BN16" i="9"/>
  <c r="BL16" i="9"/>
  <c r="BR16" i="9" s="1"/>
  <c r="BJ16" i="9"/>
  <c r="BP16" i="9" s="1"/>
  <c r="BC16" i="9"/>
  <c r="BF16" i="9" s="1"/>
  <c r="BB16" i="9"/>
  <c r="AZ16" i="9"/>
  <c r="AX16" i="9"/>
  <c r="BD16" i="9" s="1"/>
  <c r="AV16" i="9"/>
  <c r="AR16" i="9"/>
  <c r="AO16" i="9"/>
  <c r="AJ16" i="9"/>
  <c r="AP16" i="9" s="1"/>
  <c r="AH16" i="9"/>
  <c r="AN16" i="9" s="1"/>
  <c r="AG16" i="9"/>
  <c r="AL16" i="9" s="1"/>
  <c r="Y16" i="9"/>
  <c r="U16" i="9"/>
  <c r="G38" i="9" s="1"/>
  <c r="T16" i="9"/>
  <c r="F38" i="9" s="1"/>
  <c r="S16" i="9"/>
  <c r="E38" i="9" s="1"/>
  <c r="N16" i="9"/>
  <c r="M16" i="9"/>
  <c r="L16" i="9"/>
  <c r="K16" i="9"/>
  <c r="I16" i="9"/>
  <c r="BQ15" i="9"/>
  <c r="BT15" i="9" s="1"/>
  <c r="BN15" i="9"/>
  <c r="BL15" i="9"/>
  <c r="BR15" i="9" s="1"/>
  <c r="BJ15" i="9"/>
  <c r="BP15" i="9" s="1"/>
  <c r="BC15" i="9"/>
  <c r="BF15" i="9" s="1"/>
  <c r="AZ15" i="9"/>
  <c r="AX15" i="9"/>
  <c r="BD15" i="9" s="1"/>
  <c r="AV15" i="9"/>
  <c r="BB15" i="9" s="1"/>
  <c r="AO15" i="9"/>
  <c r="AJ15" i="9"/>
  <c r="AP15" i="9" s="1"/>
  <c r="AR15" i="9" s="1"/>
  <c r="AH15" i="9"/>
  <c r="AN15" i="9" s="1"/>
  <c r="AG15" i="9"/>
  <c r="AM15" i="9" s="1"/>
  <c r="Y15" i="9"/>
  <c r="U15" i="9"/>
  <c r="T15" i="9"/>
  <c r="W15" i="9" s="1"/>
  <c r="S15" i="9"/>
  <c r="E37" i="9" s="1"/>
  <c r="N15" i="9"/>
  <c r="M15" i="9"/>
  <c r="L15" i="9"/>
  <c r="K15" i="9"/>
  <c r="I15" i="9"/>
  <c r="BQ14" i="9"/>
  <c r="BL14" i="9"/>
  <c r="BR14" i="9" s="1"/>
  <c r="BJ14" i="9"/>
  <c r="BP14" i="9" s="1"/>
  <c r="BC14" i="9"/>
  <c r="BF14" i="9" s="1"/>
  <c r="AX14" i="9"/>
  <c r="BD14" i="9" s="1"/>
  <c r="AV14" i="9"/>
  <c r="BB14" i="9" s="1"/>
  <c r="AP14" i="9"/>
  <c r="AO14" i="9"/>
  <c r="AJ14" i="9"/>
  <c r="AL14" i="9" s="1"/>
  <c r="AH14" i="9"/>
  <c r="AN14" i="9" s="1"/>
  <c r="AG14" i="9"/>
  <c r="AU14" i="9" s="1"/>
  <c r="BA14" i="9" s="1"/>
  <c r="Y14" i="9"/>
  <c r="U14" i="9"/>
  <c r="G36" i="9" s="1"/>
  <c r="T14" i="9"/>
  <c r="S14" i="9"/>
  <c r="E36" i="9" s="1"/>
  <c r="N14" i="9"/>
  <c r="M14" i="9"/>
  <c r="L14" i="9"/>
  <c r="K14" i="9"/>
  <c r="I14" i="9"/>
  <c r="BQ13" i="9"/>
  <c r="BL13" i="9"/>
  <c r="BR13" i="9" s="1"/>
  <c r="BJ13" i="9"/>
  <c r="BP13" i="9" s="1"/>
  <c r="BC13" i="9"/>
  <c r="BF13" i="9" s="1"/>
  <c r="AX13" i="9"/>
  <c r="BD13" i="9" s="1"/>
  <c r="AV13" i="9"/>
  <c r="BB13" i="9" s="1"/>
  <c r="AO13" i="9"/>
  <c r="AJ13" i="9"/>
  <c r="AL13" i="9" s="1"/>
  <c r="AH13" i="9"/>
  <c r="AN13" i="9" s="1"/>
  <c r="AG13" i="9"/>
  <c r="AU13" i="9" s="1"/>
  <c r="Y13" i="9"/>
  <c r="W13" i="9"/>
  <c r="U13" i="9"/>
  <c r="G35" i="9" s="1"/>
  <c r="T13" i="9"/>
  <c r="F35" i="9" s="1"/>
  <c r="S13" i="9"/>
  <c r="N13" i="9"/>
  <c r="M13" i="9"/>
  <c r="L13" i="9"/>
  <c r="K13" i="9"/>
  <c r="I13" i="9"/>
  <c r="BQ12" i="9"/>
  <c r="BL12" i="9"/>
  <c r="BN12" i="9" s="1"/>
  <c r="BJ12" i="9"/>
  <c r="BP12" i="9" s="1"/>
  <c r="BC12" i="9"/>
  <c r="AX12" i="9"/>
  <c r="BD12" i="9" s="1"/>
  <c r="AV12" i="9"/>
  <c r="BB12" i="9" s="1"/>
  <c r="AO12" i="9"/>
  <c r="AN12" i="9"/>
  <c r="AJ12" i="9"/>
  <c r="AL12" i="9" s="1"/>
  <c r="AH12" i="9"/>
  <c r="AG12" i="9"/>
  <c r="AM12" i="9" s="1"/>
  <c r="AA12" i="9"/>
  <c r="Y12" i="9"/>
  <c r="U12" i="9"/>
  <c r="G34" i="9" s="1"/>
  <c r="T12" i="9"/>
  <c r="F34" i="9" s="1"/>
  <c r="S12" i="9"/>
  <c r="E34" i="9" s="1"/>
  <c r="N12" i="9"/>
  <c r="M12" i="9"/>
  <c r="L12" i="9"/>
  <c r="K12" i="9"/>
  <c r="P12" i="9" s="1"/>
  <c r="I12" i="9"/>
  <c r="BQ11" i="9"/>
  <c r="BL11" i="9"/>
  <c r="BN11" i="9" s="1"/>
  <c r="BJ11" i="9"/>
  <c r="BP11" i="9" s="1"/>
  <c r="BC11" i="9"/>
  <c r="AX11" i="9"/>
  <c r="AV11" i="9"/>
  <c r="BB11" i="9" s="1"/>
  <c r="AO11" i="9"/>
  <c r="AM11" i="9"/>
  <c r="AJ11" i="9"/>
  <c r="AL11" i="9" s="1"/>
  <c r="AH11" i="9"/>
  <c r="AN11" i="9" s="1"/>
  <c r="AG11" i="9"/>
  <c r="AU11" i="9" s="1"/>
  <c r="BA11" i="9" s="1"/>
  <c r="Y11" i="9"/>
  <c r="U11" i="9"/>
  <c r="G33" i="9" s="1"/>
  <c r="T11" i="9"/>
  <c r="AA11" i="9" s="1"/>
  <c r="S11" i="9"/>
  <c r="E33" i="9" s="1"/>
  <c r="N11" i="9"/>
  <c r="M11" i="9"/>
  <c r="L11" i="9"/>
  <c r="K11" i="9"/>
  <c r="I11" i="9"/>
  <c r="BQ10" i="9"/>
  <c r="BP10" i="9"/>
  <c r="BL10" i="9"/>
  <c r="BR10" i="9" s="1"/>
  <c r="BJ10" i="9"/>
  <c r="BC10" i="9"/>
  <c r="AX10" i="9"/>
  <c r="BD10" i="9" s="1"/>
  <c r="AV10" i="9"/>
  <c r="BB10" i="9" s="1"/>
  <c r="AO10" i="9"/>
  <c r="AJ10" i="9"/>
  <c r="AP10" i="9" s="1"/>
  <c r="AH10" i="9"/>
  <c r="AN10" i="9" s="1"/>
  <c r="U10" i="9"/>
  <c r="G32" i="9" s="1"/>
  <c r="T10" i="9"/>
  <c r="S10" i="9"/>
  <c r="E32" i="9" s="1"/>
  <c r="R10" i="9"/>
  <c r="D32" i="9" s="1"/>
  <c r="N10" i="9"/>
  <c r="M10" i="9"/>
  <c r="L10" i="9"/>
  <c r="K10" i="9"/>
  <c r="I10" i="9"/>
  <c r="BQ9" i="9"/>
  <c r="BL9" i="9"/>
  <c r="BR9" i="9" s="1"/>
  <c r="BJ9" i="9"/>
  <c r="BP9" i="9" s="1"/>
  <c r="BC9" i="9"/>
  <c r="AX9" i="9"/>
  <c r="BD9" i="9" s="1"/>
  <c r="BF9" i="9" s="1"/>
  <c r="AV9" i="9"/>
  <c r="BB9" i="9" s="1"/>
  <c r="AO9" i="9"/>
  <c r="AJ9" i="9"/>
  <c r="AP9" i="9" s="1"/>
  <c r="AH9" i="9"/>
  <c r="AN9" i="9" s="1"/>
  <c r="U9" i="9"/>
  <c r="G31" i="9" s="1"/>
  <c r="T9" i="9"/>
  <c r="S9" i="9"/>
  <c r="E31" i="9" s="1"/>
  <c r="R9" i="9"/>
  <c r="D31" i="9" s="1"/>
  <c r="N9" i="9"/>
  <c r="M9" i="9"/>
  <c r="L9" i="9"/>
  <c r="K9" i="9"/>
  <c r="I9" i="9"/>
  <c r="BQ8" i="9"/>
  <c r="BL8" i="9"/>
  <c r="BN8" i="9" s="1"/>
  <c r="BJ8" i="9"/>
  <c r="BP8" i="9" s="1"/>
  <c r="BC8" i="9"/>
  <c r="AX8" i="9"/>
  <c r="AZ8" i="9" s="1"/>
  <c r="AV8" i="9"/>
  <c r="BB8" i="9" s="1"/>
  <c r="AP8" i="9"/>
  <c r="AR8" i="9" s="1"/>
  <c r="AO8" i="9"/>
  <c r="AJ8" i="9"/>
  <c r="AL8" i="9" s="1"/>
  <c r="AH8" i="9"/>
  <c r="AN8" i="9" s="1"/>
  <c r="U8" i="9"/>
  <c r="G30" i="9" s="1"/>
  <c r="T8" i="9"/>
  <c r="F30" i="9" s="1"/>
  <c r="S8" i="9"/>
  <c r="E30" i="9" s="1"/>
  <c r="R8" i="9"/>
  <c r="D30" i="9" s="1"/>
  <c r="N8" i="9"/>
  <c r="M8" i="9"/>
  <c r="L8" i="9"/>
  <c r="K8" i="9"/>
  <c r="I8" i="9"/>
  <c r="BQ7" i="9"/>
  <c r="BL7" i="9"/>
  <c r="BN7" i="9" s="1"/>
  <c r="BJ7" i="9"/>
  <c r="BP7" i="9" s="1"/>
  <c r="BD7" i="9"/>
  <c r="BF7" i="9" s="1"/>
  <c r="BG7" i="9" s="1"/>
  <c r="BC7" i="9"/>
  <c r="AX7" i="9"/>
  <c r="AZ7" i="9" s="1"/>
  <c r="AV7" i="9"/>
  <c r="BB7" i="9" s="1"/>
  <c r="AO7" i="9"/>
  <c r="AJ7" i="9"/>
  <c r="AP7" i="9" s="1"/>
  <c r="AH7" i="9"/>
  <c r="AN7" i="9" s="1"/>
  <c r="Y7" i="9"/>
  <c r="U7" i="9"/>
  <c r="AB7" i="9" s="1"/>
  <c r="AD7" i="9" s="1"/>
  <c r="T7" i="9"/>
  <c r="F29" i="9" s="1"/>
  <c r="S7" i="9"/>
  <c r="E29" i="9" s="1"/>
  <c r="R7" i="9"/>
  <c r="D29" i="9" s="1"/>
  <c r="N7" i="9"/>
  <c r="M7" i="9"/>
  <c r="L7" i="9"/>
  <c r="P7" i="9" s="1"/>
  <c r="K7" i="9"/>
  <c r="I7" i="9"/>
  <c r="BQ25" i="8"/>
  <c r="BT25" i="8" s="1"/>
  <c r="BN25" i="8"/>
  <c r="BL25" i="8"/>
  <c r="BR25" i="8" s="1"/>
  <c r="BJ25" i="8"/>
  <c r="BP25" i="8" s="1"/>
  <c r="BF25" i="8"/>
  <c r="BC25" i="8"/>
  <c r="BB25" i="8"/>
  <c r="AZ25" i="8"/>
  <c r="AX25" i="8"/>
  <c r="BD25" i="8" s="1"/>
  <c r="AV25" i="8"/>
  <c r="AP25" i="8"/>
  <c r="AO25" i="8"/>
  <c r="AR25" i="8" s="1"/>
  <c r="AN25" i="8"/>
  <c r="AL25" i="8"/>
  <c r="AS25" i="8" s="1"/>
  <c r="AJ25" i="8"/>
  <c r="AH25" i="8"/>
  <c r="AG25" i="8"/>
  <c r="AM25" i="8" s="1"/>
  <c r="Z25" i="8"/>
  <c r="Y25" i="8"/>
  <c r="U25" i="8"/>
  <c r="AB25" i="8" s="1"/>
  <c r="T25" i="8"/>
  <c r="AA25" i="8" s="1"/>
  <c r="AD25" i="8" s="1"/>
  <c r="S25" i="8"/>
  <c r="N25" i="8"/>
  <c r="M25" i="8"/>
  <c r="P25" i="8" s="1"/>
  <c r="L25" i="8"/>
  <c r="K25" i="8"/>
  <c r="I25" i="8"/>
  <c r="BQ24" i="8"/>
  <c r="BN24" i="8"/>
  <c r="BL24" i="8"/>
  <c r="BR24" i="8" s="1"/>
  <c r="BJ24" i="8"/>
  <c r="BP24" i="8" s="1"/>
  <c r="BC24" i="8"/>
  <c r="BF24" i="8" s="1"/>
  <c r="BB24" i="8"/>
  <c r="AZ24" i="8"/>
  <c r="AX24" i="8"/>
  <c r="BD24" i="8" s="1"/>
  <c r="AV24" i="8"/>
  <c r="AO24" i="8"/>
  <c r="AJ24" i="8"/>
  <c r="AL24" i="8" s="1"/>
  <c r="AH24" i="8"/>
  <c r="AN24" i="8" s="1"/>
  <c r="AG24" i="8"/>
  <c r="AU24" i="8" s="1"/>
  <c r="Y24" i="8"/>
  <c r="U24" i="8"/>
  <c r="AB24" i="8" s="1"/>
  <c r="T24" i="8"/>
  <c r="AA24" i="8" s="1"/>
  <c r="AD24" i="8" s="1"/>
  <c r="S24" i="8"/>
  <c r="Z24" i="8" s="1"/>
  <c r="N24" i="8"/>
  <c r="M24" i="8"/>
  <c r="L24" i="8"/>
  <c r="K24" i="8"/>
  <c r="I24" i="8"/>
  <c r="BU23" i="8"/>
  <c r="BT23" i="8"/>
  <c r="BR23" i="8"/>
  <c r="BQ23" i="8"/>
  <c r="BN23" i="8"/>
  <c r="BL23" i="8"/>
  <c r="BJ23" i="8"/>
  <c r="BP23" i="8" s="1"/>
  <c r="BC23" i="8"/>
  <c r="BF23" i="8" s="1"/>
  <c r="AZ23" i="8"/>
  <c r="AX23" i="8"/>
  <c r="BD23" i="8" s="1"/>
  <c r="AV23" i="8"/>
  <c r="BB23" i="8" s="1"/>
  <c r="AO23" i="8"/>
  <c r="AJ23" i="8"/>
  <c r="AP23" i="8" s="1"/>
  <c r="AR23" i="8" s="1"/>
  <c r="AH23" i="8"/>
  <c r="AN23" i="8" s="1"/>
  <c r="AG23" i="8"/>
  <c r="AM23" i="8" s="1"/>
  <c r="AB23" i="8"/>
  <c r="Y23" i="8"/>
  <c r="U23" i="8"/>
  <c r="T23" i="8"/>
  <c r="AA23" i="8" s="1"/>
  <c r="AD23" i="8" s="1"/>
  <c r="S23" i="8"/>
  <c r="Z23" i="8" s="1"/>
  <c r="P23" i="8"/>
  <c r="N23" i="8"/>
  <c r="M23" i="8"/>
  <c r="L23" i="8"/>
  <c r="K23" i="8"/>
  <c r="I23" i="8"/>
  <c r="BQ22" i="8"/>
  <c r="BL22" i="8"/>
  <c r="BR22" i="8" s="1"/>
  <c r="BJ22" i="8"/>
  <c r="BP22" i="8" s="1"/>
  <c r="BC22" i="8"/>
  <c r="BB22" i="8"/>
  <c r="AX22" i="8"/>
  <c r="BD22" i="8" s="1"/>
  <c r="AV22" i="8"/>
  <c r="AO22" i="8"/>
  <c r="AM22" i="8"/>
  <c r="AJ22" i="8"/>
  <c r="AL22" i="8" s="1"/>
  <c r="AH22" i="8"/>
  <c r="AN22" i="8" s="1"/>
  <c r="AG22" i="8"/>
  <c r="AU22" i="8" s="1"/>
  <c r="Y22" i="8"/>
  <c r="U22" i="8"/>
  <c r="AB22" i="8" s="1"/>
  <c r="T22" i="8"/>
  <c r="S22" i="8"/>
  <c r="Z22" i="8" s="1"/>
  <c r="N22" i="8"/>
  <c r="M22" i="8"/>
  <c r="L22" i="8"/>
  <c r="K22" i="8"/>
  <c r="P22" i="8" s="1"/>
  <c r="I22" i="8"/>
  <c r="BR21" i="8"/>
  <c r="BQ21" i="8"/>
  <c r="BP21" i="8"/>
  <c r="BL21" i="8"/>
  <c r="BJ21" i="8"/>
  <c r="BD21" i="8"/>
  <c r="BC21" i="8"/>
  <c r="AX21" i="8"/>
  <c r="AV21" i="8"/>
  <c r="BB21" i="8" s="1"/>
  <c r="AU21" i="8"/>
  <c r="BA21" i="8" s="1"/>
  <c r="BF21" i="8" s="1"/>
  <c r="AP21" i="8"/>
  <c r="AO21" i="8"/>
  <c r="AL21" i="8"/>
  <c r="AJ21" i="8"/>
  <c r="AH21" i="8"/>
  <c r="AN21" i="8" s="1"/>
  <c r="AG21" i="8"/>
  <c r="AM21" i="8" s="1"/>
  <c r="Z21" i="8"/>
  <c r="Y21" i="8"/>
  <c r="U21" i="8"/>
  <c r="AB21" i="8" s="1"/>
  <c r="T21" i="8"/>
  <c r="S21" i="8"/>
  <c r="N21" i="8"/>
  <c r="M21" i="8"/>
  <c r="L21" i="8"/>
  <c r="K21" i="8"/>
  <c r="P21" i="8" s="1"/>
  <c r="I21" i="8"/>
  <c r="BQ20" i="8"/>
  <c r="BL20" i="8"/>
  <c r="BR20" i="8" s="1"/>
  <c r="BJ20" i="8"/>
  <c r="BP20" i="8" s="1"/>
  <c r="BC20" i="8"/>
  <c r="AX20" i="8"/>
  <c r="BD20" i="8" s="1"/>
  <c r="AV20" i="8"/>
  <c r="BB20" i="8" s="1"/>
  <c r="AU20" i="8"/>
  <c r="BA20" i="8" s="1"/>
  <c r="BF20" i="8" s="1"/>
  <c r="AO20" i="8"/>
  <c r="AJ20" i="8"/>
  <c r="AP20" i="8" s="1"/>
  <c r="AH20" i="8"/>
  <c r="AN20" i="8" s="1"/>
  <c r="AG20" i="8"/>
  <c r="AM20" i="8" s="1"/>
  <c r="AR20" i="8" s="1"/>
  <c r="Y20" i="8"/>
  <c r="U20" i="8"/>
  <c r="AB20" i="8" s="1"/>
  <c r="T20" i="8"/>
  <c r="AA20" i="8" s="1"/>
  <c r="S20" i="8"/>
  <c r="Z20" i="8" s="1"/>
  <c r="N20" i="8"/>
  <c r="M20" i="8"/>
  <c r="L20" i="8"/>
  <c r="K20" i="8"/>
  <c r="I20" i="8"/>
  <c r="BQ19" i="8"/>
  <c r="BP19" i="8"/>
  <c r="BL19" i="8"/>
  <c r="BR19" i="8" s="1"/>
  <c r="BJ19" i="8"/>
  <c r="BC19" i="8"/>
  <c r="AX19" i="8"/>
  <c r="BD19" i="8" s="1"/>
  <c r="AV19" i="8"/>
  <c r="BB19" i="8" s="1"/>
  <c r="AP19" i="8"/>
  <c r="AR19" i="8" s="1"/>
  <c r="AO19" i="8"/>
  <c r="AJ19" i="8"/>
  <c r="AL19" i="8" s="1"/>
  <c r="AH19" i="8"/>
  <c r="AN19" i="8" s="1"/>
  <c r="AG19" i="8"/>
  <c r="AM19" i="8" s="1"/>
  <c r="Y19" i="8"/>
  <c r="U19" i="8"/>
  <c r="AB19" i="8" s="1"/>
  <c r="T19" i="8"/>
  <c r="AA19" i="8" s="1"/>
  <c r="S19" i="8"/>
  <c r="Z19" i="8" s="1"/>
  <c r="N19" i="8"/>
  <c r="M19" i="8"/>
  <c r="L19" i="8"/>
  <c r="K19" i="8"/>
  <c r="P19" i="8" s="1"/>
  <c r="I19" i="8"/>
  <c r="BQ18" i="8"/>
  <c r="BL18" i="8"/>
  <c r="BR18" i="8" s="1"/>
  <c r="BJ18" i="8"/>
  <c r="BP18" i="8" s="1"/>
  <c r="BC18" i="8"/>
  <c r="AX18" i="8"/>
  <c r="BD18" i="8" s="1"/>
  <c r="AV18" i="8"/>
  <c r="BB18" i="8" s="1"/>
  <c r="AP18" i="8"/>
  <c r="AO18" i="8"/>
  <c r="AL18" i="8"/>
  <c r="AJ18" i="8"/>
  <c r="AH18" i="8"/>
  <c r="AN18" i="8" s="1"/>
  <c r="AG18" i="8"/>
  <c r="AM18" i="8" s="1"/>
  <c r="AA18" i="8"/>
  <c r="Y18" i="8"/>
  <c r="U18" i="8"/>
  <c r="AB18" i="8" s="1"/>
  <c r="T18" i="8"/>
  <c r="W18" i="8" s="1"/>
  <c r="S18" i="8"/>
  <c r="Z18" i="8" s="1"/>
  <c r="N18" i="8"/>
  <c r="M18" i="8"/>
  <c r="L18" i="8"/>
  <c r="K18" i="8"/>
  <c r="I18" i="8"/>
  <c r="BR17" i="8"/>
  <c r="BQ17" i="8"/>
  <c r="BT17" i="8" s="1"/>
  <c r="BN17" i="8"/>
  <c r="BU17" i="8" s="1"/>
  <c r="BL17" i="8"/>
  <c r="BJ17" i="8"/>
  <c r="BP17" i="8" s="1"/>
  <c r="BF17" i="8"/>
  <c r="BC17" i="8"/>
  <c r="AZ17" i="8"/>
  <c r="BG17" i="8" s="1"/>
  <c r="AX17" i="8"/>
  <c r="BD17" i="8" s="1"/>
  <c r="AV17" i="8"/>
  <c r="BB17" i="8" s="1"/>
  <c r="AO17" i="8"/>
  <c r="AR17" i="8" s="1"/>
  <c r="AN17" i="8"/>
  <c r="AM17" i="8"/>
  <c r="AL17" i="8"/>
  <c r="AS17" i="8" s="1"/>
  <c r="AJ17" i="8"/>
  <c r="AP17" i="8" s="1"/>
  <c r="AH17" i="8"/>
  <c r="AG17" i="8"/>
  <c r="AU17" i="8" s="1"/>
  <c r="BA17" i="8" s="1"/>
  <c r="Z17" i="8"/>
  <c r="Y17" i="8"/>
  <c r="U17" i="8"/>
  <c r="AB17" i="8" s="1"/>
  <c r="T17" i="8"/>
  <c r="AA17" i="8" s="1"/>
  <c r="AD17" i="8" s="1"/>
  <c r="S17" i="8"/>
  <c r="N17" i="8"/>
  <c r="M17" i="8"/>
  <c r="L17" i="8"/>
  <c r="K17" i="8"/>
  <c r="I17" i="8"/>
  <c r="BQ16" i="8"/>
  <c r="BT16" i="8" s="1"/>
  <c r="BN16" i="8"/>
  <c r="BL16" i="8"/>
  <c r="BR16" i="8" s="1"/>
  <c r="BJ16" i="8"/>
  <c r="BP16" i="8" s="1"/>
  <c r="BF16" i="8"/>
  <c r="BC16" i="8"/>
  <c r="AZ16" i="8"/>
  <c r="BG16" i="8" s="1"/>
  <c r="AX16" i="8"/>
  <c r="BD16" i="8" s="1"/>
  <c r="AV16" i="8"/>
  <c r="BB16" i="8" s="1"/>
  <c r="AO16" i="8"/>
  <c r="AR16" i="8" s="1"/>
  <c r="AJ16" i="8"/>
  <c r="AP16" i="8" s="1"/>
  <c r="AH16" i="8"/>
  <c r="AN16" i="8" s="1"/>
  <c r="AG16" i="8"/>
  <c r="AU16" i="8" s="1"/>
  <c r="Y16" i="8"/>
  <c r="W16" i="8"/>
  <c r="U16" i="8"/>
  <c r="AB16" i="8" s="1"/>
  <c r="T16" i="8"/>
  <c r="AA16" i="8" s="1"/>
  <c r="AD16" i="8" s="1"/>
  <c r="S16" i="8"/>
  <c r="Z16" i="8" s="1"/>
  <c r="N16" i="8"/>
  <c r="M16" i="8"/>
  <c r="L16" i="8"/>
  <c r="K16" i="8"/>
  <c r="I16" i="8"/>
  <c r="BR15" i="8"/>
  <c r="BQ15" i="8"/>
  <c r="BT15" i="8" s="1"/>
  <c r="BN15" i="8"/>
  <c r="BL15" i="8"/>
  <c r="BJ15" i="8"/>
  <c r="BP15" i="8" s="1"/>
  <c r="BC15" i="8"/>
  <c r="BF15" i="8" s="1"/>
  <c r="AZ15" i="8"/>
  <c r="AX15" i="8"/>
  <c r="BD15" i="8" s="1"/>
  <c r="AV15" i="8"/>
  <c r="BB15" i="8" s="1"/>
  <c r="AO15" i="8"/>
  <c r="AJ15" i="8"/>
  <c r="AP15" i="8" s="1"/>
  <c r="AR15" i="8" s="1"/>
  <c r="AH15" i="8"/>
  <c r="AN15" i="8" s="1"/>
  <c r="AG15" i="8"/>
  <c r="AM15" i="8" s="1"/>
  <c r="AB15" i="8"/>
  <c r="Z15" i="8"/>
  <c r="Y15" i="8"/>
  <c r="U15" i="8"/>
  <c r="T15" i="8"/>
  <c r="AA15" i="8" s="1"/>
  <c r="S15" i="8"/>
  <c r="P15" i="8"/>
  <c r="N15" i="8"/>
  <c r="M15" i="8"/>
  <c r="L15" i="8"/>
  <c r="K15" i="8"/>
  <c r="I15" i="8"/>
  <c r="BR14" i="8"/>
  <c r="BQ14" i="8"/>
  <c r="BP14" i="8"/>
  <c r="BL14" i="8"/>
  <c r="BJ14" i="8"/>
  <c r="BC14" i="8"/>
  <c r="BF14" i="8" s="1"/>
  <c r="AX14" i="8"/>
  <c r="BD14" i="8" s="1"/>
  <c r="AV14" i="8"/>
  <c r="BB14" i="8" s="1"/>
  <c r="AO14" i="8"/>
  <c r="AJ14" i="8"/>
  <c r="AL14" i="8" s="1"/>
  <c r="AH14" i="8"/>
  <c r="AN14" i="8" s="1"/>
  <c r="AG14" i="8"/>
  <c r="AU14" i="8" s="1"/>
  <c r="AA14" i="8"/>
  <c r="Y14" i="8"/>
  <c r="AD14" i="8" s="1"/>
  <c r="U14" i="8"/>
  <c r="AB14" i="8" s="1"/>
  <c r="T14" i="8"/>
  <c r="S14" i="8"/>
  <c r="Z14" i="8" s="1"/>
  <c r="N14" i="8"/>
  <c r="M14" i="8"/>
  <c r="L14" i="8"/>
  <c r="K14" i="8"/>
  <c r="I14" i="8"/>
  <c r="BR13" i="8"/>
  <c r="BQ13" i="8"/>
  <c r="BP13" i="8"/>
  <c r="BL13" i="8"/>
  <c r="BJ13" i="8"/>
  <c r="BC13" i="8"/>
  <c r="BF13" i="8" s="1"/>
  <c r="AX13" i="8"/>
  <c r="BD13" i="8" s="1"/>
  <c r="AV13" i="8"/>
  <c r="BB13" i="8" s="1"/>
  <c r="AU13" i="8"/>
  <c r="BA13" i="8" s="1"/>
  <c r="AO13" i="8"/>
  <c r="AL13" i="8"/>
  <c r="AJ13" i="8"/>
  <c r="AP13" i="8" s="1"/>
  <c r="AH13" i="8"/>
  <c r="AN13" i="8" s="1"/>
  <c r="AG13" i="8"/>
  <c r="AM13" i="8" s="1"/>
  <c r="Y13" i="8"/>
  <c r="U13" i="8"/>
  <c r="AB13" i="8" s="1"/>
  <c r="T13" i="8"/>
  <c r="W13" i="8" s="1"/>
  <c r="S13" i="8"/>
  <c r="Z13" i="8" s="1"/>
  <c r="N13" i="8"/>
  <c r="M13" i="8"/>
  <c r="L13" i="8"/>
  <c r="K13" i="8"/>
  <c r="I13" i="8"/>
  <c r="BQ12" i="8"/>
  <c r="BL12" i="8"/>
  <c r="BN12" i="8" s="1"/>
  <c r="BJ12" i="8"/>
  <c r="BP12" i="8" s="1"/>
  <c r="BC12" i="8"/>
  <c r="BB12" i="8"/>
  <c r="AX12" i="8"/>
  <c r="BD12" i="8" s="1"/>
  <c r="AV12" i="8"/>
  <c r="AU12" i="8"/>
  <c r="BA12" i="8" s="1"/>
  <c r="AO12" i="8"/>
  <c r="AJ12" i="8"/>
  <c r="AP12" i="8" s="1"/>
  <c r="AH12" i="8"/>
  <c r="AN12" i="8" s="1"/>
  <c r="AG12" i="8"/>
  <c r="AM12" i="8" s="1"/>
  <c r="Y12" i="8"/>
  <c r="U12" i="8"/>
  <c r="T12" i="8"/>
  <c r="AA12" i="8" s="1"/>
  <c r="S12" i="8"/>
  <c r="Z12" i="8" s="1"/>
  <c r="N12" i="8"/>
  <c r="M12" i="8"/>
  <c r="L12" i="8"/>
  <c r="K12" i="8"/>
  <c r="I12" i="8"/>
  <c r="BQ11" i="8"/>
  <c r="BN11" i="8"/>
  <c r="BL11" i="8"/>
  <c r="BR11" i="8" s="1"/>
  <c r="BJ11" i="8"/>
  <c r="BP11" i="8" s="1"/>
  <c r="BC11" i="8"/>
  <c r="BB11" i="8"/>
  <c r="AX11" i="8"/>
  <c r="AZ11" i="8" s="1"/>
  <c r="AV11" i="8"/>
  <c r="AO11" i="8"/>
  <c r="AL11" i="8"/>
  <c r="AJ11" i="8"/>
  <c r="AP11" i="8" s="1"/>
  <c r="AR11" i="8" s="1"/>
  <c r="AS11" i="8" s="1"/>
  <c r="AH11" i="8"/>
  <c r="AN11" i="8" s="1"/>
  <c r="AG11" i="8"/>
  <c r="AM11" i="8" s="1"/>
  <c r="Y11" i="8"/>
  <c r="U11" i="8"/>
  <c r="AB11" i="8" s="1"/>
  <c r="T11" i="8"/>
  <c r="AA11" i="8" s="1"/>
  <c r="S11" i="8"/>
  <c r="Z11" i="8" s="1"/>
  <c r="N11" i="8"/>
  <c r="M11" i="8"/>
  <c r="L11" i="8"/>
  <c r="K11" i="8"/>
  <c r="I11" i="8"/>
  <c r="BQ10" i="8"/>
  <c r="BL10" i="8"/>
  <c r="BR10" i="8" s="1"/>
  <c r="BJ10" i="8"/>
  <c r="BP10" i="8" s="1"/>
  <c r="BC10" i="8"/>
  <c r="AX10" i="8"/>
  <c r="BD10" i="8" s="1"/>
  <c r="AV10" i="8"/>
  <c r="BB10" i="8" s="1"/>
  <c r="AO10" i="8"/>
  <c r="AJ10" i="8"/>
  <c r="AP10" i="8" s="1"/>
  <c r="AH10" i="8"/>
  <c r="AN10" i="8" s="1"/>
  <c r="AA10" i="8"/>
  <c r="U10" i="8"/>
  <c r="AB10" i="8" s="1"/>
  <c r="T10" i="8"/>
  <c r="S10" i="8"/>
  <c r="Z10" i="8" s="1"/>
  <c r="R10" i="8"/>
  <c r="Y10" i="8" s="1"/>
  <c r="N10" i="8"/>
  <c r="M10" i="8"/>
  <c r="L10" i="8"/>
  <c r="K10" i="8"/>
  <c r="I10" i="8"/>
  <c r="BQ9" i="8"/>
  <c r="BL9" i="8"/>
  <c r="BR9" i="8" s="1"/>
  <c r="BT9" i="8" s="1"/>
  <c r="BJ9" i="8"/>
  <c r="BP9" i="8" s="1"/>
  <c r="BC9" i="8"/>
  <c r="BB9" i="8"/>
  <c r="AX9" i="8"/>
  <c r="BD9" i="8" s="1"/>
  <c r="BF9" i="8" s="1"/>
  <c r="AV9" i="8"/>
  <c r="AO9" i="8"/>
  <c r="AN9" i="8"/>
  <c r="AJ9" i="8"/>
  <c r="AP9" i="8" s="1"/>
  <c r="AH9" i="8"/>
  <c r="AG9" i="8"/>
  <c r="AM9" i="8" s="1"/>
  <c r="U9" i="8"/>
  <c r="AB9" i="8" s="1"/>
  <c r="T9" i="8"/>
  <c r="AA9" i="8" s="1"/>
  <c r="S9" i="8"/>
  <c r="Z9" i="8" s="1"/>
  <c r="R9" i="8"/>
  <c r="Y9" i="8" s="1"/>
  <c r="N9" i="8"/>
  <c r="M9" i="8"/>
  <c r="L9" i="8"/>
  <c r="K9" i="8"/>
  <c r="I9" i="8"/>
  <c r="BQ8" i="8"/>
  <c r="BL8" i="8"/>
  <c r="BN8" i="8" s="1"/>
  <c r="BJ8" i="8"/>
  <c r="BP8" i="8" s="1"/>
  <c r="BC8" i="8"/>
  <c r="AX8" i="8"/>
  <c r="AZ8" i="8" s="1"/>
  <c r="AV8" i="8"/>
  <c r="BB8" i="8" s="1"/>
  <c r="AO8" i="8"/>
  <c r="AL8" i="8"/>
  <c r="AJ8" i="8"/>
  <c r="AP8" i="8" s="1"/>
  <c r="AR8" i="8" s="1"/>
  <c r="AH8" i="8"/>
  <c r="AN8" i="8" s="1"/>
  <c r="AA8" i="8"/>
  <c r="U8" i="8"/>
  <c r="AB8" i="8" s="1"/>
  <c r="T8" i="8"/>
  <c r="S8" i="8"/>
  <c r="Z8" i="8" s="1"/>
  <c r="R8" i="8"/>
  <c r="Y8" i="8" s="1"/>
  <c r="AD8" i="8" s="1"/>
  <c r="N8" i="8"/>
  <c r="M8" i="8"/>
  <c r="L8" i="8"/>
  <c r="K8" i="8"/>
  <c r="P8" i="8" s="1"/>
  <c r="I8" i="8"/>
  <c r="BQ7" i="8"/>
  <c r="BL7" i="8"/>
  <c r="BN7" i="8" s="1"/>
  <c r="BJ7" i="8"/>
  <c r="BP7" i="8" s="1"/>
  <c r="BC7" i="8"/>
  <c r="BB7" i="8"/>
  <c r="AX7" i="8"/>
  <c r="AZ7" i="8" s="1"/>
  <c r="AV7" i="8"/>
  <c r="AO7" i="8"/>
  <c r="AN7" i="8"/>
  <c r="AJ7" i="8"/>
  <c r="AP7" i="8" s="1"/>
  <c r="AH7" i="8"/>
  <c r="AG7" i="8"/>
  <c r="AM7" i="8" s="1"/>
  <c r="U7" i="8"/>
  <c r="AB7" i="8" s="1"/>
  <c r="AD7" i="8" s="1"/>
  <c r="T7" i="8"/>
  <c r="AA7" i="8" s="1"/>
  <c r="S7" i="8"/>
  <c r="Z7" i="8" s="1"/>
  <c r="R7" i="8"/>
  <c r="Y7" i="8" s="1"/>
  <c r="P7" i="8"/>
  <c r="N7" i="8"/>
  <c r="M7" i="8"/>
  <c r="L7" i="8"/>
  <c r="K7" i="8"/>
  <c r="I7" i="8"/>
  <c r="BF25" i="6"/>
  <c r="BG25" i="6" s="1"/>
  <c r="BC25" i="6"/>
  <c r="AZ25" i="6"/>
  <c r="AX25" i="6"/>
  <c r="BD25" i="6" s="1"/>
  <c r="AV25" i="6"/>
  <c r="BB25" i="6" s="1"/>
  <c r="AU25" i="6"/>
  <c r="BA25" i="6" s="1"/>
  <c r="AS25" i="6"/>
  <c r="AR25" i="6"/>
  <c r="AO25" i="6"/>
  <c r="AM25" i="6"/>
  <c r="AL25" i="6"/>
  <c r="AJ25" i="6"/>
  <c r="AP25" i="6" s="1"/>
  <c r="AH25" i="6"/>
  <c r="AN25" i="6" s="1"/>
  <c r="AG25" i="6"/>
  <c r="AA25" i="6"/>
  <c r="AD25" i="6" s="1"/>
  <c r="Z25" i="6"/>
  <c r="Y25" i="6"/>
  <c r="W25" i="6"/>
  <c r="U25" i="6"/>
  <c r="AB25" i="6" s="1"/>
  <c r="T25" i="6"/>
  <c r="S25" i="6"/>
  <c r="N25" i="6"/>
  <c r="M25" i="6"/>
  <c r="P25" i="6" s="1"/>
  <c r="AE25" i="6" s="1"/>
  <c r="L25" i="6"/>
  <c r="K25" i="6"/>
  <c r="I25" i="6"/>
  <c r="BC24" i="6"/>
  <c r="BF24" i="6" s="1"/>
  <c r="BB24" i="6"/>
  <c r="AZ24" i="6"/>
  <c r="AX24" i="6"/>
  <c r="BD24" i="6" s="1"/>
  <c r="AV24" i="6"/>
  <c r="AR24" i="6"/>
  <c r="AP24" i="6"/>
  <c r="AO24" i="6"/>
  <c r="AN24" i="6"/>
  <c r="AL24" i="6"/>
  <c r="AS24" i="6" s="1"/>
  <c r="AJ24" i="6"/>
  <c r="AH24" i="6"/>
  <c r="AG24" i="6"/>
  <c r="AM24" i="6" s="1"/>
  <c r="Y24" i="6"/>
  <c r="U24" i="6"/>
  <c r="AB24" i="6" s="1"/>
  <c r="T24" i="6"/>
  <c r="AA24" i="6" s="1"/>
  <c r="AD24" i="6" s="1"/>
  <c r="S24" i="6"/>
  <c r="Z24" i="6" s="1"/>
  <c r="P24" i="6"/>
  <c r="N24" i="6"/>
  <c r="M24" i="6"/>
  <c r="L24" i="6"/>
  <c r="K24" i="6"/>
  <c r="I24" i="6"/>
  <c r="BF23" i="6"/>
  <c r="BG23" i="6" s="1"/>
  <c r="BC23" i="6"/>
  <c r="AZ23" i="6"/>
  <c r="AX23" i="6"/>
  <c r="BD23" i="6" s="1"/>
  <c r="AV23" i="6"/>
  <c r="BB23" i="6" s="1"/>
  <c r="AU23" i="6"/>
  <c r="BA23" i="6" s="1"/>
  <c r="AO23" i="6"/>
  <c r="AM23" i="6"/>
  <c r="AL23" i="6"/>
  <c r="AJ23" i="6"/>
  <c r="AP23" i="6" s="1"/>
  <c r="AR23" i="6" s="1"/>
  <c r="AS23" i="6" s="1"/>
  <c r="AH23" i="6"/>
  <c r="AN23" i="6" s="1"/>
  <c r="AG23" i="6"/>
  <c r="AA23" i="6"/>
  <c r="Z23" i="6"/>
  <c r="Y23" i="6"/>
  <c r="AD23" i="6" s="1"/>
  <c r="W23" i="6"/>
  <c r="U23" i="6"/>
  <c r="AB23" i="6" s="1"/>
  <c r="T23" i="6"/>
  <c r="S23" i="6"/>
  <c r="N23" i="6"/>
  <c r="M23" i="6"/>
  <c r="L23" i="6"/>
  <c r="K23" i="6"/>
  <c r="P23" i="6" s="1"/>
  <c r="AE23" i="6" s="1"/>
  <c r="I23" i="6"/>
  <c r="BC22" i="6"/>
  <c r="BB22" i="6"/>
  <c r="AX22" i="6"/>
  <c r="BD22" i="6" s="1"/>
  <c r="AV22" i="6"/>
  <c r="AP22" i="6"/>
  <c r="AO22" i="6"/>
  <c r="AN22" i="6"/>
  <c r="AL22" i="6"/>
  <c r="AS22" i="6" s="1"/>
  <c r="AJ22" i="6"/>
  <c r="AH22" i="6"/>
  <c r="AG22" i="6"/>
  <c r="AM22" i="6" s="1"/>
  <c r="AR22" i="6" s="1"/>
  <c r="Y22" i="6"/>
  <c r="U22" i="6"/>
  <c r="AB22" i="6" s="1"/>
  <c r="T22" i="6"/>
  <c r="AA22" i="6" s="1"/>
  <c r="S22" i="6"/>
  <c r="Z22" i="6" s="1"/>
  <c r="P22" i="6"/>
  <c r="N22" i="6"/>
  <c r="M22" i="6"/>
  <c r="L22" i="6"/>
  <c r="K22" i="6"/>
  <c r="I22" i="6"/>
  <c r="BC21" i="6"/>
  <c r="AX21" i="6"/>
  <c r="BD21" i="6" s="1"/>
  <c r="AV21" i="6"/>
  <c r="BB21" i="6" s="1"/>
  <c r="AU21" i="6"/>
  <c r="BA21" i="6" s="1"/>
  <c r="BF21" i="6" s="1"/>
  <c r="AO21" i="6"/>
  <c r="AM21" i="6"/>
  <c r="AJ21" i="6"/>
  <c r="AL21" i="6" s="1"/>
  <c r="AH21" i="6"/>
  <c r="AN21" i="6" s="1"/>
  <c r="AG21" i="6"/>
  <c r="AA21" i="6"/>
  <c r="Z21" i="6"/>
  <c r="Y21" i="6"/>
  <c r="AD21" i="6" s="1"/>
  <c r="W21" i="6"/>
  <c r="U21" i="6"/>
  <c r="AB21" i="6" s="1"/>
  <c r="T21" i="6"/>
  <c r="S21" i="6"/>
  <c r="N21" i="6"/>
  <c r="M21" i="6"/>
  <c r="L21" i="6"/>
  <c r="K21" i="6"/>
  <c r="P21" i="6" s="1"/>
  <c r="AE21" i="6" s="1"/>
  <c r="I21" i="6"/>
  <c r="BC20" i="6"/>
  <c r="BB20" i="6"/>
  <c r="AX20" i="6"/>
  <c r="BD20" i="6" s="1"/>
  <c r="AV20" i="6"/>
  <c r="AP20" i="6"/>
  <c r="AO20" i="6"/>
  <c r="AN20" i="6"/>
  <c r="AJ20" i="6"/>
  <c r="AH20" i="6"/>
  <c r="AG20" i="6"/>
  <c r="AM20" i="6" s="1"/>
  <c r="AR20" i="6" s="1"/>
  <c r="Y20" i="6"/>
  <c r="U20" i="6"/>
  <c r="AB20" i="6" s="1"/>
  <c r="T20" i="6"/>
  <c r="AA20" i="6" s="1"/>
  <c r="AD20" i="6" s="1"/>
  <c r="S20" i="6"/>
  <c r="Z20" i="6" s="1"/>
  <c r="P20" i="6"/>
  <c r="N20" i="6"/>
  <c r="M20" i="6"/>
  <c r="L20" i="6"/>
  <c r="K20" i="6"/>
  <c r="I20" i="6"/>
  <c r="BC19" i="6"/>
  <c r="AX19" i="6"/>
  <c r="BD19" i="6" s="1"/>
  <c r="BF19" i="6" s="1"/>
  <c r="AV19" i="6"/>
  <c r="BB19" i="6" s="1"/>
  <c r="AU19" i="6"/>
  <c r="BA19" i="6" s="1"/>
  <c r="AO19" i="6"/>
  <c r="AM19" i="6"/>
  <c r="AJ19" i="6"/>
  <c r="AL19" i="6" s="1"/>
  <c r="AH19" i="6"/>
  <c r="AN19" i="6" s="1"/>
  <c r="AG19" i="6"/>
  <c r="AA19" i="6"/>
  <c r="Z19" i="6"/>
  <c r="Y19" i="6"/>
  <c r="AD19" i="6" s="1"/>
  <c r="W19" i="6"/>
  <c r="U19" i="6"/>
  <c r="AB19" i="6" s="1"/>
  <c r="T19" i="6"/>
  <c r="S19" i="6"/>
  <c r="N19" i="6"/>
  <c r="M19" i="6"/>
  <c r="L19" i="6"/>
  <c r="K19" i="6"/>
  <c r="P19" i="6" s="1"/>
  <c r="AE19" i="6" s="1"/>
  <c r="I19" i="6"/>
  <c r="BC18" i="6"/>
  <c r="BB18" i="6"/>
  <c r="AX18" i="6"/>
  <c r="BD18" i="6" s="1"/>
  <c r="AV18" i="6"/>
  <c r="AP18" i="6"/>
  <c r="AO18" i="6"/>
  <c r="AN18" i="6"/>
  <c r="AL18" i="6"/>
  <c r="AJ18" i="6"/>
  <c r="AH18" i="6"/>
  <c r="AG18" i="6"/>
  <c r="AM18" i="6" s="1"/>
  <c r="AR18" i="6" s="1"/>
  <c r="Y18" i="6"/>
  <c r="U18" i="6"/>
  <c r="AB18" i="6" s="1"/>
  <c r="T18" i="6"/>
  <c r="AA18" i="6" s="1"/>
  <c r="S18" i="6"/>
  <c r="Z18" i="6" s="1"/>
  <c r="AD18" i="6" s="1"/>
  <c r="P18" i="6"/>
  <c r="N18" i="6"/>
  <c r="M18" i="6"/>
  <c r="L18" i="6"/>
  <c r="K18" i="6"/>
  <c r="I18" i="6"/>
  <c r="BF17" i="6"/>
  <c r="BG17" i="6" s="1"/>
  <c r="BC17" i="6"/>
  <c r="AZ17" i="6"/>
  <c r="AX17" i="6"/>
  <c r="BD17" i="6" s="1"/>
  <c r="AV17" i="6"/>
  <c r="BB17" i="6" s="1"/>
  <c r="AU17" i="6"/>
  <c r="BA17" i="6" s="1"/>
  <c r="AS17" i="6"/>
  <c r="AR17" i="6"/>
  <c r="AO17" i="6"/>
  <c r="AM17" i="6"/>
  <c r="AL17" i="6"/>
  <c r="AJ17" i="6"/>
  <c r="AP17" i="6" s="1"/>
  <c r="AH17" i="6"/>
  <c r="AN17" i="6" s="1"/>
  <c r="AG17" i="6"/>
  <c r="AA17" i="6"/>
  <c r="Z17" i="6"/>
  <c r="Y17" i="6"/>
  <c r="AD17" i="6" s="1"/>
  <c r="U17" i="6"/>
  <c r="AB17" i="6" s="1"/>
  <c r="T17" i="6"/>
  <c r="W17" i="6" s="1"/>
  <c r="S17" i="6"/>
  <c r="N17" i="6"/>
  <c r="M17" i="6"/>
  <c r="L17" i="6"/>
  <c r="K17" i="6"/>
  <c r="P17" i="6" s="1"/>
  <c r="I17" i="6"/>
  <c r="BC16" i="6"/>
  <c r="BF16" i="6" s="1"/>
  <c r="BG16" i="6" s="1"/>
  <c r="AZ16" i="6"/>
  <c r="AX16" i="6"/>
  <c r="BD16" i="6" s="1"/>
  <c r="AV16" i="6"/>
  <c r="BB16" i="6" s="1"/>
  <c r="AR16" i="6"/>
  <c r="AP16" i="6"/>
  <c r="AO16" i="6"/>
  <c r="AN16" i="6"/>
  <c r="AJ16" i="6"/>
  <c r="AH16" i="6"/>
  <c r="AG16" i="6"/>
  <c r="AL16" i="6" s="1"/>
  <c r="AS16" i="6" s="1"/>
  <c r="Z16" i="6"/>
  <c r="Y16" i="6"/>
  <c r="U16" i="6"/>
  <c r="AB16" i="6" s="1"/>
  <c r="T16" i="6"/>
  <c r="AA16" i="6" s="1"/>
  <c r="AD16" i="6" s="1"/>
  <c r="S16" i="6"/>
  <c r="N16" i="6"/>
  <c r="M16" i="6"/>
  <c r="P16" i="6" s="1"/>
  <c r="L16" i="6"/>
  <c r="K16" i="6"/>
  <c r="I16" i="6"/>
  <c r="BF15" i="6"/>
  <c r="BG15" i="6" s="1"/>
  <c r="BC15" i="6"/>
  <c r="BB15" i="6"/>
  <c r="AZ15" i="6"/>
  <c r="AX15" i="6"/>
  <c r="BD15" i="6" s="1"/>
  <c r="AV15" i="6"/>
  <c r="AU15" i="6"/>
  <c r="BA15" i="6" s="1"/>
  <c r="AP15" i="6"/>
  <c r="AR15" i="6" s="1"/>
  <c r="AS15" i="6" s="1"/>
  <c r="AO15" i="6"/>
  <c r="AM15" i="6"/>
  <c r="AL15" i="6"/>
  <c r="AJ15" i="6"/>
  <c r="AH15" i="6"/>
  <c r="AN15" i="6" s="1"/>
  <c r="AG15" i="6"/>
  <c r="AA15" i="6"/>
  <c r="Z15" i="6"/>
  <c r="Y15" i="6"/>
  <c r="AD15" i="6" s="1"/>
  <c r="U15" i="6"/>
  <c r="AB15" i="6" s="1"/>
  <c r="T15" i="6"/>
  <c r="W15" i="6" s="1"/>
  <c r="S15" i="6"/>
  <c r="N15" i="6"/>
  <c r="M15" i="6"/>
  <c r="L15" i="6"/>
  <c r="K15" i="6"/>
  <c r="P15" i="6" s="1"/>
  <c r="I15" i="6"/>
  <c r="BC14" i="6"/>
  <c r="BF14" i="6" s="1"/>
  <c r="AX14" i="6"/>
  <c r="BD14" i="6" s="1"/>
  <c r="AV14" i="6"/>
  <c r="BB14" i="6" s="1"/>
  <c r="AP14" i="6"/>
  <c r="AO14" i="6"/>
  <c r="AN14" i="6"/>
  <c r="AL14" i="6"/>
  <c r="AJ14" i="6"/>
  <c r="AH14" i="6"/>
  <c r="AG14" i="6"/>
  <c r="AM14" i="6" s="1"/>
  <c r="AR14" i="6" s="1"/>
  <c r="Z14" i="6"/>
  <c r="Y14" i="6"/>
  <c r="U14" i="6"/>
  <c r="AB14" i="6" s="1"/>
  <c r="T14" i="6"/>
  <c r="AA14" i="6" s="1"/>
  <c r="AD14" i="6" s="1"/>
  <c r="S14" i="6"/>
  <c r="N14" i="6"/>
  <c r="M14" i="6"/>
  <c r="P14" i="6" s="1"/>
  <c r="L14" i="6"/>
  <c r="K14" i="6"/>
  <c r="I14" i="6"/>
  <c r="BF13" i="6"/>
  <c r="BC13" i="6"/>
  <c r="BB13" i="6"/>
  <c r="AX13" i="6"/>
  <c r="BD13" i="6" s="1"/>
  <c r="AV13" i="6"/>
  <c r="AU13" i="6"/>
  <c r="BA13" i="6" s="1"/>
  <c r="AP13" i="6"/>
  <c r="AO13" i="6"/>
  <c r="AM13" i="6"/>
  <c r="AR13" i="6" s="1"/>
  <c r="AJ13" i="6"/>
  <c r="AL13" i="6" s="1"/>
  <c r="AS13" i="6" s="1"/>
  <c r="AH13" i="6"/>
  <c r="AN13" i="6" s="1"/>
  <c r="AG13" i="6"/>
  <c r="AA13" i="6"/>
  <c r="Z13" i="6"/>
  <c r="Y13" i="6"/>
  <c r="AD13" i="6" s="1"/>
  <c r="U13" i="6"/>
  <c r="AB13" i="6" s="1"/>
  <c r="T13" i="6"/>
  <c r="W13" i="6" s="1"/>
  <c r="S13" i="6"/>
  <c r="N13" i="6"/>
  <c r="M13" i="6"/>
  <c r="L13" i="6"/>
  <c r="K13" i="6"/>
  <c r="P13" i="6" s="1"/>
  <c r="AE13" i="6" s="1"/>
  <c r="I13" i="6"/>
  <c r="BC12" i="6"/>
  <c r="BF12" i="6" s="1"/>
  <c r="AX12" i="6"/>
  <c r="BD12" i="6" s="1"/>
  <c r="AV12" i="6"/>
  <c r="BB12" i="6" s="1"/>
  <c r="AR12" i="6"/>
  <c r="AP12" i="6"/>
  <c r="AO12" i="6"/>
  <c r="AN12" i="6"/>
  <c r="AL12" i="6"/>
  <c r="AS12" i="6" s="1"/>
  <c r="AJ12" i="6"/>
  <c r="AH12" i="6"/>
  <c r="AG12" i="6"/>
  <c r="AM12" i="6" s="1"/>
  <c r="Z12" i="6"/>
  <c r="Y12" i="6"/>
  <c r="U12" i="6"/>
  <c r="AB12" i="6" s="1"/>
  <c r="T12" i="6"/>
  <c r="AA12" i="6" s="1"/>
  <c r="AD12" i="6" s="1"/>
  <c r="S12" i="6"/>
  <c r="N12" i="6"/>
  <c r="M12" i="6"/>
  <c r="P12" i="6" s="1"/>
  <c r="L12" i="6"/>
  <c r="K12" i="6"/>
  <c r="I12" i="6"/>
  <c r="BC11" i="6"/>
  <c r="BB11" i="6"/>
  <c r="AX11" i="6"/>
  <c r="BD11" i="6" s="1"/>
  <c r="BF11" i="6" s="1"/>
  <c r="AV11" i="6"/>
  <c r="AU11" i="6"/>
  <c r="BA11" i="6" s="1"/>
  <c r="AP11" i="6"/>
  <c r="AR11" i="6" s="1"/>
  <c r="AO11" i="6"/>
  <c r="AM11" i="6"/>
  <c r="AJ11" i="6"/>
  <c r="AL11" i="6" s="1"/>
  <c r="AS11" i="6" s="1"/>
  <c r="AH11" i="6"/>
  <c r="AN11" i="6" s="1"/>
  <c r="AG11" i="6"/>
  <c r="AA11" i="6"/>
  <c r="Z11" i="6"/>
  <c r="Y11" i="6"/>
  <c r="U11" i="6"/>
  <c r="AB11" i="6" s="1"/>
  <c r="T11" i="6"/>
  <c r="W11" i="6" s="1"/>
  <c r="S11" i="6"/>
  <c r="N11" i="6"/>
  <c r="M11" i="6"/>
  <c r="L11" i="6"/>
  <c r="K11" i="6"/>
  <c r="P11" i="6" s="1"/>
  <c r="I11" i="6"/>
  <c r="BC10" i="6"/>
  <c r="AX10" i="6"/>
  <c r="BD10" i="6" s="1"/>
  <c r="AV10" i="6"/>
  <c r="BB10" i="6" s="1"/>
  <c r="AP10" i="6"/>
  <c r="AO10" i="6"/>
  <c r="AN10" i="6"/>
  <c r="AJ10" i="6"/>
  <c r="AH10" i="6"/>
  <c r="AG10" i="6"/>
  <c r="AL10" i="6" s="1"/>
  <c r="Z10" i="6"/>
  <c r="U10" i="6"/>
  <c r="AB10" i="6" s="1"/>
  <c r="T10" i="6"/>
  <c r="AA10" i="6" s="1"/>
  <c r="S10" i="6"/>
  <c r="R10" i="6"/>
  <c r="Y10" i="6" s="1"/>
  <c r="N10" i="6"/>
  <c r="M10" i="6"/>
  <c r="L10" i="6"/>
  <c r="K10" i="6"/>
  <c r="P10" i="6" s="1"/>
  <c r="I10" i="6"/>
  <c r="BC9" i="6"/>
  <c r="AX9" i="6"/>
  <c r="BD9" i="6" s="1"/>
  <c r="BF9" i="6" s="1"/>
  <c r="AV9" i="6"/>
  <c r="BB9" i="6" s="1"/>
  <c r="AO9" i="6"/>
  <c r="AN9" i="6"/>
  <c r="AJ9" i="6"/>
  <c r="AP9" i="6" s="1"/>
  <c r="AH9" i="6"/>
  <c r="AB9" i="6"/>
  <c r="AA9" i="6"/>
  <c r="Z9" i="6"/>
  <c r="U9" i="6"/>
  <c r="T9" i="6"/>
  <c r="S9" i="6"/>
  <c r="R9" i="6"/>
  <c r="Y9" i="6" s="1"/>
  <c r="AD9" i="6" s="1"/>
  <c r="N9" i="6"/>
  <c r="M9" i="6"/>
  <c r="L9" i="6"/>
  <c r="K9" i="6"/>
  <c r="P9" i="6" s="1"/>
  <c r="I9" i="6"/>
  <c r="BF8" i="6"/>
  <c r="BD8" i="6"/>
  <c r="BC8" i="6"/>
  <c r="BB8" i="6"/>
  <c r="AZ8" i="6"/>
  <c r="BG8" i="6" s="1"/>
  <c r="AX8" i="6"/>
  <c r="AV8" i="6"/>
  <c r="AO8" i="6"/>
  <c r="AN8" i="6"/>
  <c r="AJ8" i="6"/>
  <c r="AP8" i="6" s="1"/>
  <c r="AR8" i="6" s="1"/>
  <c r="AH8" i="6"/>
  <c r="AB8" i="6"/>
  <c r="Y8" i="6"/>
  <c r="AD8" i="6" s="1"/>
  <c r="U8" i="6"/>
  <c r="T8" i="6"/>
  <c r="AA8" i="6" s="1"/>
  <c r="S8" i="6"/>
  <c r="Z8" i="6" s="1"/>
  <c r="R8" i="6"/>
  <c r="W8" i="6" s="1"/>
  <c r="N8" i="6"/>
  <c r="M8" i="6"/>
  <c r="L8" i="6"/>
  <c r="K8" i="6"/>
  <c r="P8" i="6" s="1"/>
  <c r="I8" i="6"/>
  <c r="AE8" i="6" s="1"/>
  <c r="BC7" i="6"/>
  <c r="BB7" i="6"/>
  <c r="AX7" i="6"/>
  <c r="AZ7" i="6" s="1"/>
  <c r="AV7" i="6"/>
  <c r="AP7" i="6"/>
  <c r="AO7" i="6"/>
  <c r="AN7" i="6"/>
  <c r="AR7" i="6" s="1"/>
  <c r="AJ7" i="6"/>
  <c r="AL7" i="6" s="1"/>
  <c r="AS7" i="6" s="1"/>
  <c r="AH7" i="6"/>
  <c r="AB7" i="6"/>
  <c r="AD7" i="6" s="1"/>
  <c r="Y7" i="6"/>
  <c r="U7" i="6"/>
  <c r="T7" i="6"/>
  <c r="AA7" i="6" s="1"/>
  <c r="S7" i="6"/>
  <c r="Z7" i="6" s="1"/>
  <c r="R7" i="6"/>
  <c r="W7" i="6" s="1"/>
  <c r="P7" i="6"/>
  <c r="N7" i="6"/>
  <c r="M7" i="6"/>
  <c r="L7" i="6"/>
  <c r="K7" i="6"/>
  <c r="I7" i="6"/>
  <c r="AR25" i="4"/>
  <c r="AS25" i="4" s="1"/>
  <c r="AO25" i="4"/>
  <c r="AL25" i="4"/>
  <c r="AJ25" i="4"/>
  <c r="AP25" i="4" s="1"/>
  <c r="AH25" i="4"/>
  <c r="AN25" i="4" s="1"/>
  <c r="AG25" i="4"/>
  <c r="AM25" i="4" s="1"/>
  <c r="AD25" i="4"/>
  <c r="AA25" i="4"/>
  <c r="Y25" i="4"/>
  <c r="W25" i="4"/>
  <c r="U25" i="4"/>
  <c r="AB25" i="4" s="1"/>
  <c r="T25" i="4"/>
  <c r="S25" i="4"/>
  <c r="Z25" i="4" s="1"/>
  <c r="N25" i="4"/>
  <c r="M25" i="4"/>
  <c r="P25" i="4" s="1"/>
  <c r="L25" i="4"/>
  <c r="K25" i="4"/>
  <c r="I25" i="4"/>
  <c r="AO24" i="4"/>
  <c r="AN24" i="4"/>
  <c r="AM24" i="4"/>
  <c r="AJ24" i="4"/>
  <c r="AL24" i="4" s="1"/>
  <c r="AH24" i="4"/>
  <c r="AG24" i="4"/>
  <c r="AA24" i="4"/>
  <c r="AD24" i="4" s="1"/>
  <c r="Z24" i="4"/>
  <c r="Y24" i="4"/>
  <c r="W24" i="4"/>
  <c r="U24" i="4"/>
  <c r="AB24" i="4" s="1"/>
  <c r="T24" i="4"/>
  <c r="S24" i="4"/>
  <c r="N24" i="4"/>
  <c r="M24" i="4"/>
  <c r="P24" i="4" s="1"/>
  <c r="L24" i="4"/>
  <c r="K24" i="4"/>
  <c r="I24" i="4"/>
  <c r="AO23" i="4"/>
  <c r="AN23" i="4"/>
  <c r="AM23" i="4"/>
  <c r="AJ23" i="4"/>
  <c r="AP23" i="4" s="1"/>
  <c r="AH23" i="4"/>
  <c r="AG23" i="4"/>
  <c r="AL23" i="4" s="1"/>
  <c r="AD23" i="4"/>
  <c r="AA23" i="4"/>
  <c r="Y23" i="4"/>
  <c r="U23" i="4"/>
  <c r="AB23" i="4" s="1"/>
  <c r="T23" i="4"/>
  <c r="W23" i="4" s="1"/>
  <c r="S23" i="4"/>
  <c r="Z23" i="4" s="1"/>
  <c r="P23" i="4"/>
  <c r="N23" i="4"/>
  <c r="M23" i="4"/>
  <c r="L23" i="4"/>
  <c r="K23" i="4"/>
  <c r="I23" i="4"/>
  <c r="AO22" i="4"/>
  <c r="AJ22" i="4"/>
  <c r="AP22" i="4" s="1"/>
  <c r="AH22" i="4"/>
  <c r="AN22" i="4" s="1"/>
  <c r="AG22" i="4"/>
  <c r="AM22" i="4" s="1"/>
  <c r="AA22" i="4"/>
  <c r="Y22" i="4"/>
  <c r="U22" i="4"/>
  <c r="AB22" i="4" s="1"/>
  <c r="AD22" i="4" s="1"/>
  <c r="T22" i="4"/>
  <c r="W22" i="4" s="1"/>
  <c r="S22" i="4"/>
  <c r="Z22" i="4" s="1"/>
  <c r="N22" i="4"/>
  <c r="M22" i="4"/>
  <c r="L22" i="4"/>
  <c r="K22" i="4"/>
  <c r="P22" i="4" s="1"/>
  <c r="I22" i="4"/>
  <c r="AO21" i="4"/>
  <c r="AJ21" i="4"/>
  <c r="AP21" i="4" s="1"/>
  <c r="AH21" i="4"/>
  <c r="AN21" i="4" s="1"/>
  <c r="AG21" i="4"/>
  <c r="AM21" i="4" s="1"/>
  <c r="AR21" i="4" s="1"/>
  <c r="AA21" i="4"/>
  <c r="Y21" i="4"/>
  <c r="U21" i="4"/>
  <c r="W21" i="4" s="1"/>
  <c r="T21" i="4"/>
  <c r="S21" i="4"/>
  <c r="Z21" i="4" s="1"/>
  <c r="N21" i="4"/>
  <c r="M21" i="4"/>
  <c r="L21" i="4"/>
  <c r="K21" i="4"/>
  <c r="P21" i="4" s="1"/>
  <c r="I21" i="4"/>
  <c r="AO20" i="4"/>
  <c r="AN20" i="4"/>
  <c r="AM20" i="4"/>
  <c r="AR20" i="4" s="1"/>
  <c r="AJ20" i="4"/>
  <c r="AP20" i="4" s="1"/>
  <c r="AH20" i="4"/>
  <c r="AG20" i="4"/>
  <c r="AL20" i="4" s="1"/>
  <c r="AS20" i="4" s="1"/>
  <c r="AA20" i="4"/>
  <c r="Z20" i="4"/>
  <c r="Y20" i="4"/>
  <c r="AD20" i="4" s="1"/>
  <c r="W20" i="4"/>
  <c r="U20" i="4"/>
  <c r="AB20" i="4" s="1"/>
  <c r="T20" i="4"/>
  <c r="S20" i="4"/>
  <c r="N20" i="4"/>
  <c r="M20" i="4"/>
  <c r="P20" i="4" s="1"/>
  <c r="L20" i="4"/>
  <c r="K20" i="4"/>
  <c r="I20" i="4"/>
  <c r="AO19" i="4"/>
  <c r="AN19" i="4"/>
  <c r="AM19" i="4"/>
  <c r="AJ19" i="4"/>
  <c r="AL19" i="4" s="1"/>
  <c r="AH19" i="4"/>
  <c r="AG19" i="4"/>
  <c r="AA19" i="4"/>
  <c r="Y19" i="4"/>
  <c r="U19" i="4"/>
  <c r="AB19" i="4" s="1"/>
  <c r="AD19" i="4" s="1"/>
  <c r="T19" i="4"/>
  <c r="W19" i="4" s="1"/>
  <c r="S19" i="4"/>
  <c r="Z19" i="4" s="1"/>
  <c r="N19" i="4"/>
  <c r="P19" i="4" s="1"/>
  <c r="M19" i="4"/>
  <c r="L19" i="4"/>
  <c r="K19" i="4"/>
  <c r="I19" i="4"/>
  <c r="AO18" i="4"/>
  <c r="AJ18" i="4"/>
  <c r="AP18" i="4" s="1"/>
  <c r="AH18" i="4"/>
  <c r="AN18" i="4" s="1"/>
  <c r="AG18" i="4"/>
  <c r="AM18" i="4" s="1"/>
  <c r="AR18" i="4" s="1"/>
  <c r="AA18" i="4"/>
  <c r="Y18" i="4"/>
  <c r="U18" i="4"/>
  <c r="AB18" i="4" s="1"/>
  <c r="T18" i="4"/>
  <c r="W18" i="4" s="1"/>
  <c r="S18" i="4"/>
  <c r="Z18" i="4" s="1"/>
  <c r="AD18" i="4" s="1"/>
  <c r="N18" i="4"/>
  <c r="M18" i="4"/>
  <c r="L18" i="4"/>
  <c r="K18" i="4"/>
  <c r="P18" i="4" s="1"/>
  <c r="I18" i="4"/>
  <c r="AR17" i="4"/>
  <c r="AO17" i="4"/>
  <c r="AJ17" i="4"/>
  <c r="AP17" i="4" s="1"/>
  <c r="AH17" i="4"/>
  <c r="AN17" i="4" s="1"/>
  <c r="AG17" i="4"/>
  <c r="AM17" i="4" s="1"/>
  <c r="AA17" i="4"/>
  <c r="Y17" i="4"/>
  <c r="AD17" i="4" s="1"/>
  <c r="W17" i="4"/>
  <c r="U17" i="4"/>
  <c r="AB17" i="4" s="1"/>
  <c r="T17" i="4"/>
  <c r="S17" i="4"/>
  <c r="Z17" i="4" s="1"/>
  <c r="N17" i="4"/>
  <c r="M17" i="4"/>
  <c r="L17" i="4"/>
  <c r="K17" i="4"/>
  <c r="P17" i="4" s="1"/>
  <c r="I17" i="4"/>
  <c r="AR16" i="4"/>
  <c r="AO16" i="4"/>
  <c r="AM16" i="4"/>
  <c r="AJ16" i="4"/>
  <c r="AP16" i="4" s="1"/>
  <c r="AH16" i="4"/>
  <c r="AN16" i="4" s="1"/>
  <c r="AG16" i="4"/>
  <c r="AL16" i="4" s="1"/>
  <c r="AS16" i="4" s="1"/>
  <c r="AA16" i="4"/>
  <c r="Z16" i="4"/>
  <c r="Y16" i="4"/>
  <c r="AD16" i="4" s="1"/>
  <c r="W16" i="4"/>
  <c r="U16" i="4"/>
  <c r="AB16" i="4" s="1"/>
  <c r="T16" i="4"/>
  <c r="S16" i="4"/>
  <c r="N16" i="4"/>
  <c r="M16" i="4"/>
  <c r="L16" i="4"/>
  <c r="K16" i="4"/>
  <c r="P16" i="4" s="1"/>
  <c r="I16" i="4"/>
  <c r="AE16" i="4" s="1"/>
  <c r="AO15" i="4"/>
  <c r="AN15" i="4"/>
  <c r="AM15" i="4"/>
  <c r="AJ15" i="4"/>
  <c r="AP15" i="4" s="1"/>
  <c r="AH15" i="4"/>
  <c r="AG15" i="4"/>
  <c r="AL15" i="4" s="1"/>
  <c r="AD15" i="4"/>
  <c r="AA15" i="4"/>
  <c r="Y15" i="4"/>
  <c r="W15" i="4"/>
  <c r="U15" i="4"/>
  <c r="AB15" i="4" s="1"/>
  <c r="T15" i="4"/>
  <c r="S15" i="4"/>
  <c r="Z15" i="4" s="1"/>
  <c r="N15" i="4"/>
  <c r="P15" i="4" s="1"/>
  <c r="M15" i="4"/>
  <c r="L15" i="4"/>
  <c r="K15" i="4"/>
  <c r="I15" i="4"/>
  <c r="AE15" i="4" s="1"/>
  <c r="AO14" i="4"/>
  <c r="AN14" i="4"/>
  <c r="AJ14" i="4"/>
  <c r="AP14" i="4" s="1"/>
  <c r="AH14" i="4"/>
  <c r="AG14" i="4"/>
  <c r="AM14" i="4" s="1"/>
  <c r="AA14" i="4"/>
  <c r="Y14" i="4"/>
  <c r="U14" i="4"/>
  <c r="AB14" i="4" s="1"/>
  <c r="AD14" i="4" s="1"/>
  <c r="T14" i="4"/>
  <c r="W14" i="4" s="1"/>
  <c r="S14" i="4"/>
  <c r="Z14" i="4" s="1"/>
  <c r="N14" i="4"/>
  <c r="P14" i="4" s="1"/>
  <c r="M14" i="4"/>
  <c r="L14" i="4"/>
  <c r="K14" i="4"/>
  <c r="I14" i="4"/>
  <c r="AO13" i="4"/>
  <c r="AJ13" i="4"/>
  <c r="AP13" i="4" s="1"/>
  <c r="AH13" i="4"/>
  <c r="AN13" i="4" s="1"/>
  <c r="AG13" i="4"/>
  <c r="AM13" i="4" s="1"/>
  <c r="AR13" i="4" s="1"/>
  <c r="AA13" i="4"/>
  <c r="Y13" i="4"/>
  <c r="U13" i="4"/>
  <c r="W13" i="4" s="1"/>
  <c r="T13" i="4"/>
  <c r="S13" i="4"/>
  <c r="Z13" i="4" s="1"/>
  <c r="N13" i="4"/>
  <c r="M13" i="4"/>
  <c r="L13" i="4"/>
  <c r="K13" i="4"/>
  <c r="P13" i="4" s="1"/>
  <c r="I13" i="4"/>
  <c r="AO12" i="4"/>
  <c r="AM12" i="4"/>
  <c r="AJ12" i="4"/>
  <c r="AL12" i="4" s="1"/>
  <c r="AH12" i="4"/>
  <c r="AN12" i="4" s="1"/>
  <c r="AG12" i="4"/>
  <c r="AA12" i="4"/>
  <c r="Z12" i="4"/>
  <c r="Y12" i="4"/>
  <c r="U12" i="4"/>
  <c r="W12" i="4" s="1"/>
  <c r="T12" i="4"/>
  <c r="S12" i="4"/>
  <c r="N12" i="4"/>
  <c r="M12" i="4"/>
  <c r="L12" i="4"/>
  <c r="K12" i="4"/>
  <c r="P12" i="4" s="1"/>
  <c r="I12" i="4"/>
  <c r="AO11" i="4"/>
  <c r="AN11" i="4"/>
  <c r="AM11" i="4"/>
  <c r="AJ11" i="4"/>
  <c r="AL11" i="4" s="1"/>
  <c r="AH11" i="4"/>
  <c r="AG11" i="4"/>
  <c r="AD11" i="4"/>
  <c r="AB11" i="4"/>
  <c r="AA11" i="4"/>
  <c r="Y11" i="4"/>
  <c r="U11" i="4"/>
  <c r="T11" i="4"/>
  <c r="S11" i="4"/>
  <c r="Z11" i="4" s="1"/>
  <c r="N11" i="4"/>
  <c r="P11" i="4" s="1"/>
  <c r="M11" i="4"/>
  <c r="L11" i="4"/>
  <c r="K11" i="4"/>
  <c r="I11" i="4"/>
  <c r="AP10" i="4"/>
  <c r="AO10" i="4"/>
  <c r="AN10" i="4"/>
  <c r="AJ10" i="4"/>
  <c r="AH10" i="4"/>
  <c r="AG10" i="4"/>
  <c r="AM10" i="4" s="1"/>
  <c r="AR10" i="4" s="1"/>
  <c r="AA10" i="4"/>
  <c r="Y10" i="4"/>
  <c r="U10" i="4"/>
  <c r="AB10" i="4" s="1"/>
  <c r="AD10" i="4" s="1"/>
  <c r="T10" i="4"/>
  <c r="S10" i="4"/>
  <c r="Z10" i="4" s="1"/>
  <c r="R10" i="4"/>
  <c r="W10" i="4" s="1"/>
  <c r="N10" i="4"/>
  <c r="M10" i="4"/>
  <c r="L10" i="4"/>
  <c r="K10" i="4"/>
  <c r="P10" i="4" s="1"/>
  <c r="I10" i="4"/>
  <c r="AP9" i="4"/>
  <c r="AO9" i="4"/>
  <c r="AJ9" i="4"/>
  <c r="AH9" i="4"/>
  <c r="AN9" i="4" s="1"/>
  <c r="AB9" i="4"/>
  <c r="Z9" i="4"/>
  <c r="Y9" i="4"/>
  <c r="W9" i="4"/>
  <c r="U9" i="4"/>
  <c r="T9" i="4"/>
  <c r="AA9" i="4" s="1"/>
  <c r="S9" i="4"/>
  <c r="R9" i="4"/>
  <c r="AG9" i="4" s="1"/>
  <c r="N9" i="4"/>
  <c r="M9" i="4"/>
  <c r="L9" i="4"/>
  <c r="K9" i="4"/>
  <c r="P9" i="4" s="1"/>
  <c r="I9" i="4"/>
  <c r="AO8" i="4"/>
  <c r="AN8" i="4"/>
  <c r="AJ8" i="4"/>
  <c r="AL8" i="4" s="1"/>
  <c r="AH8" i="4"/>
  <c r="AD8" i="4"/>
  <c r="AB8" i="4"/>
  <c r="AA8" i="4"/>
  <c r="Y8" i="4"/>
  <c r="U8" i="4"/>
  <c r="T8" i="4"/>
  <c r="S8" i="4"/>
  <c r="Z8" i="4" s="1"/>
  <c r="R8" i="4"/>
  <c r="W8" i="4" s="1"/>
  <c r="P8" i="4"/>
  <c r="N8" i="4"/>
  <c r="M8" i="4"/>
  <c r="L8" i="4"/>
  <c r="K8" i="4"/>
  <c r="I8" i="4"/>
  <c r="AE8" i="4" s="1"/>
  <c r="AP7" i="4"/>
  <c r="AO7" i="4"/>
  <c r="AL7" i="4"/>
  <c r="AJ7" i="4"/>
  <c r="AH7" i="4"/>
  <c r="AN7" i="4" s="1"/>
  <c r="AR7" i="4" s="1"/>
  <c r="AS7" i="4" s="1"/>
  <c r="AB7" i="4"/>
  <c r="AD7" i="4" s="1"/>
  <c r="Z7" i="4"/>
  <c r="U7" i="4"/>
  <c r="T7" i="4"/>
  <c r="AA7" i="4" s="1"/>
  <c r="S7" i="4"/>
  <c r="R7" i="4"/>
  <c r="AG7" i="4" s="1"/>
  <c r="AM7" i="4" s="1"/>
  <c r="N7" i="4"/>
  <c r="M7" i="4"/>
  <c r="L7" i="4"/>
  <c r="P7" i="4" s="1"/>
  <c r="K7" i="4"/>
  <c r="I7" i="4"/>
  <c r="Y25" i="3"/>
  <c r="W25" i="3"/>
  <c r="U25" i="3"/>
  <c r="AB25" i="3" s="1"/>
  <c r="T25" i="3"/>
  <c r="AA25" i="3" s="1"/>
  <c r="AD25" i="3" s="1"/>
  <c r="S25" i="3"/>
  <c r="Z25" i="3" s="1"/>
  <c r="P25" i="3"/>
  <c r="N25" i="3"/>
  <c r="M25" i="3"/>
  <c r="L25" i="3"/>
  <c r="K25" i="3"/>
  <c r="I25" i="3"/>
  <c r="Y24" i="3"/>
  <c r="W24" i="3"/>
  <c r="U24" i="3"/>
  <c r="AB24" i="3" s="1"/>
  <c r="T24" i="3"/>
  <c r="AA24" i="3" s="1"/>
  <c r="S24" i="3"/>
  <c r="Z24" i="3" s="1"/>
  <c r="P24" i="3"/>
  <c r="N24" i="3"/>
  <c r="M24" i="3"/>
  <c r="L24" i="3"/>
  <c r="K24" i="3"/>
  <c r="I24" i="3"/>
  <c r="Y23" i="3"/>
  <c r="W23" i="3"/>
  <c r="U23" i="3"/>
  <c r="AB23" i="3" s="1"/>
  <c r="T23" i="3"/>
  <c r="AA23" i="3" s="1"/>
  <c r="AD23" i="3" s="1"/>
  <c r="S23" i="3"/>
  <c r="Z23" i="3" s="1"/>
  <c r="N23" i="3"/>
  <c r="M23" i="3"/>
  <c r="L23" i="3"/>
  <c r="K23" i="3"/>
  <c r="P23" i="3" s="1"/>
  <c r="I23" i="3"/>
  <c r="AE23" i="3" s="1"/>
  <c r="Y22" i="3"/>
  <c r="U22" i="3"/>
  <c r="AB22" i="3" s="1"/>
  <c r="T22" i="3"/>
  <c r="AA22" i="3" s="1"/>
  <c r="AD22" i="3" s="1"/>
  <c r="S22" i="3"/>
  <c r="Z22" i="3" s="1"/>
  <c r="N22" i="3"/>
  <c r="M22" i="3"/>
  <c r="L22" i="3"/>
  <c r="K22" i="3"/>
  <c r="P22" i="3" s="1"/>
  <c r="I22" i="3"/>
  <c r="Y21" i="3"/>
  <c r="U21" i="3"/>
  <c r="AB21" i="3" s="1"/>
  <c r="T21" i="3"/>
  <c r="AA21" i="3" s="1"/>
  <c r="AD21" i="3" s="1"/>
  <c r="S21" i="3"/>
  <c r="Z21" i="3" s="1"/>
  <c r="N21" i="3"/>
  <c r="M21" i="3"/>
  <c r="L21" i="3"/>
  <c r="K21" i="3"/>
  <c r="P21" i="3" s="1"/>
  <c r="I21" i="3"/>
  <c r="Y20" i="3"/>
  <c r="W20" i="3"/>
  <c r="U20" i="3"/>
  <c r="AB20" i="3" s="1"/>
  <c r="T20" i="3"/>
  <c r="AA20" i="3" s="1"/>
  <c r="AD20" i="3" s="1"/>
  <c r="S20" i="3"/>
  <c r="Z20" i="3" s="1"/>
  <c r="N20" i="3"/>
  <c r="M20" i="3"/>
  <c r="L20" i="3"/>
  <c r="K20" i="3"/>
  <c r="P20" i="3" s="1"/>
  <c r="I20" i="3"/>
  <c r="Y19" i="3"/>
  <c r="U19" i="3"/>
  <c r="AB19" i="3" s="1"/>
  <c r="T19" i="3"/>
  <c r="AA19" i="3" s="1"/>
  <c r="S19" i="3"/>
  <c r="Z19" i="3" s="1"/>
  <c r="N19" i="3"/>
  <c r="M19" i="3"/>
  <c r="L19" i="3"/>
  <c r="K19" i="3"/>
  <c r="P19" i="3" s="1"/>
  <c r="I19" i="3"/>
  <c r="Y18" i="3"/>
  <c r="W18" i="3"/>
  <c r="U18" i="3"/>
  <c r="AB18" i="3" s="1"/>
  <c r="T18" i="3"/>
  <c r="AA18" i="3" s="1"/>
  <c r="S18" i="3"/>
  <c r="Z18" i="3" s="1"/>
  <c r="AD18" i="3" s="1"/>
  <c r="N18" i="3"/>
  <c r="M18" i="3"/>
  <c r="L18" i="3"/>
  <c r="K18" i="3"/>
  <c r="P18" i="3" s="1"/>
  <c r="I18" i="3"/>
  <c r="Y17" i="3"/>
  <c r="W17" i="3"/>
  <c r="U17" i="3"/>
  <c r="AB17" i="3" s="1"/>
  <c r="T17" i="3"/>
  <c r="AA17" i="3" s="1"/>
  <c r="AD17" i="3" s="1"/>
  <c r="S17" i="3"/>
  <c r="Z17" i="3" s="1"/>
  <c r="N17" i="3"/>
  <c r="M17" i="3"/>
  <c r="L17" i="3"/>
  <c r="K17" i="3"/>
  <c r="P17" i="3" s="1"/>
  <c r="I17" i="3"/>
  <c r="Y16" i="3"/>
  <c r="W16" i="3"/>
  <c r="U16" i="3"/>
  <c r="AB16" i="3" s="1"/>
  <c r="T16" i="3"/>
  <c r="AA16" i="3" s="1"/>
  <c r="AD16" i="3" s="1"/>
  <c r="S16" i="3"/>
  <c r="Z16" i="3" s="1"/>
  <c r="N16" i="3"/>
  <c r="M16" i="3"/>
  <c r="L16" i="3"/>
  <c r="K16" i="3"/>
  <c r="P16" i="3" s="1"/>
  <c r="I16" i="3"/>
  <c r="AE16" i="3" s="1"/>
  <c r="Y15" i="3"/>
  <c r="W15" i="3"/>
  <c r="U15" i="3"/>
  <c r="AB15" i="3" s="1"/>
  <c r="T15" i="3"/>
  <c r="AA15" i="3" s="1"/>
  <c r="AD15" i="3" s="1"/>
  <c r="S15" i="3"/>
  <c r="Z15" i="3" s="1"/>
  <c r="N15" i="3"/>
  <c r="M15" i="3"/>
  <c r="L15" i="3"/>
  <c r="K15" i="3"/>
  <c r="P15" i="3" s="1"/>
  <c r="I15" i="3"/>
  <c r="Y14" i="3"/>
  <c r="U14" i="3"/>
  <c r="AB14" i="3" s="1"/>
  <c r="T14" i="3"/>
  <c r="AA14" i="3" s="1"/>
  <c r="AD14" i="3" s="1"/>
  <c r="S14" i="3"/>
  <c r="Z14" i="3" s="1"/>
  <c r="N14" i="3"/>
  <c r="M14" i="3"/>
  <c r="L14" i="3"/>
  <c r="K14" i="3"/>
  <c r="P14" i="3" s="1"/>
  <c r="I14" i="3"/>
  <c r="Y13" i="3"/>
  <c r="U13" i="3"/>
  <c r="AB13" i="3" s="1"/>
  <c r="T13" i="3"/>
  <c r="AA13" i="3" s="1"/>
  <c r="S13" i="3"/>
  <c r="Z13" i="3" s="1"/>
  <c r="N13" i="3"/>
  <c r="M13" i="3"/>
  <c r="L13" i="3"/>
  <c r="K13" i="3"/>
  <c r="P13" i="3" s="1"/>
  <c r="I13" i="3"/>
  <c r="Y12" i="3"/>
  <c r="U12" i="3"/>
  <c r="AB12" i="3" s="1"/>
  <c r="T12" i="3"/>
  <c r="AA12" i="3" s="1"/>
  <c r="AD12" i="3" s="1"/>
  <c r="S12" i="3"/>
  <c r="Z12" i="3" s="1"/>
  <c r="N12" i="3"/>
  <c r="M12" i="3"/>
  <c r="L12" i="3"/>
  <c r="K12" i="3"/>
  <c r="P12" i="3" s="1"/>
  <c r="I12" i="3"/>
  <c r="Y11" i="3"/>
  <c r="U11" i="3"/>
  <c r="AB11" i="3" s="1"/>
  <c r="T11" i="3"/>
  <c r="AA11" i="3" s="1"/>
  <c r="AD11" i="3" s="1"/>
  <c r="S11" i="3"/>
  <c r="Z11" i="3" s="1"/>
  <c r="N11" i="3"/>
  <c r="M11" i="3"/>
  <c r="L11" i="3"/>
  <c r="K11" i="3"/>
  <c r="P11" i="3" s="1"/>
  <c r="I11" i="3"/>
  <c r="U10" i="3"/>
  <c r="AB10" i="3" s="1"/>
  <c r="T10" i="3"/>
  <c r="AA10" i="3" s="1"/>
  <c r="S10" i="3"/>
  <c r="Z10" i="3" s="1"/>
  <c r="R10" i="3"/>
  <c r="Y10" i="3" s="1"/>
  <c r="P10" i="3"/>
  <c r="N10" i="3"/>
  <c r="M10" i="3"/>
  <c r="L10" i="3"/>
  <c r="K10" i="3"/>
  <c r="I10" i="3"/>
  <c r="AB9" i="3"/>
  <c r="W9" i="3"/>
  <c r="U9" i="3"/>
  <c r="T9" i="3"/>
  <c r="AA9" i="3" s="1"/>
  <c r="S9" i="3"/>
  <c r="Z9" i="3" s="1"/>
  <c r="R9" i="3"/>
  <c r="Y9" i="3" s="1"/>
  <c r="N9" i="3"/>
  <c r="M9" i="3"/>
  <c r="L9" i="3"/>
  <c r="K9" i="3"/>
  <c r="P9" i="3" s="1"/>
  <c r="I9" i="3"/>
  <c r="Y8" i="3"/>
  <c r="U8" i="3"/>
  <c r="W8" i="3" s="1"/>
  <c r="T8" i="3"/>
  <c r="AA8" i="3" s="1"/>
  <c r="S8" i="3"/>
  <c r="Z8" i="3" s="1"/>
  <c r="R8" i="3"/>
  <c r="N8" i="3"/>
  <c r="M8" i="3"/>
  <c r="L8" i="3"/>
  <c r="K8" i="3"/>
  <c r="P8" i="3" s="1"/>
  <c r="I8" i="3"/>
  <c r="Z7" i="3"/>
  <c r="Y7" i="3"/>
  <c r="U7" i="3"/>
  <c r="AB7" i="3" s="1"/>
  <c r="AD7" i="3" s="1"/>
  <c r="T7" i="3"/>
  <c r="W7" i="3" s="1"/>
  <c r="S7" i="3"/>
  <c r="R7" i="3"/>
  <c r="N7" i="3"/>
  <c r="P7" i="3" s="1"/>
  <c r="M7" i="3"/>
  <c r="L7" i="3"/>
  <c r="K7" i="3"/>
  <c r="I7" i="3"/>
  <c r="I30" i="9" l="1"/>
  <c r="BV30" i="9" s="1"/>
  <c r="AM13" i="9"/>
  <c r="AP22" i="9"/>
  <c r="AS25" i="9"/>
  <c r="BU25" i="9"/>
  <c r="Y10" i="9"/>
  <c r="AL19" i="9"/>
  <c r="BT19" i="9"/>
  <c r="Z10" i="9"/>
  <c r="W19" i="9"/>
  <c r="AM21" i="9"/>
  <c r="W25" i="9"/>
  <c r="AG10" i="9"/>
  <c r="P16" i="9"/>
  <c r="P20" i="9"/>
  <c r="AR20" i="9"/>
  <c r="AR23" i="9"/>
  <c r="AM14" i="9"/>
  <c r="BR8" i="9"/>
  <c r="BT8" i="9" s="1"/>
  <c r="BU8" i="9" s="1"/>
  <c r="W9" i="9"/>
  <c r="P11" i="9"/>
  <c r="Z11" i="9"/>
  <c r="BG15" i="9"/>
  <c r="BU17" i="9"/>
  <c r="F41" i="9"/>
  <c r="I41" i="9" s="1"/>
  <c r="BV41" i="9" s="1"/>
  <c r="Z14" i="9"/>
  <c r="P17" i="9"/>
  <c r="AB17" i="9"/>
  <c r="W21" i="9"/>
  <c r="P24" i="9"/>
  <c r="I35" i="9"/>
  <c r="BV35" i="9" s="1"/>
  <c r="P8" i="9"/>
  <c r="Z8" i="9"/>
  <c r="AG9" i="9"/>
  <c r="AU9" i="9" s="1"/>
  <c r="BA9" i="9" s="1"/>
  <c r="AB14" i="9"/>
  <c r="AM25" i="9"/>
  <c r="AD23" i="9"/>
  <c r="F45" i="9"/>
  <c r="I45" i="9" s="1"/>
  <c r="BV45" i="9" s="1"/>
  <c r="AA16" i="9"/>
  <c r="AD16" i="9" s="1"/>
  <c r="AB25" i="9"/>
  <c r="BT24" i="9"/>
  <c r="BU24" i="9" s="1"/>
  <c r="AZ13" i="9"/>
  <c r="BG13" i="9" s="1"/>
  <c r="BA13" i="9"/>
  <c r="Z7" i="9"/>
  <c r="BD8" i="9"/>
  <c r="BF8" i="9" s="1"/>
  <c r="BG8" i="9" s="1"/>
  <c r="AB12" i="9"/>
  <c r="AD12" i="9" s="1"/>
  <c r="BF12" i="9"/>
  <c r="P13" i="9"/>
  <c r="P15" i="9"/>
  <c r="Z15" i="9"/>
  <c r="I38" i="9"/>
  <c r="BV38" i="9" s="1"/>
  <c r="AM16" i="9"/>
  <c r="W20" i="9"/>
  <c r="P21" i="9"/>
  <c r="AE21" i="9" s="1"/>
  <c r="BU23" i="9"/>
  <c r="AA24" i="9"/>
  <c r="AG7" i="9"/>
  <c r="BR7" i="9"/>
  <c r="BT7" i="9" s="1"/>
  <c r="BU7" i="9" s="1"/>
  <c r="AS8" i="9"/>
  <c r="P9" i="9"/>
  <c r="Y9" i="9"/>
  <c r="BT9" i="9"/>
  <c r="BR11" i="9"/>
  <c r="BT11" i="9" s="1"/>
  <c r="BU11" i="9" s="1"/>
  <c r="AA13" i="9"/>
  <c r="AA15" i="9"/>
  <c r="AD15" i="9" s="1"/>
  <c r="W17" i="9"/>
  <c r="AU17" i="9"/>
  <c r="BA17" i="9" s="1"/>
  <c r="AR7" i="9"/>
  <c r="Z9" i="9"/>
  <c r="W10" i="9"/>
  <c r="I34" i="9"/>
  <c r="BV34" i="9" s="1"/>
  <c r="AB13" i="9"/>
  <c r="W16" i="9"/>
  <c r="AM19" i="9"/>
  <c r="AA20" i="9"/>
  <c r="AD20" i="9" s="1"/>
  <c r="AZ21" i="9"/>
  <c r="AU22" i="9"/>
  <c r="BA22" i="9" s="1"/>
  <c r="BF22" i="9" s="1"/>
  <c r="BG25" i="9"/>
  <c r="F37" i="9"/>
  <c r="I37" i="9" s="1"/>
  <c r="BV37" i="9" s="1"/>
  <c r="W8" i="9"/>
  <c r="AB20" i="9"/>
  <c r="BA21" i="9"/>
  <c r="BF21" i="9" s="1"/>
  <c r="Z23" i="9"/>
  <c r="AL7" i="9"/>
  <c r="AS7" i="9" s="1"/>
  <c r="Y8" i="9"/>
  <c r="P10" i="9"/>
  <c r="W11" i="9"/>
  <c r="W12" i="9"/>
  <c r="BU16" i="9"/>
  <c r="BG17" i="9"/>
  <c r="P19" i="9"/>
  <c r="AR22" i="9"/>
  <c r="AS22" i="9" s="1"/>
  <c r="AM24" i="9"/>
  <c r="W7" i="9"/>
  <c r="BR12" i="9"/>
  <c r="BT12" i="9" s="1"/>
  <c r="BU12" i="9" s="1"/>
  <c r="AS16" i="9"/>
  <c r="P18" i="9"/>
  <c r="Z18" i="9"/>
  <c r="AA19" i="9"/>
  <c r="AR19" i="9"/>
  <c r="AS19" i="9" s="1"/>
  <c r="AD21" i="9"/>
  <c r="BG23" i="9"/>
  <c r="W24" i="9"/>
  <c r="AA25" i="9"/>
  <c r="AD25" i="9" s="1"/>
  <c r="AE25" i="9" s="1"/>
  <c r="F33" i="9"/>
  <c r="I33" i="9" s="1"/>
  <c r="BV33" i="9" s="1"/>
  <c r="AG8" i="9"/>
  <c r="AP11" i="9"/>
  <c r="AR11" i="9" s="1"/>
  <c r="AS11" i="9" s="1"/>
  <c r="Z12" i="9"/>
  <c r="P14" i="9"/>
  <c r="BU15" i="9"/>
  <c r="P22" i="9"/>
  <c r="AA14" i="9"/>
  <c r="AD14" i="9" s="1"/>
  <c r="F36" i="9"/>
  <c r="W14" i="9"/>
  <c r="BO21" i="9"/>
  <c r="BT21" i="9" s="1"/>
  <c r="BN21" i="9"/>
  <c r="AR14" i="9"/>
  <c r="AS14" i="9" s="1"/>
  <c r="BG24" i="9"/>
  <c r="I36" i="9"/>
  <c r="BV36" i="9" s="1"/>
  <c r="Z13" i="9"/>
  <c r="E35" i="9"/>
  <c r="BF19" i="9"/>
  <c r="BA24" i="9"/>
  <c r="BI24" i="9"/>
  <c r="BO24" i="9" s="1"/>
  <c r="BD11" i="9"/>
  <c r="BF11" i="9" s="1"/>
  <c r="AZ11" i="9"/>
  <c r="AD22" i="9"/>
  <c r="I39" i="9"/>
  <c r="BV39" i="9" s="1"/>
  <c r="AE7" i="9"/>
  <c r="BI11" i="9"/>
  <c r="BO11" i="9" s="1"/>
  <c r="AB15" i="9"/>
  <c r="G37" i="9"/>
  <c r="BG16" i="9"/>
  <c r="BA18" i="9"/>
  <c r="BF18" i="9" s="1"/>
  <c r="AZ18" i="9"/>
  <c r="BG18" i="9" s="1"/>
  <c r="BI18" i="9"/>
  <c r="BI19" i="9"/>
  <c r="BA19" i="9"/>
  <c r="AZ19" i="9"/>
  <c r="I42" i="9"/>
  <c r="BV42" i="9" s="1"/>
  <c r="AA7" i="9"/>
  <c r="AA8" i="9"/>
  <c r="AA9" i="9"/>
  <c r="AA10" i="9"/>
  <c r="AB11" i="9"/>
  <c r="AD11" i="9" s="1"/>
  <c r="AE11" i="9" s="1"/>
  <c r="AP13" i="9"/>
  <c r="AR13" i="9" s="1"/>
  <c r="AS13" i="9" s="1"/>
  <c r="AU16" i="9"/>
  <c r="Z17" i="9"/>
  <c r="AL17" i="9"/>
  <c r="AS17" i="9" s="1"/>
  <c r="AA18" i="9"/>
  <c r="AM18" i="9"/>
  <c r="AR18" i="9" s="1"/>
  <c r="AS18" i="9" s="1"/>
  <c r="AB19" i="9"/>
  <c r="AD19" i="9" s="1"/>
  <c r="AE19" i="9" s="1"/>
  <c r="AP21" i="9"/>
  <c r="AR21" i="9" s="1"/>
  <c r="AS21" i="9" s="1"/>
  <c r="W23" i="9"/>
  <c r="AE23" i="9" s="1"/>
  <c r="Z25" i="9"/>
  <c r="G29" i="9"/>
  <c r="I29" i="9" s="1"/>
  <c r="BV29" i="9" s="1"/>
  <c r="E44" i="9"/>
  <c r="G45" i="9"/>
  <c r="AB8" i="9"/>
  <c r="AB9" i="9"/>
  <c r="AB10" i="9"/>
  <c r="AP12" i="9"/>
  <c r="AR12" i="9" s="1"/>
  <c r="AS12" i="9" s="1"/>
  <c r="AU15" i="9"/>
  <c r="Z16" i="9"/>
  <c r="AA17" i="9"/>
  <c r="AD17" i="9" s="1"/>
  <c r="AE17" i="9" s="1"/>
  <c r="BI17" i="9"/>
  <c r="BO17" i="9" s="1"/>
  <c r="AB18" i="9"/>
  <c r="W22" i="9"/>
  <c r="AE22" i="9" s="1"/>
  <c r="AU23" i="9"/>
  <c r="AL24" i="9"/>
  <c r="AS24" i="9" s="1"/>
  <c r="BI25" i="9"/>
  <c r="BO25" i="9" s="1"/>
  <c r="F32" i="9"/>
  <c r="I32" i="9" s="1"/>
  <c r="BV32" i="9" s="1"/>
  <c r="F40" i="9"/>
  <c r="I40" i="9" s="1"/>
  <c r="BV40" i="9" s="1"/>
  <c r="F44" i="9"/>
  <c r="AL15" i="9"/>
  <c r="AS15" i="9" s="1"/>
  <c r="AL23" i="9"/>
  <c r="AS23" i="9" s="1"/>
  <c r="E43" i="9"/>
  <c r="G44" i="9"/>
  <c r="AB16" i="9"/>
  <c r="AB24" i="9"/>
  <c r="F31" i="9"/>
  <c r="I31" i="9" s="1"/>
  <c r="BV31" i="9" s="1"/>
  <c r="F43" i="9"/>
  <c r="I43" i="9" s="1"/>
  <c r="BV43" i="9" s="1"/>
  <c r="AU12" i="9"/>
  <c r="BI14" i="9"/>
  <c r="AU20" i="9"/>
  <c r="BI22" i="9"/>
  <c r="E42" i="9"/>
  <c r="BI13" i="9"/>
  <c r="AZ14" i="9"/>
  <c r="BG14" i="9" s="1"/>
  <c r="AL20" i="9"/>
  <c r="BI24" i="8"/>
  <c r="BO24" i="8" s="1"/>
  <c r="BA24" i="8"/>
  <c r="BU15" i="8"/>
  <c r="BF12" i="8"/>
  <c r="AR7" i="8"/>
  <c r="BI16" i="8"/>
  <c r="BO16" i="8" s="1"/>
  <c r="BA16" i="8"/>
  <c r="AL7" i="8"/>
  <c r="AS7" i="8" s="1"/>
  <c r="BF11" i="8"/>
  <c r="BG11" i="8" s="1"/>
  <c r="P12" i="8"/>
  <c r="P13" i="8"/>
  <c r="W14" i="8"/>
  <c r="AM14" i="8"/>
  <c r="BU16" i="8"/>
  <c r="W19" i="8"/>
  <c r="AE19" i="8" s="1"/>
  <c r="W22" i="8"/>
  <c r="BG24" i="8"/>
  <c r="AS8" i="8"/>
  <c r="AD10" i="8"/>
  <c r="AD11" i="8"/>
  <c r="BD11" i="8"/>
  <c r="AR13" i="8"/>
  <c r="AS13" i="8" s="1"/>
  <c r="W20" i="8"/>
  <c r="AE15" i="8"/>
  <c r="AL16" i="8"/>
  <c r="AR18" i="8"/>
  <c r="AS18" i="8" s="1"/>
  <c r="P20" i="8"/>
  <c r="AR21" i="8"/>
  <c r="W24" i="8"/>
  <c r="AM24" i="8"/>
  <c r="W11" i="8"/>
  <c r="BT11" i="8"/>
  <c r="BU11" i="8" s="1"/>
  <c r="P14" i="8"/>
  <c r="AE14" i="8" s="1"/>
  <c r="W15" i="8"/>
  <c r="AL15" i="8"/>
  <c r="AS15" i="8" s="1"/>
  <c r="P16" i="8"/>
  <c r="AM16" i="8"/>
  <c r="P18" i="8"/>
  <c r="AE18" i="8" s="1"/>
  <c r="BF19" i="8"/>
  <c r="W23" i="8"/>
  <c r="AL23" i="8"/>
  <c r="AS23" i="8" s="1"/>
  <c r="AU25" i="8"/>
  <c r="BA25" i="8" s="1"/>
  <c r="P11" i="8"/>
  <c r="AD15" i="8"/>
  <c r="P17" i="8"/>
  <c r="AA22" i="8"/>
  <c r="AD22" i="8" s="1"/>
  <c r="AE22" i="8" s="1"/>
  <c r="P10" i="8"/>
  <c r="AS16" i="8"/>
  <c r="AD18" i="8"/>
  <c r="AS19" i="8"/>
  <c r="AS21" i="8"/>
  <c r="AR9" i="8"/>
  <c r="AG8" i="8"/>
  <c r="AM8" i="8" s="1"/>
  <c r="P9" i="8"/>
  <c r="AG10" i="8"/>
  <c r="AM10" i="8" s="1"/>
  <c r="AR10" i="8" s="1"/>
  <c r="W12" i="8"/>
  <c r="AD19" i="8"/>
  <c r="BT19" i="8"/>
  <c r="W21" i="8"/>
  <c r="P24" i="8"/>
  <c r="AE24" i="8" s="1"/>
  <c r="BG25" i="8"/>
  <c r="BG15" i="8"/>
  <c r="BG23" i="8"/>
  <c r="BT24" i="8"/>
  <c r="BU24" i="8" s="1"/>
  <c r="AD9" i="8"/>
  <c r="AE16" i="8"/>
  <c r="AD20" i="8"/>
  <c r="AE23" i="8"/>
  <c r="AE10" i="8"/>
  <c r="AE11" i="8"/>
  <c r="AR12" i="8"/>
  <c r="AE25" i="8"/>
  <c r="BU25" i="8"/>
  <c r="BA14" i="8"/>
  <c r="AZ14" i="8"/>
  <c r="BG14" i="8" s="1"/>
  <c r="BI14" i="8"/>
  <c r="BA22" i="8"/>
  <c r="BF22" i="8" s="1"/>
  <c r="AZ22" i="8"/>
  <c r="BI22" i="8"/>
  <c r="BG7" i="8"/>
  <c r="W7" i="8"/>
  <c r="AE7" i="8" s="1"/>
  <c r="BD7" i="8"/>
  <c r="BF7" i="8" s="1"/>
  <c r="W8" i="8"/>
  <c r="AE8" i="8" s="1"/>
  <c r="BD8" i="8"/>
  <c r="BF8" i="8" s="1"/>
  <c r="BG8" i="8" s="1"/>
  <c r="W9" i="8"/>
  <c r="W10" i="8"/>
  <c r="AU11" i="8"/>
  <c r="AL12" i="8"/>
  <c r="AS12" i="8" s="1"/>
  <c r="BR12" i="8"/>
  <c r="BT12" i="8" s="1"/>
  <c r="BU12" i="8" s="1"/>
  <c r="AA13" i="8"/>
  <c r="AD13" i="8" s="1"/>
  <c r="AE13" i="8" s="1"/>
  <c r="BI13" i="8"/>
  <c r="AU19" i="8"/>
  <c r="AL20" i="8"/>
  <c r="AS20" i="8" s="1"/>
  <c r="AA21" i="8"/>
  <c r="AD21" i="8" s="1"/>
  <c r="AE21" i="8" s="1"/>
  <c r="BI21" i="8"/>
  <c r="AP24" i="8"/>
  <c r="AR24" i="8" s="1"/>
  <c r="AS24" i="8" s="1"/>
  <c r="AU7" i="8"/>
  <c r="AU9" i="8"/>
  <c r="AU10" i="8"/>
  <c r="BI12" i="8"/>
  <c r="BO12" i="8" s="1"/>
  <c r="AZ13" i="8"/>
  <c r="BG13" i="8" s="1"/>
  <c r="W17" i="8"/>
  <c r="AU18" i="8"/>
  <c r="BI20" i="8"/>
  <c r="AZ21" i="8"/>
  <c r="BG21" i="8" s="1"/>
  <c r="W25" i="8"/>
  <c r="BR7" i="8"/>
  <c r="BT7" i="8" s="1"/>
  <c r="BU7" i="8" s="1"/>
  <c r="BR8" i="8"/>
  <c r="BT8" i="8" s="1"/>
  <c r="BU8" i="8" s="1"/>
  <c r="AL9" i="8"/>
  <c r="AB12" i="8"/>
  <c r="AD12" i="8" s="1"/>
  <c r="AE12" i="8" s="1"/>
  <c r="AZ12" i="8"/>
  <c r="BG12" i="8" s="1"/>
  <c r="AP14" i="8"/>
  <c r="AR14" i="8" s="1"/>
  <c r="AS14" i="8" s="1"/>
  <c r="AZ20" i="8"/>
  <c r="BG20" i="8" s="1"/>
  <c r="AP22" i="8"/>
  <c r="AR22" i="8" s="1"/>
  <c r="AS22" i="8" s="1"/>
  <c r="AU15" i="8"/>
  <c r="BI17" i="8"/>
  <c r="BO17" i="8" s="1"/>
  <c r="AU23" i="8"/>
  <c r="BI25" i="8"/>
  <c r="BO25" i="8" s="1"/>
  <c r="AE7" i="6"/>
  <c r="AS14" i="6"/>
  <c r="AE15" i="6"/>
  <c r="AD22" i="6"/>
  <c r="AE11" i="6"/>
  <c r="BG24" i="6"/>
  <c r="AE9" i="6"/>
  <c r="AD10" i="6"/>
  <c r="AE10" i="6" s="1"/>
  <c r="AD11" i="6"/>
  <c r="AE14" i="6"/>
  <c r="AS18" i="6"/>
  <c r="AR21" i="6"/>
  <c r="AS21" i="6" s="1"/>
  <c r="AE17" i="6"/>
  <c r="AE24" i="6"/>
  <c r="AG7" i="6"/>
  <c r="AL8" i="6"/>
  <c r="AS8" i="6" s="1"/>
  <c r="W10" i="6"/>
  <c r="AZ11" i="6"/>
  <c r="BG11" i="6" s="1"/>
  <c r="W12" i="6"/>
  <c r="AE12" i="6" s="1"/>
  <c r="AZ13" i="6"/>
  <c r="BG13" i="6" s="1"/>
  <c r="W14" i="6"/>
  <c r="W16" i="6"/>
  <c r="AE16" i="6" s="1"/>
  <c r="W18" i="6"/>
  <c r="AE18" i="6" s="1"/>
  <c r="AZ19" i="6"/>
  <c r="BG19" i="6" s="1"/>
  <c r="W20" i="6"/>
  <c r="AE20" i="6" s="1"/>
  <c r="AZ21" i="6"/>
  <c r="BG21" i="6" s="1"/>
  <c r="W22" i="6"/>
  <c r="AE22" i="6" s="1"/>
  <c r="W24" i="6"/>
  <c r="BD7" i="6"/>
  <c r="BF7" i="6" s="1"/>
  <c r="BG7" i="6" s="1"/>
  <c r="AU10" i="6"/>
  <c r="AU12" i="6"/>
  <c r="AU14" i="6"/>
  <c r="AU16" i="6"/>
  <c r="BA16" i="6" s="1"/>
  <c r="AU18" i="6"/>
  <c r="AU20" i="6"/>
  <c r="AU22" i="6"/>
  <c r="AU24" i="6"/>
  <c r="BA24" i="6" s="1"/>
  <c r="AG9" i="6"/>
  <c r="AP19" i="6"/>
  <c r="AR19" i="6" s="1"/>
  <c r="AS19" i="6" s="1"/>
  <c r="AL20" i="6"/>
  <c r="AS20" i="6" s="1"/>
  <c r="AP21" i="6"/>
  <c r="W9" i="6"/>
  <c r="AM10" i="6"/>
  <c r="AR10" i="6" s="1"/>
  <c r="AS10" i="6" s="1"/>
  <c r="AM16" i="6"/>
  <c r="AG8" i="6"/>
  <c r="AE10" i="4"/>
  <c r="AE23" i="4"/>
  <c r="AD9" i="4"/>
  <c r="AE9" i="4" s="1"/>
  <c r="AR15" i="4"/>
  <c r="AS15" i="4" s="1"/>
  <c r="AE19" i="4"/>
  <c r="AE20" i="4"/>
  <c r="AE22" i="4"/>
  <c r="AE24" i="4"/>
  <c r="AD12" i="4"/>
  <c r="AE12" i="4" s="1"/>
  <c r="AD13" i="4"/>
  <c r="AE13" i="4" s="1"/>
  <c r="AR14" i="4"/>
  <c r="AE14" i="4"/>
  <c r="AR23" i="4"/>
  <c r="AS23" i="4" s="1"/>
  <c r="AL9" i="4"/>
  <c r="AS9" i="4" s="1"/>
  <c r="AM9" i="4"/>
  <c r="AR9" i="4" s="1"/>
  <c r="AE17" i="4"/>
  <c r="AE18" i="4"/>
  <c r="AD21" i="4"/>
  <c r="AE21" i="4" s="1"/>
  <c r="AR22" i="4"/>
  <c r="AE25" i="4"/>
  <c r="Y7" i="4"/>
  <c r="AP8" i="4"/>
  <c r="AR8" i="4" s="1"/>
  <c r="AS8" i="4" s="1"/>
  <c r="AP11" i="4"/>
  <c r="AR11" i="4" s="1"/>
  <c r="AS11" i="4" s="1"/>
  <c r="AB12" i="4"/>
  <c r="AL13" i="4"/>
  <c r="AS13" i="4" s="1"/>
  <c r="AL17" i="4"/>
  <c r="AS17" i="4" s="1"/>
  <c r="AP19" i="4"/>
  <c r="AR19" i="4" s="1"/>
  <c r="AS19" i="4" s="1"/>
  <c r="AL21" i="4"/>
  <c r="AS21" i="4" s="1"/>
  <c r="W7" i="4"/>
  <c r="AE7" i="4" s="1"/>
  <c r="AG8" i="4"/>
  <c r="AM8" i="4" s="1"/>
  <c r="AL10" i="4"/>
  <c r="AS10" i="4" s="1"/>
  <c r="W11" i="4"/>
  <c r="AE11" i="4" s="1"/>
  <c r="AP12" i="4"/>
  <c r="AR12" i="4" s="1"/>
  <c r="AS12" i="4" s="1"/>
  <c r="AB13" i="4"/>
  <c r="AL14" i="4"/>
  <c r="AS14" i="4" s="1"/>
  <c r="AL18" i="4"/>
  <c r="AS18" i="4" s="1"/>
  <c r="AB21" i="4"/>
  <c r="AL22" i="4"/>
  <c r="AS22" i="4" s="1"/>
  <c r="AP24" i="4"/>
  <c r="AR24" i="4" s="1"/>
  <c r="AS24" i="4" s="1"/>
  <c r="AE18" i="3"/>
  <c r="AD19" i="3"/>
  <c r="AD24" i="3"/>
  <c r="AE14" i="3"/>
  <c r="AE24" i="3"/>
  <c r="AD10" i="3"/>
  <c r="AE15" i="3"/>
  <c r="AE20" i="3"/>
  <c r="AE7" i="3"/>
  <c r="AE25" i="3"/>
  <c r="AE21" i="3"/>
  <c r="AD9" i="3"/>
  <c r="AE9" i="3" s="1"/>
  <c r="AD13" i="3"/>
  <c r="AE17" i="3"/>
  <c r="AE22" i="3"/>
  <c r="W11" i="3"/>
  <c r="AE11" i="3" s="1"/>
  <c r="W13" i="3"/>
  <c r="AE13" i="3" s="1"/>
  <c r="W14" i="3"/>
  <c r="W19" i="3"/>
  <c r="AE19" i="3" s="1"/>
  <c r="W21" i="3"/>
  <c r="W22" i="3"/>
  <c r="W10" i="3"/>
  <c r="AE10" i="3" s="1"/>
  <c r="AA7" i="3"/>
  <c r="W12" i="3"/>
  <c r="AE12" i="3" s="1"/>
  <c r="AB8" i="3"/>
  <c r="AD8" i="3" s="1"/>
  <c r="AE8" i="3" s="1"/>
  <c r="D5" i="2"/>
  <c r="D4" i="2"/>
  <c r="D3" i="2"/>
  <c r="I50" i="1"/>
  <c r="I49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BT24" i="1"/>
  <c r="BT23" i="1"/>
  <c r="BT22" i="1"/>
  <c r="BT21" i="1"/>
  <c r="BT20" i="1"/>
  <c r="BT19" i="1"/>
  <c r="BT18" i="1"/>
  <c r="BT17" i="1"/>
  <c r="BT16" i="1"/>
  <c r="BT15" i="1"/>
  <c r="BT14" i="1"/>
  <c r="BT13" i="1"/>
  <c r="BT12" i="1"/>
  <c r="BT11" i="1"/>
  <c r="BT10" i="1"/>
  <c r="BT9" i="1"/>
  <c r="BT8" i="1"/>
  <c r="BT7" i="1"/>
  <c r="BT6" i="1"/>
  <c r="BN24" i="1"/>
  <c r="BN23" i="1"/>
  <c r="BN22" i="1"/>
  <c r="BN21" i="1"/>
  <c r="BN20" i="1"/>
  <c r="BN19" i="1"/>
  <c r="BN18" i="1"/>
  <c r="BN17" i="1"/>
  <c r="BN16" i="1"/>
  <c r="BN15" i="1"/>
  <c r="BN14" i="1"/>
  <c r="BN13" i="1"/>
  <c r="BN12" i="1"/>
  <c r="BN11" i="1"/>
  <c r="BN10" i="1"/>
  <c r="BN9" i="1"/>
  <c r="BN8" i="1"/>
  <c r="BN7" i="1"/>
  <c r="BN6" i="1"/>
  <c r="BF24" i="1"/>
  <c r="BF23" i="1"/>
  <c r="BF22" i="1"/>
  <c r="BF21" i="1"/>
  <c r="BF20" i="1"/>
  <c r="BF19" i="1"/>
  <c r="BF18" i="1"/>
  <c r="BF17" i="1"/>
  <c r="BF16" i="1"/>
  <c r="BF15" i="1"/>
  <c r="BF14" i="1"/>
  <c r="BF13" i="1"/>
  <c r="BF12" i="1"/>
  <c r="BF11" i="1"/>
  <c r="BF10" i="1"/>
  <c r="BF9" i="1"/>
  <c r="BF8" i="1"/>
  <c r="BF7" i="1"/>
  <c r="BF6" i="1"/>
  <c r="AZ24" i="1"/>
  <c r="AZ23" i="1"/>
  <c r="AZ22" i="1"/>
  <c r="AZ21" i="1"/>
  <c r="AZ20" i="1"/>
  <c r="AZ19" i="1"/>
  <c r="AZ18" i="1"/>
  <c r="AZ17" i="1"/>
  <c r="AZ16" i="1"/>
  <c r="AZ15" i="1"/>
  <c r="AZ14" i="1"/>
  <c r="AZ12" i="1"/>
  <c r="AZ11" i="1"/>
  <c r="AZ10" i="1"/>
  <c r="AZ9" i="1"/>
  <c r="AZ8" i="1"/>
  <c r="AZ7" i="1"/>
  <c r="AZ6" i="1"/>
  <c r="AR24" i="1"/>
  <c r="AR23" i="1"/>
  <c r="AR22" i="1"/>
  <c r="AR21" i="1"/>
  <c r="AR20" i="1"/>
  <c r="AR19" i="1"/>
  <c r="AR18" i="1"/>
  <c r="AR17" i="1"/>
  <c r="AR16" i="1"/>
  <c r="AR15" i="1"/>
  <c r="AR14" i="1"/>
  <c r="AR13" i="1"/>
  <c r="AR12" i="1"/>
  <c r="AR11" i="1"/>
  <c r="AR10" i="1"/>
  <c r="AR9" i="1"/>
  <c r="AR8" i="1"/>
  <c r="AR7" i="1"/>
  <c r="AR6" i="1"/>
  <c r="AL24" i="1"/>
  <c r="AL23" i="1"/>
  <c r="AL22" i="1"/>
  <c r="AL21" i="1"/>
  <c r="AL20" i="1"/>
  <c r="AL19" i="1"/>
  <c r="AL18" i="1"/>
  <c r="AL17" i="1"/>
  <c r="AL16" i="1"/>
  <c r="AL15" i="1"/>
  <c r="AL14" i="1"/>
  <c r="AL13" i="1"/>
  <c r="AL12" i="1"/>
  <c r="AL11" i="1"/>
  <c r="AL10" i="1"/>
  <c r="AL9" i="1"/>
  <c r="AL8" i="1"/>
  <c r="AL7" i="1"/>
  <c r="AL6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  <c r="AD7" i="1"/>
  <c r="AD6" i="1"/>
  <c r="W24" i="1"/>
  <c r="W7" i="1"/>
  <c r="W23" i="1"/>
  <c r="W22" i="1"/>
  <c r="W21" i="1"/>
  <c r="W20" i="1"/>
  <c r="W19" i="1"/>
  <c r="W18" i="1"/>
  <c r="W16" i="1"/>
  <c r="W17" i="1"/>
  <c r="W15" i="1"/>
  <c r="W14" i="1"/>
  <c r="W13" i="1"/>
  <c r="W12" i="1"/>
  <c r="W11" i="1"/>
  <c r="W9" i="1"/>
  <c r="W8" i="1"/>
  <c r="W6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W10" i="1"/>
  <c r="G46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29" i="1"/>
  <c r="G28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29" i="1"/>
  <c r="F28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29" i="1"/>
  <c r="E28" i="1"/>
  <c r="D46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29" i="1"/>
  <c r="D28" i="1"/>
  <c r="AX8" i="1"/>
  <c r="AX9" i="1"/>
  <c r="AX10" i="1"/>
  <c r="AX11" i="1"/>
  <c r="AX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7" i="1"/>
  <c r="AX6" i="1"/>
  <c r="AV8" i="1"/>
  <c r="AV9" i="1"/>
  <c r="AV10" i="1"/>
  <c r="AV11" i="1"/>
  <c r="AV12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7" i="1"/>
  <c r="AV6" i="1"/>
  <c r="AU24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7" i="1"/>
  <c r="AU6" i="1"/>
  <c r="AP8" i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P6" i="1"/>
  <c r="AO7" i="1"/>
  <c r="AO6" i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7" i="1"/>
  <c r="AN6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7" i="1"/>
  <c r="AM6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7" i="1"/>
  <c r="AJ6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7" i="1"/>
  <c r="AH6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7" i="1"/>
  <c r="AG6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7" i="1"/>
  <c r="AB6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7" i="1"/>
  <c r="AA6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7" i="1"/>
  <c r="Z6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7" i="1"/>
  <c r="Y6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7" i="1"/>
  <c r="U6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7" i="1"/>
  <c r="T6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7" i="1"/>
  <c r="S6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7" i="1"/>
  <c r="N6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7" i="1"/>
  <c r="M6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7" i="1"/>
  <c r="L6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7" i="1"/>
  <c r="K6" i="1"/>
  <c r="AM10" i="9" l="1"/>
  <c r="AR10" i="9" s="1"/>
  <c r="AL10" i="9"/>
  <c r="AS10" i="9" s="1"/>
  <c r="AU10" i="9"/>
  <c r="BG19" i="9"/>
  <c r="BV25" i="9"/>
  <c r="AE15" i="9"/>
  <c r="BV15" i="9" s="1"/>
  <c r="AS20" i="9"/>
  <c r="I44" i="9"/>
  <c r="BV44" i="9" s="1"/>
  <c r="AD13" i="9"/>
  <c r="AE13" i="9"/>
  <c r="AD8" i="9"/>
  <c r="AE8" i="9" s="1"/>
  <c r="BV8" i="9" s="1"/>
  <c r="AM9" i="9"/>
  <c r="AR9" i="9" s="1"/>
  <c r="AS9" i="9" s="1"/>
  <c r="AD24" i="9"/>
  <c r="AE24" i="9" s="1"/>
  <c r="BV24" i="9" s="1"/>
  <c r="AD9" i="9"/>
  <c r="AE9" i="9" s="1"/>
  <c r="BI9" i="9"/>
  <c r="AZ9" i="9"/>
  <c r="BG9" i="9" s="1"/>
  <c r="AE20" i="9"/>
  <c r="AE16" i="9"/>
  <c r="BV16" i="9" s="1"/>
  <c r="AL9" i="9"/>
  <c r="AE12" i="9"/>
  <c r="BV21" i="9"/>
  <c r="BV23" i="9"/>
  <c r="AM8" i="9"/>
  <c r="AU8" i="9"/>
  <c r="AZ22" i="9"/>
  <c r="BG22" i="9" s="1"/>
  <c r="AE14" i="9"/>
  <c r="BU21" i="9"/>
  <c r="AD10" i="9"/>
  <c r="AE10" i="9" s="1"/>
  <c r="BV17" i="9"/>
  <c r="AD18" i="9"/>
  <c r="AE18" i="9" s="1"/>
  <c r="AM7" i="9"/>
  <c r="AU7" i="9"/>
  <c r="BG21" i="9"/>
  <c r="BV11" i="9"/>
  <c r="BO13" i="9"/>
  <c r="BT13" i="9" s="1"/>
  <c r="BN13" i="9"/>
  <c r="BA15" i="9"/>
  <c r="BI15" i="9"/>
  <c r="BO15" i="9" s="1"/>
  <c r="BA16" i="9"/>
  <c r="BI16" i="9"/>
  <c r="BO16" i="9" s="1"/>
  <c r="BO19" i="9"/>
  <c r="BN19" i="9"/>
  <c r="BU19" i="9" s="1"/>
  <c r="BV19" i="9"/>
  <c r="BI20" i="9"/>
  <c r="AZ20" i="9"/>
  <c r="BA20" i="9"/>
  <c r="BF20" i="9" s="1"/>
  <c r="BA23" i="9"/>
  <c r="BI23" i="9"/>
  <c r="BO23" i="9" s="1"/>
  <c r="BO18" i="9"/>
  <c r="BT18" i="9" s="1"/>
  <c r="BN18" i="9"/>
  <c r="BU18" i="9" s="1"/>
  <c r="BV18" i="9" s="1"/>
  <c r="BO14" i="9"/>
  <c r="BT14" i="9" s="1"/>
  <c r="BN14" i="9"/>
  <c r="BN22" i="9"/>
  <c r="BO22" i="9"/>
  <c r="BT22" i="9" s="1"/>
  <c r="BI12" i="9"/>
  <c r="BO12" i="9" s="1"/>
  <c r="BA12" i="9"/>
  <c r="AZ12" i="9"/>
  <c r="BG12" i="9" s="1"/>
  <c r="BG11" i="9"/>
  <c r="BV7" i="9"/>
  <c r="BO9" i="9"/>
  <c r="BN9" i="9"/>
  <c r="BU9" i="9" s="1"/>
  <c r="AL10" i="8"/>
  <c r="AS10" i="8" s="1"/>
  <c r="AE17" i="8"/>
  <c r="AE20" i="8"/>
  <c r="AS9" i="8"/>
  <c r="BG22" i="8"/>
  <c r="AE9" i="8"/>
  <c r="AU8" i="8"/>
  <c r="BI23" i="8"/>
  <c r="BO23" i="8" s="1"/>
  <c r="BA23" i="8"/>
  <c r="BO21" i="8"/>
  <c r="BT21" i="8" s="1"/>
  <c r="BN21" i="8"/>
  <c r="BA11" i="8"/>
  <c r="BI11" i="8"/>
  <c r="BO11" i="8" s="1"/>
  <c r="BA10" i="8"/>
  <c r="BF10" i="8" s="1"/>
  <c r="AZ10" i="8"/>
  <c r="BI10" i="8"/>
  <c r="BI15" i="8"/>
  <c r="BO15" i="8" s="1"/>
  <c r="BA15" i="8"/>
  <c r="BO22" i="8"/>
  <c r="BT22" i="8" s="1"/>
  <c r="BN22" i="8"/>
  <c r="BA9" i="8"/>
  <c r="AZ9" i="8"/>
  <c r="BG9" i="8" s="1"/>
  <c r="BI9" i="8"/>
  <c r="BO13" i="8"/>
  <c r="BT13" i="8" s="1"/>
  <c r="BN13" i="8"/>
  <c r="BU13" i="8" s="1"/>
  <c r="BA19" i="8"/>
  <c r="AZ19" i="8"/>
  <c r="BG19" i="8" s="1"/>
  <c r="BI19" i="8"/>
  <c r="BA8" i="8"/>
  <c r="BI8" i="8"/>
  <c r="BO8" i="8" s="1"/>
  <c r="BO14" i="8"/>
  <c r="BT14" i="8" s="1"/>
  <c r="BN14" i="8"/>
  <c r="BU14" i="8" s="1"/>
  <c r="BO20" i="8"/>
  <c r="BT20" i="8" s="1"/>
  <c r="BN20" i="8"/>
  <c r="BA7" i="8"/>
  <c r="BI7" i="8"/>
  <c r="BO7" i="8" s="1"/>
  <c r="BA18" i="8"/>
  <c r="BF18" i="8" s="1"/>
  <c r="AZ18" i="8"/>
  <c r="BG18" i="8" s="1"/>
  <c r="BI18" i="8"/>
  <c r="BA10" i="6"/>
  <c r="BF10" i="6" s="1"/>
  <c r="AZ10" i="6"/>
  <c r="BG10" i="6" s="1"/>
  <c r="AM8" i="6"/>
  <c r="AU8" i="6"/>
  <c r="BA8" i="6" s="1"/>
  <c r="AM9" i="6"/>
  <c r="AR9" i="6" s="1"/>
  <c r="AL9" i="6"/>
  <c r="AS9" i="6" s="1"/>
  <c r="AU9" i="6"/>
  <c r="BA22" i="6"/>
  <c r="BF22" i="6" s="1"/>
  <c r="AZ22" i="6"/>
  <c r="BA20" i="6"/>
  <c r="BF20" i="6" s="1"/>
  <c r="AZ20" i="6"/>
  <c r="BG20" i="6" s="1"/>
  <c r="BA18" i="6"/>
  <c r="BF18" i="6" s="1"/>
  <c r="AZ18" i="6"/>
  <c r="BG18" i="6" s="1"/>
  <c r="BA14" i="6"/>
  <c r="AZ14" i="6"/>
  <c r="BG14" i="6" s="1"/>
  <c r="BA12" i="6"/>
  <c r="AZ12" i="6"/>
  <c r="BG12" i="6" s="1"/>
  <c r="AM7" i="6"/>
  <c r="AU7" i="6"/>
  <c r="BA7" i="6" s="1"/>
  <c r="I51" i="1"/>
  <c r="AZ13" i="1"/>
  <c r="BR7" i="1"/>
  <c r="BR8" i="1"/>
  <c r="BR9" i="1"/>
  <c r="BR10" i="1"/>
  <c r="BR11" i="1"/>
  <c r="BR12" i="1"/>
  <c r="BR13" i="1"/>
  <c r="BR14" i="1"/>
  <c r="BR15" i="1"/>
  <c r="BR16" i="1"/>
  <c r="BR17" i="1"/>
  <c r="BR18" i="1"/>
  <c r="BR19" i="1"/>
  <c r="BR20" i="1"/>
  <c r="BR21" i="1"/>
  <c r="BR22" i="1"/>
  <c r="BR23" i="1"/>
  <c r="BR24" i="1"/>
  <c r="BR6" i="1"/>
  <c r="BQ7" i="1"/>
  <c r="BQ8" i="1"/>
  <c r="BQ9" i="1"/>
  <c r="BQ10" i="1"/>
  <c r="BQ11" i="1"/>
  <c r="BQ12" i="1"/>
  <c r="BQ13" i="1"/>
  <c r="BQ14" i="1"/>
  <c r="BQ15" i="1"/>
  <c r="BQ16" i="1"/>
  <c r="BQ17" i="1"/>
  <c r="BQ18" i="1"/>
  <c r="BQ19" i="1"/>
  <c r="BQ20" i="1"/>
  <c r="BQ21" i="1"/>
  <c r="BQ22" i="1"/>
  <c r="BQ23" i="1"/>
  <c r="BQ24" i="1"/>
  <c r="BQ6" i="1"/>
  <c r="BP7" i="1"/>
  <c r="BP8" i="1"/>
  <c r="BP9" i="1"/>
  <c r="BP10" i="1"/>
  <c r="BP11" i="1"/>
  <c r="BP12" i="1"/>
  <c r="BP13" i="1"/>
  <c r="BP14" i="1"/>
  <c r="BP15" i="1"/>
  <c r="BP16" i="1"/>
  <c r="BP17" i="1"/>
  <c r="BP18" i="1"/>
  <c r="BP19" i="1"/>
  <c r="BP20" i="1"/>
  <c r="BP21" i="1"/>
  <c r="BP22" i="1"/>
  <c r="BP23" i="1"/>
  <c r="BP24" i="1"/>
  <c r="BP6" i="1"/>
  <c r="BL7" i="1"/>
  <c r="BL8" i="1"/>
  <c r="BL9" i="1"/>
  <c r="BL10" i="1"/>
  <c r="BL11" i="1"/>
  <c r="BL12" i="1"/>
  <c r="BL13" i="1"/>
  <c r="BL14" i="1"/>
  <c r="BL15" i="1"/>
  <c r="BL16" i="1"/>
  <c r="BL17" i="1"/>
  <c r="BL18" i="1"/>
  <c r="BL19" i="1"/>
  <c r="BL20" i="1"/>
  <c r="BL21" i="1"/>
  <c r="BL22" i="1"/>
  <c r="BL23" i="1"/>
  <c r="BL24" i="1"/>
  <c r="BL6" i="1"/>
  <c r="BJ7" i="1"/>
  <c r="BJ8" i="1"/>
  <c r="BJ9" i="1"/>
  <c r="BJ10" i="1"/>
  <c r="BJ11" i="1"/>
  <c r="BJ12" i="1"/>
  <c r="BJ13" i="1"/>
  <c r="BJ14" i="1"/>
  <c r="BJ15" i="1"/>
  <c r="BJ16" i="1"/>
  <c r="BJ17" i="1"/>
  <c r="BJ18" i="1"/>
  <c r="BJ19" i="1"/>
  <c r="BJ20" i="1"/>
  <c r="BJ21" i="1"/>
  <c r="BJ22" i="1"/>
  <c r="BJ23" i="1"/>
  <c r="BJ24" i="1"/>
  <c r="BJ6" i="1"/>
  <c r="BI7" i="1"/>
  <c r="BI8" i="1"/>
  <c r="BI9" i="1"/>
  <c r="BI10" i="1"/>
  <c r="BI11" i="1"/>
  <c r="BI12" i="1"/>
  <c r="BO12" i="1" s="1"/>
  <c r="BI13" i="1"/>
  <c r="BO13" i="1" s="1"/>
  <c r="BI14" i="1"/>
  <c r="BO14" i="1" s="1"/>
  <c r="BI15" i="1"/>
  <c r="BO15" i="1" s="1"/>
  <c r="BI16" i="1"/>
  <c r="BI17" i="1"/>
  <c r="BI18" i="1"/>
  <c r="BI19" i="1"/>
  <c r="BO19" i="1" s="1"/>
  <c r="BI20" i="1"/>
  <c r="BO20" i="1" s="1"/>
  <c r="BI21" i="1"/>
  <c r="BO21" i="1" s="1"/>
  <c r="BI22" i="1"/>
  <c r="BO22" i="1" s="1"/>
  <c r="BI23" i="1"/>
  <c r="BO23" i="1" s="1"/>
  <c r="BI24" i="1"/>
  <c r="BI6" i="1"/>
  <c r="BO6" i="1" s="1"/>
  <c r="BD7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D22" i="1"/>
  <c r="BD23" i="1"/>
  <c r="BD24" i="1"/>
  <c r="BD6" i="1"/>
  <c r="BC7" i="1"/>
  <c r="BC8" i="1"/>
  <c r="BC9" i="1"/>
  <c r="BC10" i="1"/>
  <c r="BC11" i="1"/>
  <c r="BC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6" i="1"/>
  <c r="BB7" i="1"/>
  <c r="BB8" i="1"/>
  <c r="BB9" i="1"/>
  <c r="BB10" i="1"/>
  <c r="BB11" i="1"/>
  <c r="BB12" i="1"/>
  <c r="BB13" i="1"/>
  <c r="BB14" i="1"/>
  <c r="BB15" i="1"/>
  <c r="BB16" i="1"/>
  <c r="BB17" i="1"/>
  <c r="BB18" i="1"/>
  <c r="BB19" i="1"/>
  <c r="BB20" i="1"/>
  <c r="BB21" i="1"/>
  <c r="BB22" i="1"/>
  <c r="BB23" i="1"/>
  <c r="BB24" i="1"/>
  <c r="BB6" i="1"/>
  <c r="BA7" i="1"/>
  <c r="BA8" i="1"/>
  <c r="BA9" i="1"/>
  <c r="BA10" i="1"/>
  <c r="BA11" i="1"/>
  <c r="BA12" i="1"/>
  <c r="BA13" i="1"/>
  <c r="BA14" i="1"/>
  <c r="BA15" i="1"/>
  <c r="BA16" i="1"/>
  <c r="BA17" i="1"/>
  <c r="BA18" i="1"/>
  <c r="BA19" i="1"/>
  <c r="BA20" i="1"/>
  <c r="BA21" i="1"/>
  <c r="BA22" i="1"/>
  <c r="BA23" i="1"/>
  <c r="BA24" i="1"/>
  <c r="BA6" i="1"/>
  <c r="BA10" i="9" l="1"/>
  <c r="BF10" i="9" s="1"/>
  <c r="BI10" i="9"/>
  <c r="AZ10" i="9"/>
  <c r="BV12" i="9"/>
  <c r="BV9" i="9"/>
  <c r="BA7" i="9"/>
  <c r="BI7" i="9"/>
  <c r="BO7" i="9" s="1"/>
  <c r="BA8" i="9"/>
  <c r="BI8" i="9"/>
  <c r="BO8" i="9" s="1"/>
  <c r="BU13" i="9"/>
  <c r="BV13" i="9" s="1"/>
  <c r="BU22" i="9"/>
  <c r="BV22" i="9" s="1"/>
  <c r="BG20" i="9"/>
  <c r="BU14" i="9"/>
  <c r="BV14" i="9" s="1"/>
  <c r="BO20" i="9"/>
  <c r="BT20" i="9" s="1"/>
  <c r="BN20" i="9"/>
  <c r="BG10" i="8"/>
  <c r="BU21" i="8"/>
  <c r="BO19" i="8"/>
  <c r="BN19" i="8"/>
  <c r="BU19" i="8" s="1"/>
  <c r="BU20" i="8"/>
  <c r="BU22" i="8"/>
  <c r="BN18" i="8"/>
  <c r="BO18" i="8"/>
  <c r="BT18" i="8" s="1"/>
  <c r="BN9" i="8"/>
  <c r="BU9" i="8" s="1"/>
  <c r="BO9" i="8"/>
  <c r="BN10" i="8"/>
  <c r="BO10" i="8"/>
  <c r="BT10" i="8" s="1"/>
  <c r="AZ9" i="6"/>
  <c r="BG9" i="6" s="1"/>
  <c r="BA9" i="6"/>
  <c r="BG22" i="6"/>
  <c r="BO24" i="1"/>
  <c r="BO11" i="1"/>
  <c r="BO17" i="1"/>
  <c r="BO9" i="1"/>
  <c r="BO18" i="1"/>
  <c r="BO16" i="1"/>
  <c r="BO8" i="1"/>
  <c r="BO10" i="1"/>
  <c r="BO7" i="1"/>
  <c r="BV44" i="1"/>
  <c r="BV45" i="1"/>
  <c r="BV37" i="1"/>
  <c r="BV46" i="1"/>
  <c r="BV35" i="1"/>
  <c r="BV34" i="1"/>
  <c r="BV43" i="1"/>
  <c r="BV33" i="1"/>
  <c r="BV29" i="1"/>
  <c r="BV30" i="1"/>
  <c r="BV31" i="1"/>
  <c r="BV32" i="1"/>
  <c r="BV36" i="1"/>
  <c r="BV38" i="1"/>
  <c r="BV39" i="1"/>
  <c r="BV40" i="1"/>
  <c r="BV41" i="1"/>
  <c r="BV42" i="1"/>
  <c r="BV28" i="1"/>
  <c r="BG10" i="9" l="1"/>
  <c r="BO10" i="9"/>
  <c r="BT10" i="9" s="1"/>
  <c r="BN10" i="9"/>
  <c r="BU20" i="9"/>
  <c r="BV20" i="9" s="1"/>
  <c r="BU10" i="8"/>
  <c r="BU18" i="8"/>
  <c r="E54" i="1"/>
  <c r="BV54" i="1" s="1"/>
  <c r="BU10" i="9" l="1"/>
  <c r="BV10" i="9" s="1"/>
  <c r="BV26" i="9" s="1"/>
  <c r="BU7" i="1"/>
  <c r="BU8" i="1"/>
  <c r="BU15" i="1"/>
  <c r="BU16" i="1"/>
  <c r="BU18" i="1"/>
  <c r="BU19" i="1"/>
  <c r="BU22" i="1"/>
  <c r="BU23" i="1"/>
  <c r="BU24" i="1"/>
  <c r="BU20" i="1" l="1"/>
  <c r="BU13" i="1"/>
  <c r="BU6" i="1"/>
  <c r="BU14" i="1"/>
  <c r="BU17" i="1"/>
  <c r="BU9" i="1"/>
  <c r="BU10" i="1"/>
  <c r="BU21" i="1"/>
  <c r="BU12" i="1"/>
  <c r="BU11" i="1"/>
  <c r="BG18" i="1"/>
  <c r="BG21" i="1"/>
  <c r="BG20" i="1"/>
  <c r="BG19" i="1"/>
  <c r="BG7" i="1"/>
  <c r="BG8" i="1"/>
  <c r="BG9" i="1"/>
  <c r="BG10" i="1"/>
  <c r="BG11" i="1"/>
  <c r="BG12" i="1"/>
  <c r="BG13" i="1"/>
  <c r="BG6" i="1"/>
  <c r="AS24" i="1"/>
  <c r="AS23" i="1"/>
  <c r="AS21" i="1"/>
  <c r="AS20" i="1"/>
  <c r="AS19" i="1"/>
  <c r="AS18" i="1"/>
  <c r="AS7" i="1"/>
  <c r="AS8" i="1"/>
  <c r="AS9" i="1"/>
  <c r="AS10" i="1"/>
  <c r="AS11" i="1"/>
  <c r="AS12" i="1"/>
  <c r="AS13" i="1"/>
  <c r="AS14" i="1"/>
  <c r="AS15" i="1"/>
  <c r="AS16" i="1"/>
  <c r="AS6" i="1"/>
  <c r="AE19" i="1"/>
  <c r="AE18" i="1"/>
  <c r="AE20" i="1" l="1"/>
  <c r="AE17" i="1"/>
  <c r="AE21" i="1"/>
  <c r="AE24" i="1"/>
  <c r="AE23" i="1"/>
  <c r="E55" i="1"/>
  <c r="BV55" i="1" s="1"/>
  <c r="E56" i="1"/>
  <c r="BV56" i="1" s="1"/>
  <c r="BG14" i="1" l="1"/>
  <c r="BG15" i="1"/>
  <c r="BG16" i="1"/>
  <c r="BG17" i="1"/>
  <c r="BG22" i="1"/>
  <c r="BG23" i="1"/>
  <c r="BG24" i="1"/>
  <c r="BV49" i="1" l="1"/>
  <c r="BV50" i="1"/>
  <c r="BV51" i="1"/>
  <c r="AS22" i="1"/>
  <c r="AS17" i="1"/>
  <c r="AE22" i="1"/>
  <c r="AE16" i="1"/>
  <c r="AE15" i="1"/>
  <c r="AE14" i="1"/>
  <c r="AE13" i="1"/>
  <c r="AE11" i="1"/>
  <c r="AE12" i="1"/>
  <c r="AE10" i="1"/>
  <c r="E51" i="1"/>
  <c r="E50" i="1"/>
  <c r="D50" i="1" l="1"/>
  <c r="R9" i="1"/>
  <c r="AE9" i="1" s="1"/>
  <c r="R8" i="1"/>
  <c r="AE8" i="1" s="1"/>
  <c r="R7" i="1"/>
  <c r="R6" i="1"/>
  <c r="AE6" i="1" l="1"/>
  <c r="BV6" i="1" s="1"/>
  <c r="AE7" i="1"/>
  <c r="BV7" i="1" s="1"/>
  <c r="BU57" i="1"/>
  <c r="BU52" i="1"/>
  <c r="BV13" i="1"/>
  <c r="BV24" i="1"/>
  <c r="BV20" i="1"/>
  <c r="BV11" i="1"/>
  <c r="BV15" i="1"/>
  <c r="BV14" i="1"/>
  <c r="BV23" i="1"/>
  <c r="BV12" i="1"/>
  <c r="BV8" i="1"/>
  <c r="BV22" i="1"/>
  <c r="BV19" i="1"/>
  <c r="BV16" i="1"/>
  <c r="BV10" i="1"/>
  <c r="BV18" i="1"/>
  <c r="BV21" i="1"/>
  <c r="BV9" i="1"/>
  <c r="BV17" i="1"/>
  <c r="BU47" i="1" l="1"/>
  <c r="BV25" i="1"/>
  <c r="BU59" i="1" l="1"/>
</calcChain>
</file>

<file path=xl/sharedStrings.xml><?xml version="1.0" encoding="utf-8"?>
<sst xmlns="http://schemas.openxmlformats.org/spreadsheetml/2006/main" count="1169" uniqueCount="180">
  <si>
    <t>PLANILHA DE CUSTOS DETALHADA
ITEM 1 - AMAPÁ</t>
  </si>
  <si>
    <t>CÓDIGO</t>
  </si>
  <si>
    <t>VEÍCULOS (A)</t>
  </si>
  <si>
    <t>Até 06 (seis) dias consecutivos</t>
  </si>
  <si>
    <t>De 07 (sete) a 14 (catorze)
dias consecutivos</t>
  </si>
  <si>
    <t>De 15 (quinze) a 29 (vinte e nove)
dias consecutivos</t>
  </si>
  <si>
    <t>Consecutivas de 30 dias acima</t>
  </si>
  <si>
    <t>FÓRMULA</t>
  </si>
  <si>
    <t>QUANTIDADE</t>
  </si>
  <si>
    <t>SubTotal</t>
  </si>
  <si>
    <t>(FP1xA1) + (FP2xA2) + (FP3xA3) + (FP4xA4)</t>
  </si>
  <si>
    <t>(FP5xB1)+ B2</t>
  </si>
  <si>
    <t>(FP6xC1)+ C2</t>
  </si>
  <si>
    <t>(FP7xD1)+ D2</t>
  </si>
  <si>
    <t>SB1+SB2+
SB3+SB4</t>
  </si>
  <si>
    <t>FP1</t>
  </si>
  <si>
    <t>A1</t>
  </si>
  <si>
    <t>FP2</t>
  </si>
  <si>
    <t>A2</t>
  </si>
  <si>
    <t>FP3</t>
  </si>
  <si>
    <t>A3</t>
  </si>
  <si>
    <t>FP4</t>
  </si>
  <si>
    <t>A4</t>
  </si>
  <si>
    <t>SB1</t>
  </si>
  <si>
    <t>FP5</t>
  </si>
  <si>
    <t>B1</t>
  </si>
  <si>
    <t>B2</t>
  </si>
  <si>
    <t>SB2</t>
  </si>
  <si>
    <t>FP6</t>
  </si>
  <si>
    <t>C1</t>
  </si>
  <si>
    <t>C2</t>
  </si>
  <si>
    <t>SB3</t>
  </si>
  <si>
    <t>FP7</t>
  </si>
  <si>
    <t>D1</t>
  </si>
  <si>
    <t>D2</t>
  </si>
  <si>
    <t>SB4</t>
  </si>
  <si>
    <t>A</t>
  </si>
  <si>
    <t>Executivo Blindado I</t>
  </si>
  <si>
    <t>B</t>
  </si>
  <si>
    <t>Executivo Blindado II</t>
  </si>
  <si>
    <t>C</t>
  </si>
  <si>
    <t>Camioneta Exec Blind 4x4 SUV</t>
  </si>
  <si>
    <t>D</t>
  </si>
  <si>
    <t>Caminhonete Exec Blind 4x4</t>
  </si>
  <si>
    <t>E</t>
  </si>
  <si>
    <t>Camioneta Exec 4x4 SUV</t>
  </si>
  <si>
    <t>F</t>
  </si>
  <si>
    <t>Camioneta Exec 4x2 SUV</t>
  </si>
  <si>
    <t>G</t>
  </si>
  <si>
    <t>Caminhonete Exec 4x4</t>
  </si>
  <si>
    <t>H</t>
  </si>
  <si>
    <t xml:space="preserve">Caminhonete Exec 4x2 </t>
  </si>
  <si>
    <t>I</t>
  </si>
  <si>
    <t>Automóvel Executivo I</t>
  </si>
  <si>
    <t>J</t>
  </si>
  <si>
    <t>Automóvel Executivo II</t>
  </si>
  <si>
    <t>L</t>
  </si>
  <si>
    <t>Automóvel Executivo III</t>
  </si>
  <si>
    <t>M</t>
  </si>
  <si>
    <t xml:space="preserve">Popular </t>
  </si>
  <si>
    <t>N</t>
  </si>
  <si>
    <t>Van Executiva</t>
  </si>
  <si>
    <t>O</t>
  </si>
  <si>
    <t>Utilitário Furgão</t>
  </si>
  <si>
    <t>P</t>
  </si>
  <si>
    <t xml:space="preserve">Ônibus </t>
  </si>
  <si>
    <t>Q</t>
  </si>
  <si>
    <t xml:space="preserve">Microônibus </t>
  </si>
  <si>
    <t>R</t>
  </si>
  <si>
    <t xml:space="preserve">Micro Caminhão </t>
  </si>
  <si>
    <t>S</t>
  </si>
  <si>
    <t>Guincho</t>
  </si>
  <si>
    <t>T</t>
  </si>
  <si>
    <t>Veíc. Transp. Cadeirante</t>
  </si>
  <si>
    <t>SUBTOTAL</t>
  </si>
  <si>
    <t>"NO SHOW"</t>
  </si>
  <si>
    <t>QTDE
FP8</t>
  </si>
  <si>
    <t>- A diária de 10h será no máximo 80% (oitenta por cento) da diária de 24h.</t>
  </si>
  <si>
    <t>- A Hora Extra não poderá ultrapassar 20% (vinte por cento) da diária correspondente</t>
  </si>
  <si>
    <r>
      <t>- A título de</t>
    </r>
    <r>
      <rPr>
        <b/>
        <i/>
        <sz val="9"/>
        <rFont val="Arial"/>
        <family val="2"/>
      </rPr>
      <t xml:space="preserve"> "NO SHOW"</t>
    </r>
    <r>
      <rPr>
        <b/>
        <sz val="9"/>
        <rFont val="Arial"/>
        <family val="2"/>
      </rPr>
      <t xml:space="preserve"> o valor não poderá ultrapassar 70% (setenta por cento) do valor de 10 (dez) horas</t>
    </r>
  </si>
  <si>
    <t>- O valor de adicional de 60% para motorista não poderá ser inferior ou superior a 60% (sessenta por cento) do valor da diária de motorista</t>
  </si>
  <si>
    <t>- A hora Extra de motorista não poderá ultrapassar 20% (vinte por cento) da diária de motorista</t>
  </si>
  <si>
    <t xml:space="preserve">- (*) Os valores do combustível não serão objeto de cotação/lance pelos fornecedores. </t>
  </si>
  <si>
    <t>Caminhonete Exec 4x2</t>
  </si>
  <si>
    <t>Diárias Motoristas</t>
  </si>
  <si>
    <t>R$</t>
  </si>
  <si>
    <t>Motorista</t>
  </si>
  <si>
    <t>Motorista c/ adicional 60%</t>
  </si>
  <si>
    <t>Hora Extra Motorista</t>
  </si>
  <si>
    <t>Litros</t>
  </si>
  <si>
    <t>Total
(A)x(B)+9,45%
(Imposto a ser retido)</t>
  </si>
  <si>
    <t>Etanol</t>
  </si>
  <si>
    <t>Diesel</t>
  </si>
  <si>
    <t>Gasolina</t>
  </si>
  <si>
    <t>DIÁRIA DE 24h
CAPIM DOURADO</t>
  </si>
  <si>
    <t>Hora Extra (24h)
CAPIM DOURADO</t>
  </si>
  <si>
    <t>DIÁRIA DE 10h
CAPIM DOURADO</t>
  </si>
  <si>
    <t>Hora Extra (10h)
CAPIM DOURADO</t>
  </si>
  <si>
    <t>E1
CAPIM DOURADO</t>
  </si>
  <si>
    <t>DIÁRIA DE 24h
MÉDIA</t>
  </si>
  <si>
    <t>Hora Extra (24h)
MÉDIA</t>
  </si>
  <si>
    <t>DIÁRIA DE 10h
MÉDIA</t>
  </si>
  <si>
    <t>Hora Extra (10h)
MÉDIA</t>
  </si>
  <si>
    <t>E1
MÉDIA</t>
  </si>
  <si>
    <t>DIÁRIA DE 24h
OBDI</t>
  </si>
  <si>
    <t>Hora Extra (24h)
OBDI</t>
  </si>
  <si>
    <t>DIÁRIA DE 10h
OBDI</t>
  </si>
  <si>
    <t>Hora Extra (10h)
OBDI</t>
  </si>
  <si>
    <t>E1
OBDI</t>
  </si>
  <si>
    <t>QTDE</t>
  </si>
  <si>
    <t>DIÁRIA DE 24h
RICO</t>
  </si>
  <si>
    <t>DIÁRIA DE 24h
CT  nº 46/2021</t>
  </si>
  <si>
    <t>Hora Extra (24h)
RICO</t>
  </si>
  <si>
    <t>Hora Extra (24h)
CT  nº 46/2021</t>
  </si>
  <si>
    <t>DIÁRIA DE 10h
RICO</t>
  </si>
  <si>
    <t>DIÁRIA DE 10h
CT  nº 46/2021</t>
  </si>
  <si>
    <t>Hora Extra (10h)
RICO</t>
  </si>
  <si>
    <t>Hora Extra (10h)
CT  nº 46/2021</t>
  </si>
  <si>
    <t>E1
RICO</t>
  </si>
  <si>
    <t>E1
CT  nº 46/2021</t>
  </si>
  <si>
    <t>DIÁRIA DE 24h
RIBAL</t>
  </si>
  <si>
    <t>Hora Extra (24h)
RIBAL</t>
  </si>
  <si>
    <t>Hora Extra (10h)
RIBAL</t>
  </si>
  <si>
    <t>E1
RIBAL</t>
  </si>
  <si>
    <t>DIÁRIA DE 10h
RIBAL</t>
  </si>
  <si>
    <t>TOTAL 
ITEM 1 - REGIÃO SUL</t>
  </si>
  <si>
    <t>VALORES CONSIDERADOS INEXEQUÍVEIS E/OU SUPERFATURADOS</t>
  </si>
  <si>
    <t>Valores proporcionalmente superiores aos valores referenciais. Os licitantes deverão se atentar às condições de formação de preços, afim de se evitar possíveis inabilitações.</t>
  </si>
  <si>
    <t>Combustível
Média de Preços Máximo ao Consumidor
Referência -Maio/2022
AGÊNCIA NACIONAL DO PETRÓLEO, GÁS NATURAL E BIOCOMBUSTÍVEIS - ANP</t>
  </si>
  <si>
    <t>CONTRATAÇÕES ANTERIORES</t>
  </si>
  <si>
    <t>ESTIMADO</t>
  </si>
  <si>
    <t>CONTRATADO</t>
  </si>
  <si>
    <t>VARIAÇÃO</t>
  </si>
  <si>
    <t>PROCESSO Nº</t>
  </si>
  <si>
    <t>00087.000357/2021-18</t>
  </si>
  <si>
    <t>00087.000255/2021-01</t>
  </si>
  <si>
    <t>00087.000002/2019-12</t>
  </si>
  <si>
    <t>De 15 (quinze) a 29 (vinte e nove) dias consecutivos</t>
  </si>
  <si>
    <t>MAPA COMPARATIVO - DIÁRIAS DE 07 ATÉ 14 DIAS CONSECUTIVOS</t>
  </si>
  <si>
    <t>De 07 (sete) a 14 (catorze) dias consecutivos</t>
  </si>
  <si>
    <t>MAPA COMPARATIVO - DIÁRIAS ATÉ 6 DIAS CONSECUTIVOS</t>
  </si>
  <si>
    <t>MAPA COMPARATIVO - DIÁRIAS DE 15 ATÉ 29 DIAS CONSECUTIVOS</t>
  </si>
  <si>
    <t>MAPA COMPARATIVO - DIÁRIAS CONSECUTIVAS DE 30 DIAS ACIMA</t>
  </si>
  <si>
    <t>RICO</t>
  </si>
  <si>
    <t>CAPIM DOURADO</t>
  </si>
  <si>
    <t>RIBAL</t>
  </si>
  <si>
    <t>OBDI</t>
  </si>
  <si>
    <t>CT Nº 46/2021</t>
  </si>
  <si>
    <t>MÉDIA</t>
  </si>
  <si>
    <t>MAPA COMPARATIVO - DIÁRIAS DE MOTORISTA</t>
  </si>
  <si>
    <t>COMBUSTÍVEL
Média de Preços Máximo ao Consumidor
Referência -Maio/2022
AGÊNCIA NACIONAL DO PETRÓLEO, GÁS NATURAL E BIOCOMBUSTÍVEIS - ANP</t>
  </si>
  <si>
    <t>VALORES COMBUSTÍVEIS</t>
  </si>
  <si>
    <t>(FP5xB1)+ C2</t>
  </si>
  <si>
    <t>QTD</t>
  </si>
  <si>
    <t>Consecutivas de 30 (trinta) dias acima</t>
  </si>
  <si>
    <t>SB 4</t>
  </si>
  <si>
    <t>VALOR TOTAL COM LOCAÇÕES</t>
  </si>
  <si>
    <t>VALOR TOTAL
COM LOCAÇÕES</t>
  </si>
  <si>
    <t>FP 8</t>
  </si>
  <si>
    <t>VALOR TOTAL</t>
  </si>
  <si>
    <t>QTD
FP9</t>
  </si>
  <si>
    <t>FP 9</t>
  </si>
  <si>
    <t>MOTORISTAS - DIÁRIAS</t>
  </si>
  <si>
    <t>TOTAL</t>
  </si>
  <si>
    <t>COMBUSTÍVEIS</t>
  </si>
  <si>
    <t>Total (A)x(B)+9,45%
(Imposto a ser retido)</t>
  </si>
  <si>
    <t>VALORES TOTAIS</t>
  </si>
  <si>
    <t>SB 5 VALOR TOTAL "NO SHOW"</t>
  </si>
  <si>
    <t>SB 6 VALOR TOTAL C/ DIÁRIAS DE MOTORISTAS</t>
  </si>
  <si>
    <t>SB 7 VALOR TOTAL C/ DIÁRIAS DE MOTORISTAS</t>
  </si>
  <si>
    <t>LOCAÇÕES: SB + SB2 + SB3 + SB4</t>
  </si>
  <si>
    <t>"NO SHOW": SB 5</t>
  </si>
  <si>
    <t>DIÁRIAS MOROTISTAS: SB6</t>
  </si>
  <si>
    <t>COMBUSTÍVEIS ACRESCIDOS DE IMPOSTO A SER RETIDO: SB7</t>
  </si>
  <si>
    <t>ESTIMATIVO TOTAL DA CONTRATAÇÃO</t>
  </si>
  <si>
    <t>VALOR/L</t>
  </si>
  <si>
    <t>TOTAL
COMBUSTÍVEIS</t>
  </si>
  <si>
    <t>VALOR ESTIMATIVO TOTAL</t>
  </si>
  <si>
    <t>PLANILHA DE CUSTOS DETALHADA
ITEM 1 - REGIÃO SUL</t>
  </si>
  <si>
    <r>
      <t xml:space="preserve">Combustível
Média de Preços Máximo ao Consumidor
</t>
    </r>
    <r>
      <rPr>
        <b/>
        <sz val="8"/>
        <rFont val="Arial"/>
        <family val="2"/>
      </rPr>
      <t>Referência -Maio/2022
AGÊNCIA NACIONAL DO PETRÓLEO, GÁS NATURAL E BIOCOMBUSTÍVEIS - ANP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</si>
</sst>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&quot;R$&quot;\ #,##0.00"/>
    <numFmt numFmtId="165" formatCode="_-&quot;R$&quot;\ * #,##0.00_-;\-&quot;R$&quot;\ * #,##0.00_-;_-&quot;R$&quot;\ * &quot;-&quot;??_-;_-@_-"/>
    <numFmt numFmtId="166" formatCode="#,##0.000"/>
    <numFmt numFmtId="167" formatCode="_-* #,##0.000_-;\-* #,##0.000_-;_-* &quot;-&quot;??_-;_-@_-"/>
  </numFmts>
  <fonts count="21" x14ac:knownFonts="1">
    <font>
      <sz val="10"/>
      <name val="Arial"/>
      <family val="2"/>
    </font>
    <font>
      <sz val="10"/>
      <name val="Arial"/>
      <family val="2"/>
    </font>
    <font>
      <b/>
      <i/>
      <sz val="14"/>
      <name val="Arial"/>
      <family val="2"/>
    </font>
    <font>
      <sz val="9"/>
      <name val="Times New Roman"/>
      <family val="1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u/>
      <sz val="9"/>
      <color rgb="FFFF0000"/>
      <name val="Arial"/>
      <family val="2"/>
    </font>
    <font>
      <b/>
      <sz val="9"/>
      <color rgb="FFFF0000"/>
      <name val="Arial"/>
      <family val="2"/>
    </font>
    <font>
      <sz val="9"/>
      <color indexed="8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00206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9"/>
      <color indexed="8"/>
      <name val="Arial"/>
      <family val="2"/>
    </font>
    <font>
      <b/>
      <i/>
      <sz val="16"/>
      <name val="Arial"/>
      <family val="2"/>
    </font>
    <font>
      <b/>
      <sz val="8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9C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1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DCDFF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2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8" borderId="9" xfId="0" applyFont="1" applyFill="1" applyBorder="1" applyAlignment="1">
      <alignment horizontal="center" vertical="center"/>
    </xf>
    <xf numFmtId="0" fontId="5" fillId="8" borderId="1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8" borderId="11" xfId="0" applyFont="1" applyFill="1" applyBorder="1" applyAlignment="1">
      <alignment horizontal="center" vertical="center"/>
    </xf>
    <xf numFmtId="0" fontId="5" fillId="8" borderId="13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1" fontId="4" fillId="9" borderId="5" xfId="1" applyNumberFormat="1" applyFont="1" applyFill="1" applyBorder="1" applyAlignment="1">
      <alignment horizontal="center" vertical="center"/>
    </xf>
    <xf numFmtId="4" fontId="5" fillId="8" borderId="6" xfId="0" applyNumberFormat="1" applyFont="1" applyFill="1" applyBorder="1" applyAlignment="1">
      <alignment horizontal="center" vertical="center"/>
    </xf>
    <xf numFmtId="4" fontId="4" fillId="7" borderId="11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vertical="center" wrapText="1"/>
    </xf>
    <xf numFmtId="4" fontId="4" fillId="10" borderId="5" xfId="0" applyNumberFormat="1" applyFont="1" applyFill="1" applyBorder="1" applyAlignment="1">
      <alignment vertical="center"/>
    </xf>
    <xf numFmtId="0" fontId="4" fillId="10" borderId="6" xfId="0" applyFont="1" applyFill="1" applyBorder="1" applyAlignment="1">
      <alignment vertical="center"/>
    </xf>
    <xf numFmtId="1" fontId="4" fillId="10" borderId="6" xfId="0" applyNumberFormat="1" applyFont="1" applyFill="1" applyBorder="1" applyAlignment="1">
      <alignment vertical="center"/>
    </xf>
    <xf numFmtId="4" fontId="5" fillId="0" borderId="9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vertical="center" wrapText="1"/>
    </xf>
    <xf numFmtId="0" fontId="5" fillId="8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3" fillId="8" borderId="0" xfId="0" applyFont="1" applyFill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5" fillId="10" borderId="16" xfId="0" applyFont="1" applyFill="1" applyBorder="1" applyAlignment="1">
      <alignment horizontal="center" vertical="center"/>
    </xf>
    <xf numFmtId="0" fontId="5" fillId="10" borderId="13" xfId="0" applyFont="1" applyFill="1" applyBorder="1" applyAlignment="1">
      <alignment horizontal="center" vertical="center"/>
    </xf>
    <xf numFmtId="0" fontId="5" fillId="10" borderId="13" xfId="0" applyFont="1" applyFill="1" applyBorder="1" applyAlignment="1">
      <alignment horizontal="center" vertical="center" wrapText="1"/>
    </xf>
    <xf numFmtId="0" fontId="5" fillId="0" borderId="0" xfId="0" quotePrefix="1" applyFont="1" applyAlignment="1"/>
    <xf numFmtId="0" fontId="4" fillId="2" borderId="11" xfId="0" applyFont="1" applyFill="1" applyBorder="1" applyAlignment="1">
      <alignment horizontal="center" vertical="center"/>
    </xf>
    <xf numFmtId="1" fontId="4" fillId="2" borderId="19" xfId="0" applyNumberFormat="1" applyFont="1" applyFill="1" applyBorder="1" applyAlignment="1">
      <alignment horizontal="center" vertical="center"/>
    </xf>
    <xf numFmtId="0" fontId="5" fillId="8" borderId="0" xfId="0" quotePrefix="1" applyFont="1" applyFill="1" applyBorder="1" applyAlignment="1">
      <alignment horizontal="left"/>
    </xf>
    <xf numFmtId="0" fontId="4" fillId="8" borderId="0" xfId="0" quotePrefix="1" applyFont="1" applyFill="1" applyBorder="1" applyAlignment="1">
      <alignment horizontal="left" vertical="center"/>
    </xf>
    <xf numFmtId="0" fontId="5" fillId="8" borderId="0" xfId="0" applyFont="1" applyFill="1" applyBorder="1" applyAlignment="1">
      <alignment horizontal="center" vertical="center"/>
    </xf>
    <xf numFmtId="4" fontId="5" fillId="8" borderId="0" xfId="0" applyNumberFormat="1" applyFont="1" applyFill="1" applyAlignment="1">
      <alignment horizontal="center" vertical="center"/>
    </xf>
    <xf numFmtId="4" fontId="4" fillId="9" borderId="11" xfId="0" applyNumberFormat="1" applyFont="1" applyFill="1" applyBorder="1" applyAlignment="1">
      <alignment horizontal="center" vertical="center"/>
    </xf>
    <xf numFmtId="1" fontId="4" fillId="2" borderId="22" xfId="0" applyNumberFormat="1" applyFont="1" applyFill="1" applyBorder="1" applyAlignment="1">
      <alignment horizontal="center" vertical="center"/>
    </xf>
    <xf numFmtId="165" fontId="5" fillId="8" borderId="0" xfId="2" applyFont="1" applyFill="1" applyAlignment="1">
      <alignment horizontal="center" vertical="center"/>
    </xf>
    <xf numFmtId="0" fontId="7" fillId="8" borderId="0" xfId="0" quotePrefix="1" applyFont="1" applyFill="1" applyBorder="1" applyAlignment="1">
      <alignment horizontal="left"/>
    </xf>
    <xf numFmtId="0" fontId="8" fillId="8" borderId="0" xfId="0" applyFont="1" applyFill="1" applyAlignment="1">
      <alignment vertical="center"/>
    </xf>
    <xf numFmtId="0" fontId="8" fillId="8" borderId="0" xfId="0" quotePrefix="1" applyFont="1" applyFill="1" applyAlignment="1">
      <alignment horizontal="left" vertical="center"/>
    </xf>
    <xf numFmtId="1" fontId="4" fillId="2" borderId="25" xfId="0" applyNumberFormat="1" applyFont="1" applyFill="1" applyBorder="1" applyAlignment="1">
      <alignment horizontal="center" vertical="center"/>
    </xf>
    <xf numFmtId="0" fontId="8" fillId="0" borderId="0" xfId="0" quotePrefix="1" applyFont="1" applyAlignment="1">
      <alignment horizontal="left" vertical="center"/>
    </xf>
    <xf numFmtId="0" fontId="5" fillId="8" borderId="7" xfId="0" applyFont="1" applyFill="1" applyBorder="1" applyAlignment="1">
      <alignment horizontal="center" vertical="center"/>
    </xf>
    <xf numFmtId="4" fontId="4" fillId="9" borderId="9" xfId="0" applyNumberFormat="1" applyFont="1" applyFill="1" applyBorder="1" applyAlignment="1">
      <alignment horizontal="center" vertical="center"/>
    </xf>
    <xf numFmtId="4" fontId="5" fillId="8" borderId="9" xfId="0" applyNumberFormat="1" applyFont="1" applyFill="1" applyBorder="1" applyAlignment="1">
      <alignment horizontal="center" vertical="center" wrapText="1"/>
    </xf>
    <xf numFmtId="3" fontId="4" fillId="2" borderId="32" xfId="0" applyNumberFormat="1" applyFont="1" applyFill="1" applyBorder="1" applyAlignment="1">
      <alignment horizontal="center" vertical="center"/>
    </xf>
    <xf numFmtId="166" fontId="4" fillId="10" borderId="32" xfId="0" applyNumberFormat="1" applyFont="1" applyFill="1" applyBorder="1" applyAlignment="1">
      <alignment horizontal="center" vertical="center"/>
    </xf>
    <xf numFmtId="3" fontId="4" fillId="2" borderId="30" xfId="0" applyNumberFormat="1" applyFont="1" applyFill="1" applyBorder="1" applyAlignment="1">
      <alignment horizontal="center" vertical="center"/>
    </xf>
    <xf numFmtId="166" fontId="4" fillId="10" borderId="30" xfId="0" applyNumberFormat="1" applyFont="1" applyFill="1" applyBorder="1" applyAlignment="1">
      <alignment horizontal="center" vertical="center"/>
    </xf>
    <xf numFmtId="3" fontId="4" fillId="2" borderId="35" xfId="0" applyNumberFormat="1" applyFont="1" applyFill="1" applyBorder="1" applyAlignment="1">
      <alignment horizontal="center" vertical="center"/>
    </xf>
    <xf numFmtId="166" fontId="4" fillId="10" borderId="35" xfId="0" applyNumberFormat="1" applyFont="1" applyFill="1" applyBorder="1" applyAlignment="1">
      <alignment horizontal="center" vertical="center"/>
    </xf>
    <xf numFmtId="0" fontId="10" fillId="8" borderId="0" xfId="0" applyFont="1" applyFill="1" applyAlignment="1">
      <alignment vertical="center"/>
    </xf>
    <xf numFmtId="4" fontId="5" fillId="8" borderId="5" xfId="0" applyNumberFormat="1" applyFont="1" applyFill="1" applyBorder="1" applyAlignment="1">
      <alignment horizontal="center" vertical="center"/>
    </xf>
    <xf numFmtId="4" fontId="5" fillId="8" borderId="7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4" fontId="4" fillId="0" borderId="0" xfId="0" applyNumberFormat="1" applyFont="1" applyAlignment="1">
      <alignment vertical="center"/>
    </xf>
    <xf numFmtId="9" fontId="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" fontId="5" fillId="8" borderId="7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 wrapText="1"/>
    </xf>
    <xf numFmtId="166" fontId="4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 vertical="center" wrapText="1"/>
    </xf>
    <xf numFmtId="0" fontId="5" fillId="10" borderId="3" xfId="0" applyFont="1" applyFill="1" applyBorder="1" applyAlignment="1">
      <alignment horizontal="center" vertical="center" wrapText="1"/>
    </xf>
    <xf numFmtId="0" fontId="5" fillId="10" borderId="4" xfId="0" applyFont="1" applyFill="1" applyBorder="1" applyAlignment="1">
      <alignment horizontal="center" vertical="center" wrapText="1"/>
    </xf>
    <xf numFmtId="4" fontId="4" fillId="10" borderId="37" xfId="0" applyNumberFormat="1" applyFont="1" applyFill="1" applyBorder="1" applyAlignment="1">
      <alignment horizontal="center" vertical="center"/>
    </xf>
    <xf numFmtId="4" fontId="4" fillId="10" borderId="17" xfId="0" applyNumberFormat="1" applyFont="1" applyFill="1" applyBorder="1" applyAlignment="1">
      <alignment horizontal="center" vertical="center"/>
    </xf>
    <xf numFmtId="4" fontId="4" fillId="10" borderId="38" xfId="0" applyNumberFormat="1" applyFont="1" applyFill="1" applyBorder="1" applyAlignment="1">
      <alignment horizontal="center" vertical="center"/>
    </xf>
    <xf numFmtId="4" fontId="4" fillId="10" borderId="20" xfId="0" applyNumberFormat="1" applyFont="1" applyFill="1" applyBorder="1" applyAlignment="1">
      <alignment horizontal="center" vertical="center"/>
    </xf>
    <xf numFmtId="4" fontId="4" fillId="10" borderId="39" xfId="0" applyNumberFormat="1" applyFont="1" applyFill="1" applyBorder="1" applyAlignment="1">
      <alignment horizontal="center" vertical="center"/>
    </xf>
    <xf numFmtId="1" fontId="4" fillId="2" borderId="5" xfId="1" applyNumberFormat="1" applyFont="1" applyFill="1" applyBorder="1" applyAlignment="1">
      <alignment horizontal="center" vertical="center"/>
    </xf>
    <xf numFmtId="0" fontId="4" fillId="10" borderId="14" xfId="0" applyFont="1" applyFill="1" applyBorder="1" applyAlignment="1">
      <alignment vertical="center"/>
    </xf>
    <xf numFmtId="1" fontId="4" fillId="2" borderId="6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4" borderId="37" xfId="0" applyNumberFormat="1" applyFont="1" applyFill="1" applyBorder="1" applyAlignment="1">
      <alignment horizontal="center" vertical="center"/>
    </xf>
    <xf numFmtId="4" fontId="4" fillId="4" borderId="38" xfId="0" applyNumberFormat="1" applyFont="1" applyFill="1" applyBorder="1" applyAlignment="1">
      <alignment horizontal="center" vertical="center"/>
    </xf>
    <xf numFmtId="4" fontId="4" fillId="4" borderId="39" xfId="0" applyNumberFormat="1" applyFont="1" applyFill="1" applyBorder="1" applyAlignment="1">
      <alignment horizontal="center" vertical="center"/>
    </xf>
    <xf numFmtId="4" fontId="4" fillId="5" borderId="37" xfId="0" applyNumberFormat="1" applyFont="1" applyFill="1" applyBorder="1" applyAlignment="1">
      <alignment horizontal="center" vertical="center"/>
    </xf>
    <xf numFmtId="4" fontId="4" fillId="5" borderId="38" xfId="0" applyNumberFormat="1" applyFont="1" applyFill="1" applyBorder="1" applyAlignment="1">
      <alignment horizontal="center" vertical="center"/>
    </xf>
    <xf numFmtId="4" fontId="4" fillId="5" borderId="39" xfId="0" applyNumberFormat="1" applyFont="1" applyFill="1" applyBorder="1" applyAlignment="1">
      <alignment horizontal="center" vertical="center"/>
    </xf>
    <xf numFmtId="4" fontId="4" fillId="6" borderId="37" xfId="0" applyNumberFormat="1" applyFont="1" applyFill="1" applyBorder="1" applyAlignment="1">
      <alignment horizontal="center" vertical="center"/>
    </xf>
    <xf numFmtId="4" fontId="4" fillId="6" borderId="38" xfId="0" applyNumberFormat="1" applyFont="1" applyFill="1" applyBorder="1" applyAlignment="1">
      <alignment horizontal="center" vertical="center"/>
    </xf>
    <xf numFmtId="4" fontId="4" fillId="6" borderId="39" xfId="0" applyNumberFormat="1" applyFont="1" applyFill="1" applyBorder="1" applyAlignment="1">
      <alignment horizontal="center" vertical="center"/>
    </xf>
    <xf numFmtId="4" fontId="9" fillId="10" borderId="37" xfId="0" applyNumberFormat="1" applyFont="1" applyFill="1" applyBorder="1" applyAlignment="1">
      <alignment horizontal="center" vertical="center"/>
    </xf>
    <xf numFmtId="4" fontId="9" fillId="10" borderId="38" xfId="0" applyNumberFormat="1" applyFont="1" applyFill="1" applyBorder="1" applyAlignment="1">
      <alignment horizontal="center" vertical="center"/>
    </xf>
    <xf numFmtId="4" fontId="9" fillId="10" borderId="31" xfId="0" applyNumberFormat="1" applyFont="1" applyFill="1" applyBorder="1" applyAlignment="1">
      <alignment horizontal="center" vertical="center"/>
    </xf>
    <xf numFmtId="4" fontId="9" fillId="10" borderId="23" xfId="0" applyNumberFormat="1" applyFont="1" applyFill="1" applyBorder="1" applyAlignment="1">
      <alignment horizontal="center" vertical="center"/>
    </xf>
    <xf numFmtId="4" fontId="9" fillId="10" borderId="39" xfId="0" applyNumberFormat="1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 wrapText="1"/>
    </xf>
    <xf numFmtId="4" fontId="5" fillId="8" borderId="7" xfId="0" applyNumberFormat="1" applyFont="1" applyFill="1" applyBorder="1" applyAlignment="1">
      <alignment horizontal="center" vertical="center"/>
    </xf>
    <xf numFmtId="4" fontId="8" fillId="10" borderId="36" xfId="0" applyNumberFormat="1" applyFont="1" applyFill="1" applyBorder="1" applyAlignment="1">
      <alignment horizontal="center" vertical="center"/>
    </xf>
    <xf numFmtId="4" fontId="8" fillId="10" borderId="10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5" fillId="0" borderId="14" xfId="0" applyFont="1" applyFill="1" applyBorder="1" applyAlignment="1">
      <alignment horizontal="center" vertical="center"/>
    </xf>
    <xf numFmtId="4" fontId="5" fillId="8" borderId="7" xfId="0" applyNumberFormat="1" applyFont="1" applyFill="1" applyBorder="1" applyAlignment="1">
      <alignment horizontal="center" vertical="center"/>
    </xf>
    <xf numFmtId="0" fontId="5" fillId="8" borderId="26" xfId="0" applyFont="1" applyFill="1" applyBorder="1" applyAlignment="1">
      <alignment horizontal="center" vertical="center"/>
    </xf>
    <xf numFmtId="0" fontId="5" fillId="8" borderId="7" xfId="0" applyFont="1" applyFill="1" applyBorder="1" applyAlignment="1">
      <alignment horizontal="center" vertical="center"/>
    </xf>
    <xf numFmtId="4" fontId="4" fillId="4" borderId="20" xfId="0" applyNumberFormat="1" applyFont="1" applyFill="1" applyBorder="1" applyAlignment="1">
      <alignment horizontal="center" vertical="center"/>
    </xf>
    <xf numFmtId="4" fontId="4" fillId="5" borderId="20" xfId="0" applyNumberFormat="1" applyFont="1" applyFill="1" applyBorder="1" applyAlignment="1">
      <alignment horizontal="center" vertical="center"/>
    </xf>
    <xf numFmtId="4" fontId="4" fillId="6" borderId="20" xfId="0" applyNumberFormat="1" applyFont="1" applyFill="1" applyBorder="1" applyAlignment="1">
      <alignment horizontal="center" vertical="center"/>
    </xf>
    <xf numFmtId="4" fontId="5" fillId="5" borderId="33" xfId="0" applyNumberFormat="1" applyFont="1" applyFill="1" applyBorder="1" applyAlignment="1">
      <alignment horizontal="center" vertical="center"/>
    </xf>
    <xf numFmtId="4" fontId="5" fillId="5" borderId="34" xfId="0" applyNumberFormat="1" applyFont="1" applyFill="1" applyBorder="1" applyAlignment="1">
      <alignment horizontal="center" vertical="center"/>
    </xf>
    <xf numFmtId="4" fontId="4" fillId="6" borderId="42" xfId="0" applyNumberFormat="1" applyFont="1" applyFill="1" applyBorder="1" applyAlignment="1">
      <alignment horizontal="center" vertical="center"/>
    </xf>
    <xf numFmtId="4" fontId="5" fillId="6" borderId="31" xfId="0" applyNumberFormat="1" applyFont="1" applyFill="1" applyBorder="1" applyAlignment="1">
      <alignment horizontal="center" vertical="center"/>
    </xf>
    <xf numFmtId="4" fontId="5" fillId="6" borderId="33" xfId="0" applyNumberFormat="1" applyFont="1" applyFill="1" applyBorder="1" applyAlignment="1">
      <alignment horizontal="center" vertical="center"/>
    </xf>
    <xf numFmtId="4" fontId="5" fillId="6" borderId="34" xfId="0" applyNumberFormat="1" applyFont="1" applyFill="1" applyBorder="1" applyAlignment="1">
      <alignment horizontal="center" vertical="center"/>
    </xf>
    <xf numFmtId="4" fontId="5" fillId="4" borderId="31" xfId="0" applyNumberFormat="1" applyFont="1" applyFill="1" applyBorder="1" applyAlignment="1">
      <alignment horizontal="center" vertical="center"/>
    </xf>
    <xf numFmtId="4" fontId="5" fillId="4" borderId="33" xfId="0" applyNumberFormat="1" applyFont="1" applyFill="1" applyBorder="1" applyAlignment="1">
      <alignment horizontal="center" vertical="center"/>
    </xf>
    <xf numFmtId="4" fontId="12" fillId="3" borderId="31" xfId="0" applyNumberFormat="1" applyFont="1" applyFill="1" applyBorder="1" applyAlignment="1">
      <alignment horizontal="right" vertical="center"/>
    </xf>
    <xf numFmtId="4" fontId="12" fillId="3" borderId="33" xfId="0" applyNumberFormat="1" applyFont="1" applyFill="1" applyBorder="1" applyAlignment="1">
      <alignment horizontal="right" vertical="center"/>
    </xf>
    <xf numFmtId="4" fontId="12" fillId="3" borderId="34" xfId="0" applyNumberFormat="1" applyFont="1" applyFill="1" applyBorder="1" applyAlignment="1">
      <alignment horizontal="right" vertical="center"/>
    </xf>
    <xf numFmtId="4" fontId="11" fillId="3" borderId="37" xfId="0" applyNumberFormat="1" applyFont="1" applyFill="1" applyBorder="1" applyAlignment="1">
      <alignment horizontal="right" vertical="center"/>
    </xf>
    <xf numFmtId="4" fontId="5" fillId="3" borderId="31" xfId="0" applyNumberFormat="1" applyFont="1" applyFill="1" applyBorder="1" applyAlignment="1">
      <alignment horizontal="right" vertical="center"/>
    </xf>
    <xf numFmtId="4" fontId="5" fillId="3" borderId="33" xfId="0" applyNumberFormat="1" applyFont="1" applyFill="1" applyBorder="1" applyAlignment="1">
      <alignment horizontal="right" vertical="center"/>
    </xf>
    <xf numFmtId="4" fontId="5" fillId="3" borderId="34" xfId="0" applyNumberFormat="1" applyFont="1" applyFill="1" applyBorder="1" applyAlignment="1">
      <alignment horizontal="right" vertical="center"/>
    </xf>
    <xf numFmtId="4" fontId="9" fillId="10" borderId="33" xfId="0" applyNumberFormat="1" applyFont="1" applyFill="1" applyBorder="1" applyAlignment="1">
      <alignment horizontal="center" vertical="center"/>
    </xf>
    <xf numFmtId="4" fontId="9" fillId="10" borderId="34" xfId="0" applyNumberFormat="1" applyFont="1" applyFill="1" applyBorder="1" applyAlignment="1">
      <alignment horizontal="center" vertical="center"/>
    </xf>
    <xf numFmtId="4" fontId="8" fillId="11" borderId="38" xfId="0" applyNumberFormat="1" applyFont="1" applyFill="1" applyBorder="1" applyAlignment="1">
      <alignment horizontal="center" vertical="center"/>
    </xf>
    <xf numFmtId="4" fontId="8" fillId="11" borderId="37" xfId="0" applyNumberFormat="1" applyFont="1" applyFill="1" applyBorder="1" applyAlignment="1">
      <alignment horizontal="center" vertical="center"/>
    </xf>
    <xf numFmtId="4" fontId="8" fillId="11" borderId="39" xfId="0" applyNumberFormat="1" applyFont="1" applyFill="1" applyBorder="1" applyAlignment="1">
      <alignment horizontal="center" vertical="center"/>
    </xf>
    <xf numFmtId="4" fontId="8" fillId="11" borderId="20" xfId="0" applyNumberFormat="1" applyFont="1" applyFill="1" applyBorder="1" applyAlignment="1">
      <alignment horizontal="center" vertical="center"/>
    </xf>
    <xf numFmtId="4" fontId="8" fillId="11" borderId="23" xfId="0" applyNumberFormat="1" applyFont="1" applyFill="1" applyBorder="1" applyAlignment="1">
      <alignment horizontal="center" vertical="center"/>
    </xf>
    <xf numFmtId="4" fontId="13" fillId="13" borderId="33" xfId="0" applyNumberFormat="1" applyFont="1" applyFill="1" applyBorder="1" applyAlignment="1">
      <alignment horizontal="center" vertical="center"/>
    </xf>
    <xf numFmtId="4" fontId="13" fillId="13" borderId="34" xfId="0" applyNumberFormat="1" applyFont="1" applyFill="1" applyBorder="1" applyAlignment="1">
      <alignment horizontal="right" vertical="center"/>
    </xf>
    <xf numFmtId="4" fontId="13" fillId="13" borderId="33" xfId="0" applyNumberFormat="1" applyFont="1" applyFill="1" applyBorder="1" applyAlignment="1">
      <alignment horizontal="right" vertical="center"/>
    </xf>
    <xf numFmtId="4" fontId="13" fillId="13" borderId="31" xfId="0" applyNumberFormat="1" applyFont="1" applyFill="1" applyBorder="1" applyAlignment="1">
      <alignment horizontal="right" vertical="center"/>
    </xf>
    <xf numFmtId="4" fontId="8" fillId="11" borderId="17" xfId="0" applyNumberFormat="1" applyFont="1" applyFill="1" applyBorder="1" applyAlignment="1">
      <alignment horizontal="center" vertical="center"/>
    </xf>
    <xf numFmtId="4" fontId="12" fillId="4" borderId="33" xfId="0" applyNumberFormat="1" applyFont="1" applyFill="1" applyBorder="1" applyAlignment="1">
      <alignment horizontal="center" vertical="center"/>
    </xf>
    <xf numFmtId="4" fontId="13" fillId="13" borderId="31" xfId="0" applyNumberFormat="1" applyFont="1" applyFill="1" applyBorder="1" applyAlignment="1">
      <alignment horizontal="center" vertical="center"/>
    </xf>
    <xf numFmtId="4" fontId="12" fillId="4" borderId="34" xfId="0" applyNumberFormat="1" applyFont="1" applyFill="1" applyBorder="1" applyAlignment="1">
      <alignment horizontal="center" vertical="center"/>
    </xf>
    <xf numFmtId="4" fontId="5" fillId="5" borderId="44" xfId="0" applyNumberFormat="1" applyFont="1" applyFill="1" applyBorder="1" applyAlignment="1">
      <alignment horizontal="center" vertical="center"/>
    </xf>
    <xf numFmtId="4" fontId="11" fillId="6" borderId="42" xfId="0" applyNumberFormat="1" applyFont="1" applyFill="1" applyBorder="1" applyAlignment="1">
      <alignment horizontal="center" vertical="center"/>
    </xf>
    <xf numFmtId="4" fontId="11" fillId="6" borderId="37" xfId="0" applyNumberFormat="1" applyFont="1" applyFill="1" applyBorder="1" applyAlignment="1">
      <alignment horizontal="center" vertical="center"/>
    </xf>
    <xf numFmtId="4" fontId="8" fillId="11" borderId="41" xfId="0" applyNumberFormat="1" applyFont="1" applyFill="1" applyBorder="1" applyAlignment="1">
      <alignment horizontal="center" vertical="center"/>
    </xf>
    <xf numFmtId="4" fontId="8" fillId="11" borderId="42" xfId="0" applyNumberFormat="1" applyFont="1" applyFill="1" applyBorder="1" applyAlignment="1">
      <alignment horizontal="center" vertical="center"/>
    </xf>
    <xf numFmtId="4" fontId="8" fillId="11" borderId="43" xfId="0" applyNumberFormat="1" applyFont="1" applyFill="1" applyBorder="1" applyAlignment="1">
      <alignment horizontal="center" vertical="center"/>
    </xf>
    <xf numFmtId="4" fontId="5" fillId="10" borderId="33" xfId="0" applyNumberFormat="1" applyFont="1" applyFill="1" applyBorder="1" applyAlignment="1">
      <alignment horizontal="center" vertical="center"/>
    </xf>
    <xf numFmtId="4" fontId="5" fillId="10" borderId="34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44" fontId="0" fillId="0" borderId="0" xfId="4" applyFont="1" applyAlignment="1">
      <alignment horizontal="right" vertical="center"/>
    </xf>
    <xf numFmtId="44" fontId="0" fillId="0" borderId="0" xfId="4" applyFont="1" applyAlignment="1">
      <alignment horizontal="center" vertical="center"/>
    </xf>
    <xf numFmtId="10" fontId="0" fillId="0" borderId="0" xfId="5" applyNumberFormat="1" applyFont="1" applyAlignment="1">
      <alignment horizontal="center" vertical="center"/>
    </xf>
    <xf numFmtId="4" fontId="11" fillId="3" borderId="17" xfId="0" applyNumberFormat="1" applyFont="1" applyFill="1" applyBorder="1" applyAlignment="1">
      <alignment horizontal="right" vertical="center"/>
    </xf>
    <xf numFmtId="4" fontId="8" fillId="11" borderId="38" xfId="0" applyNumberFormat="1" applyFont="1" applyFill="1" applyBorder="1" applyAlignment="1">
      <alignment horizontal="right" vertical="center"/>
    </xf>
    <xf numFmtId="4" fontId="4" fillId="3" borderId="38" xfId="0" applyNumberFormat="1" applyFont="1" applyFill="1" applyBorder="1" applyAlignment="1">
      <alignment horizontal="right" vertical="center"/>
    </xf>
    <xf numFmtId="4" fontId="11" fillId="3" borderId="38" xfId="0" applyNumberFormat="1" applyFont="1" applyFill="1" applyBorder="1" applyAlignment="1">
      <alignment horizontal="right" vertical="center"/>
    </xf>
    <xf numFmtId="4" fontId="11" fillId="3" borderId="20" xfId="0" applyNumberFormat="1" applyFont="1" applyFill="1" applyBorder="1" applyAlignment="1">
      <alignment horizontal="right" vertical="center"/>
    </xf>
    <xf numFmtId="4" fontId="8" fillId="11" borderId="37" xfId="0" applyNumberFormat="1" applyFont="1" applyFill="1" applyBorder="1" applyAlignment="1">
      <alignment horizontal="right" vertical="center"/>
    </xf>
    <xf numFmtId="4" fontId="8" fillId="11" borderId="20" xfId="0" applyNumberFormat="1" applyFont="1" applyFill="1" applyBorder="1" applyAlignment="1">
      <alignment horizontal="right" vertical="center"/>
    </xf>
    <xf numFmtId="4" fontId="8" fillId="11" borderId="23" xfId="0" applyNumberFormat="1" applyFont="1" applyFill="1" applyBorder="1" applyAlignment="1">
      <alignment horizontal="right" vertical="center"/>
    </xf>
    <xf numFmtId="4" fontId="8" fillId="11" borderId="39" xfId="0" applyNumberFormat="1" applyFont="1" applyFill="1" applyBorder="1" applyAlignment="1">
      <alignment horizontal="right" vertical="center"/>
    </xf>
    <xf numFmtId="4" fontId="11" fillId="3" borderId="39" xfId="0" applyNumberFormat="1" applyFont="1" applyFill="1" applyBorder="1" applyAlignment="1">
      <alignment horizontal="right" vertical="center"/>
    </xf>
    <xf numFmtId="4" fontId="8" fillId="11" borderId="17" xfId="0" applyNumberFormat="1" applyFont="1" applyFill="1" applyBorder="1" applyAlignment="1">
      <alignment horizontal="right" vertical="center"/>
    </xf>
    <xf numFmtId="4" fontId="4" fillId="3" borderId="20" xfId="0" applyNumberFormat="1" applyFont="1" applyFill="1" applyBorder="1" applyAlignment="1">
      <alignment horizontal="right" vertical="center"/>
    </xf>
    <xf numFmtId="4" fontId="4" fillId="3" borderId="37" xfId="0" applyNumberFormat="1" applyFont="1" applyFill="1" applyBorder="1" applyAlignment="1">
      <alignment horizontal="right" vertical="center"/>
    </xf>
    <xf numFmtId="4" fontId="4" fillId="3" borderId="39" xfId="0" applyNumberFormat="1" applyFont="1" applyFill="1" applyBorder="1" applyAlignment="1">
      <alignment horizontal="right" vertical="center"/>
    </xf>
    <xf numFmtId="4" fontId="4" fillId="3" borderId="17" xfId="0" applyNumberFormat="1" applyFont="1" applyFill="1" applyBorder="1" applyAlignment="1">
      <alignment horizontal="right" vertical="center"/>
    </xf>
    <xf numFmtId="4" fontId="5" fillId="8" borderId="14" xfId="0" applyNumberFormat="1" applyFont="1" applyFill="1" applyBorder="1" applyAlignment="1">
      <alignment horizontal="right" vertical="center"/>
    </xf>
    <xf numFmtId="4" fontId="11" fillId="3" borderId="41" xfId="0" applyNumberFormat="1" applyFont="1" applyFill="1" applyBorder="1" applyAlignment="1">
      <alignment horizontal="right" vertical="center"/>
    </xf>
    <xf numFmtId="4" fontId="11" fillId="3" borderId="42" xfId="0" applyNumberFormat="1" applyFont="1" applyFill="1" applyBorder="1" applyAlignment="1">
      <alignment horizontal="right" vertical="center"/>
    </xf>
    <xf numFmtId="4" fontId="8" fillId="11" borderId="42" xfId="0" applyNumberFormat="1" applyFont="1" applyFill="1" applyBorder="1" applyAlignment="1">
      <alignment horizontal="right" vertical="center"/>
    </xf>
    <xf numFmtId="4" fontId="8" fillId="11" borderId="43" xfId="0" applyNumberFormat="1" applyFont="1" applyFill="1" applyBorder="1" applyAlignment="1">
      <alignment horizontal="right" vertical="center"/>
    </xf>
    <xf numFmtId="1" fontId="4" fillId="9" borderId="45" xfId="1" applyNumberFormat="1" applyFont="1" applyFill="1" applyBorder="1" applyAlignment="1">
      <alignment horizontal="center" vertical="center"/>
    </xf>
    <xf numFmtId="1" fontId="4" fillId="9" borderId="46" xfId="1" applyNumberFormat="1" applyFont="1" applyFill="1" applyBorder="1" applyAlignment="1">
      <alignment horizontal="center" vertical="center"/>
    </xf>
    <xf numFmtId="1" fontId="4" fillId="2" borderId="47" xfId="1" applyNumberFormat="1" applyFont="1" applyFill="1" applyBorder="1" applyAlignment="1">
      <alignment horizontal="center" vertical="center"/>
    </xf>
    <xf numFmtId="4" fontId="11" fillId="3" borderId="18" xfId="0" applyNumberFormat="1" applyFont="1" applyFill="1" applyBorder="1" applyAlignment="1">
      <alignment horizontal="right" vertical="center"/>
    </xf>
    <xf numFmtId="4" fontId="11" fillId="3" borderId="21" xfId="0" applyNumberFormat="1" applyFont="1" applyFill="1" applyBorder="1" applyAlignment="1">
      <alignment horizontal="right" vertical="center"/>
    </xf>
    <xf numFmtId="4" fontId="8" fillId="11" borderId="21" xfId="0" applyNumberFormat="1" applyFont="1" applyFill="1" applyBorder="1" applyAlignment="1">
      <alignment horizontal="right" vertical="center"/>
    </xf>
    <xf numFmtId="4" fontId="11" fillId="3" borderId="24" xfId="0" applyNumberFormat="1" applyFont="1" applyFill="1" applyBorder="1" applyAlignment="1">
      <alignment horizontal="right" vertical="center"/>
    </xf>
    <xf numFmtId="4" fontId="12" fillId="3" borderId="45" xfId="0" applyNumberFormat="1" applyFont="1" applyFill="1" applyBorder="1" applyAlignment="1">
      <alignment horizontal="right" vertical="center"/>
    </xf>
    <xf numFmtId="4" fontId="12" fillId="3" borderId="46" xfId="0" applyNumberFormat="1" applyFont="1" applyFill="1" applyBorder="1" applyAlignment="1">
      <alignment horizontal="right" vertical="center"/>
    </xf>
    <xf numFmtId="4" fontId="12" fillId="3" borderId="47" xfId="0" applyNumberFormat="1" applyFont="1" applyFill="1" applyBorder="1" applyAlignment="1">
      <alignment horizontal="right" vertical="center"/>
    </xf>
    <xf numFmtId="4" fontId="8" fillId="11" borderId="41" xfId="0" applyNumberFormat="1" applyFont="1" applyFill="1" applyBorder="1" applyAlignment="1">
      <alignment horizontal="right" vertical="center"/>
    </xf>
    <xf numFmtId="4" fontId="4" fillId="3" borderId="42" xfId="0" applyNumberFormat="1" applyFont="1" applyFill="1" applyBorder="1" applyAlignment="1">
      <alignment horizontal="right" vertical="center"/>
    </xf>
    <xf numFmtId="1" fontId="4" fillId="2" borderId="45" xfId="0" applyNumberFormat="1" applyFont="1" applyFill="1" applyBorder="1" applyAlignment="1">
      <alignment horizontal="center" vertical="center"/>
    </xf>
    <xf numFmtId="1" fontId="4" fillId="2" borderId="46" xfId="0" applyNumberFormat="1" applyFont="1" applyFill="1" applyBorder="1" applyAlignment="1">
      <alignment horizontal="center" vertical="center"/>
    </xf>
    <xf numFmtId="1" fontId="4" fillId="2" borderId="47" xfId="0" applyNumberFormat="1" applyFont="1" applyFill="1" applyBorder="1" applyAlignment="1">
      <alignment horizontal="center" vertical="center"/>
    </xf>
    <xf numFmtId="4" fontId="8" fillId="11" borderId="18" xfId="0" applyNumberFormat="1" applyFont="1" applyFill="1" applyBorder="1" applyAlignment="1">
      <alignment horizontal="right" vertical="center"/>
    </xf>
    <xf numFmtId="4" fontId="8" fillId="11" borderId="24" xfId="0" applyNumberFormat="1" applyFont="1" applyFill="1" applyBorder="1" applyAlignment="1">
      <alignment horizontal="right" vertical="center"/>
    </xf>
    <xf numFmtId="4" fontId="13" fillId="13" borderId="45" xfId="0" applyNumberFormat="1" applyFont="1" applyFill="1" applyBorder="1" applyAlignment="1">
      <alignment horizontal="right" vertical="center"/>
    </xf>
    <xf numFmtId="4" fontId="5" fillId="3" borderId="46" xfId="0" applyNumberFormat="1" applyFont="1" applyFill="1" applyBorder="1" applyAlignment="1">
      <alignment horizontal="right" vertical="center"/>
    </xf>
    <xf numFmtId="4" fontId="13" fillId="13" borderId="46" xfId="0" applyNumberFormat="1" applyFont="1" applyFill="1" applyBorder="1" applyAlignment="1">
      <alignment horizontal="right" vertical="center"/>
    </xf>
    <xf numFmtId="4" fontId="13" fillId="13" borderId="47" xfId="0" applyNumberFormat="1" applyFont="1" applyFill="1" applyBorder="1" applyAlignment="1">
      <alignment horizontal="right" vertical="center"/>
    </xf>
    <xf numFmtId="4" fontId="4" fillId="3" borderId="41" xfId="0" applyNumberFormat="1" applyFont="1" applyFill="1" applyBorder="1" applyAlignment="1">
      <alignment horizontal="right" vertical="center"/>
    </xf>
    <xf numFmtId="4" fontId="4" fillId="3" borderId="18" xfId="0" applyNumberFormat="1" applyFont="1" applyFill="1" applyBorder="1" applyAlignment="1">
      <alignment horizontal="right" vertical="center"/>
    </xf>
    <xf numFmtId="4" fontId="4" fillId="3" borderId="21" xfId="0" applyNumberFormat="1" applyFont="1" applyFill="1" applyBorder="1" applyAlignment="1">
      <alignment horizontal="right" vertical="center"/>
    </xf>
    <xf numFmtId="4" fontId="4" fillId="3" borderId="24" xfId="0" applyNumberFormat="1" applyFont="1" applyFill="1" applyBorder="1" applyAlignment="1">
      <alignment horizontal="right" vertical="center"/>
    </xf>
    <xf numFmtId="4" fontId="5" fillId="3" borderId="45" xfId="0" applyNumberFormat="1" applyFont="1" applyFill="1" applyBorder="1" applyAlignment="1">
      <alignment horizontal="right" vertical="center"/>
    </xf>
    <xf numFmtId="4" fontId="5" fillId="3" borderId="47" xfId="0" applyNumberFormat="1" applyFont="1" applyFill="1" applyBorder="1" applyAlignment="1">
      <alignment horizontal="right" vertical="center"/>
    </xf>
    <xf numFmtId="4" fontId="5" fillId="8" borderId="32" xfId="0" applyNumberFormat="1" applyFont="1" applyFill="1" applyBorder="1" applyAlignment="1">
      <alignment horizontal="right" vertical="center"/>
    </xf>
    <xf numFmtId="4" fontId="5" fillId="8" borderId="30" xfId="0" applyNumberFormat="1" applyFont="1" applyFill="1" applyBorder="1" applyAlignment="1">
      <alignment horizontal="right" vertical="center"/>
    </xf>
    <xf numFmtId="4" fontId="13" fillId="13" borderId="22" xfId="0" applyNumberFormat="1" applyFont="1" applyFill="1" applyBorder="1" applyAlignment="1">
      <alignment horizontal="right" vertical="center"/>
    </xf>
    <xf numFmtId="4" fontId="5" fillId="8" borderId="35" xfId="0" applyNumberFormat="1" applyFont="1" applyFill="1" applyBorder="1" applyAlignment="1">
      <alignment horizontal="right" vertical="center"/>
    </xf>
    <xf numFmtId="4" fontId="4" fillId="4" borderId="38" xfId="0" applyNumberFormat="1" applyFont="1" applyFill="1" applyBorder="1" applyAlignment="1">
      <alignment horizontal="right" vertical="center"/>
    </xf>
    <xf numFmtId="4" fontId="5" fillId="4" borderId="31" xfId="0" applyNumberFormat="1" applyFont="1" applyFill="1" applyBorder="1" applyAlignment="1">
      <alignment horizontal="right" vertical="center"/>
    </xf>
    <xf numFmtId="4" fontId="5" fillId="8" borderId="6" xfId="0" applyNumberFormat="1" applyFont="1" applyFill="1" applyBorder="1" applyAlignment="1">
      <alignment horizontal="right" vertical="center"/>
    </xf>
    <xf numFmtId="4" fontId="4" fillId="4" borderId="37" xfId="0" applyNumberFormat="1" applyFont="1" applyFill="1" applyBorder="1" applyAlignment="1">
      <alignment horizontal="right" vertical="center"/>
    </xf>
    <xf numFmtId="4" fontId="5" fillId="4" borderId="33" xfId="0" applyNumberFormat="1" applyFont="1" applyFill="1" applyBorder="1" applyAlignment="1">
      <alignment horizontal="right" vertical="center"/>
    </xf>
    <xf numFmtId="4" fontId="4" fillId="4" borderId="20" xfId="0" applyNumberFormat="1" applyFont="1" applyFill="1" applyBorder="1" applyAlignment="1">
      <alignment horizontal="right" vertical="center"/>
    </xf>
    <xf numFmtId="4" fontId="4" fillId="4" borderId="39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4" fontId="5" fillId="4" borderId="34" xfId="0" applyNumberFormat="1" applyFont="1" applyFill="1" applyBorder="1" applyAlignment="1">
      <alignment horizontal="right" vertical="center"/>
    </xf>
    <xf numFmtId="4" fontId="5" fillId="8" borderId="45" xfId="0" applyNumberFormat="1" applyFont="1" applyFill="1" applyBorder="1" applyAlignment="1">
      <alignment horizontal="right" vertical="center"/>
    </xf>
    <xf numFmtId="4" fontId="5" fillId="8" borderId="46" xfId="0" applyNumberFormat="1" applyFont="1" applyFill="1" applyBorder="1" applyAlignment="1">
      <alignment horizontal="right" vertical="center"/>
    </xf>
    <xf numFmtId="4" fontId="5" fillId="8" borderId="47" xfId="0" applyNumberFormat="1" applyFont="1" applyFill="1" applyBorder="1" applyAlignment="1">
      <alignment horizontal="right" vertical="center"/>
    </xf>
    <xf numFmtId="4" fontId="4" fillId="4" borderId="42" xfId="0" applyNumberFormat="1" applyFont="1" applyFill="1" applyBorder="1" applyAlignment="1">
      <alignment horizontal="right" vertical="center"/>
    </xf>
    <xf numFmtId="0" fontId="4" fillId="2" borderId="45" xfId="0" applyFont="1" applyFill="1" applyBorder="1" applyAlignment="1">
      <alignment horizontal="center" vertical="center"/>
    </xf>
    <xf numFmtId="0" fontId="4" fillId="2" borderId="46" xfId="0" applyFont="1" applyFill="1" applyBorder="1" applyAlignment="1">
      <alignment horizontal="center" vertical="center"/>
    </xf>
    <xf numFmtId="0" fontId="4" fillId="2" borderId="47" xfId="0" applyFont="1" applyFill="1" applyBorder="1" applyAlignment="1">
      <alignment horizontal="center" vertical="center"/>
    </xf>
    <xf numFmtId="4" fontId="4" fillId="5" borderId="38" xfId="0" applyNumberFormat="1" applyFont="1" applyFill="1" applyBorder="1" applyAlignment="1">
      <alignment horizontal="right" vertical="center"/>
    </xf>
    <xf numFmtId="4" fontId="4" fillId="5" borderId="37" xfId="0" applyNumberFormat="1" applyFont="1" applyFill="1" applyBorder="1" applyAlignment="1">
      <alignment horizontal="right" vertical="center"/>
    </xf>
    <xf numFmtId="4" fontId="4" fillId="5" borderId="39" xfId="0" applyNumberFormat="1" applyFont="1" applyFill="1" applyBorder="1" applyAlignment="1">
      <alignment horizontal="right" vertical="center"/>
    </xf>
    <xf numFmtId="4" fontId="5" fillId="5" borderId="37" xfId="0" applyNumberFormat="1" applyFont="1" applyFill="1" applyBorder="1" applyAlignment="1">
      <alignment horizontal="right" vertical="center"/>
    </xf>
    <xf numFmtId="4" fontId="5" fillId="5" borderId="38" xfId="0" applyNumberFormat="1" applyFont="1" applyFill="1" applyBorder="1" applyAlignment="1">
      <alignment horizontal="right" vertical="center"/>
    </xf>
    <xf numFmtId="4" fontId="5" fillId="5" borderId="39" xfId="0" applyNumberFormat="1" applyFont="1" applyFill="1" applyBorder="1" applyAlignment="1">
      <alignment horizontal="right" vertical="center"/>
    </xf>
    <xf numFmtId="4" fontId="4" fillId="5" borderId="42" xfId="0" applyNumberFormat="1" applyFont="1" applyFill="1" applyBorder="1" applyAlignment="1">
      <alignment horizontal="right" vertical="center"/>
    </xf>
    <xf numFmtId="4" fontId="5" fillId="5" borderId="46" xfId="0" applyNumberFormat="1" applyFont="1" applyFill="1" applyBorder="1" applyAlignment="1">
      <alignment horizontal="right" vertical="center"/>
    </xf>
    <xf numFmtId="4" fontId="5" fillId="5" borderId="47" xfId="0" applyNumberFormat="1" applyFont="1" applyFill="1" applyBorder="1" applyAlignment="1">
      <alignment horizontal="right" vertical="center"/>
    </xf>
    <xf numFmtId="4" fontId="4" fillId="4" borderId="24" xfId="0" applyNumberFormat="1" applyFont="1" applyFill="1" applyBorder="1" applyAlignment="1">
      <alignment horizontal="right" vertical="center"/>
    </xf>
    <xf numFmtId="4" fontId="5" fillId="4" borderId="46" xfId="0" applyNumberFormat="1" applyFont="1" applyFill="1" applyBorder="1" applyAlignment="1">
      <alignment horizontal="right" vertical="center"/>
    </xf>
    <xf numFmtId="4" fontId="12" fillId="4" borderId="46" xfId="0" applyNumberFormat="1" applyFont="1" applyFill="1" applyBorder="1" applyAlignment="1">
      <alignment horizontal="right" vertical="center"/>
    </xf>
    <xf numFmtId="4" fontId="12" fillId="4" borderId="47" xfId="0" applyNumberFormat="1" applyFont="1" applyFill="1" applyBorder="1" applyAlignment="1">
      <alignment horizontal="right" vertical="center"/>
    </xf>
    <xf numFmtId="4" fontId="4" fillId="6" borderId="38" xfId="0" applyNumberFormat="1" applyFont="1" applyFill="1" applyBorder="1" applyAlignment="1">
      <alignment horizontal="right" vertical="center"/>
    </xf>
    <xf numFmtId="4" fontId="4" fillId="6" borderId="37" xfId="0" applyNumberFormat="1" applyFont="1" applyFill="1" applyBorder="1" applyAlignment="1">
      <alignment horizontal="right" vertical="center"/>
    </xf>
    <xf numFmtId="4" fontId="4" fillId="6" borderId="20" xfId="0" applyNumberFormat="1" applyFont="1" applyFill="1" applyBorder="1" applyAlignment="1">
      <alignment horizontal="right" vertical="center"/>
    </xf>
    <xf numFmtId="4" fontId="11" fillId="6" borderId="37" xfId="0" applyNumberFormat="1" applyFont="1" applyFill="1" applyBorder="1" applyAlignment="1">
      <alignment horizontal="right" vertical="center"/>
    </xf>
    <xf numFmtId="4" fontId="4" fillId="6" borderId="39" xfId="0" applyNumberFormat="1" applyFont="1" applyFill="1" applyBorder="1" applyAlignment="1">
      <alignment horizontal="right" vertical="center"/>
    </xf>
    <xf numFmtId="4" fontId="5" fillId="6" borderId="37" xfId="0" applyNumberFormat="1" applyFont="1" applyFill="1" applyBorder="1" applyAlignment="1">
      <alignment horizontal="right" vertical="center"/>
    </xf>
    <xf numFmtId="4" fontId="5" fillId="6" borderId="38" xfId="0" applyNumberFormat="1" applyFont="1" applyFill="1" applyBorder="1" applyAlignment="1">
      <alignment horizontal="right" vertical="center"/>
    </xf>
    <xf numFmtId="4" fontId="5" fillId="6" borderId="39" xfId="0" applyNumberFormat="1" applyFont="1" applyFill="1" applyBorder="1" applyAlignment="1">
      <alignment horizontal="right" vertical="center"/>
    </xf>
    <xf numFmtId="4" fontId="11" fillId="6" borderId="21" xfId="0" applyNumberFormat="1" applyFont="1" applyFill="1" applyBorder="1" applyAlignment="1">
      <alignment horizontal="right" vertical="center"/>
    </xf>
    <xf numFmtId="4" fontId="4" fillId="6" borderId="21" xfId="0" applyNumberFormat="1" applyFont="1" applyFill="1" applyBorder="1" applyAlignment="1">
      <alignment horizontal="right" vertical="center"/>
    </xf>
    <xf numFmtId="4" fontId="13" fillId="13" borderId="19" xfId="0" applyNumberFormat="1" applyFont="1" applyFill="1" applyBorder="1" applyAlignment="1">
      <alignment horizontal="right" vertical="center"/>
    </xf>
    <xf numFmtId="4" fontId="5" fillId="6" borderId="22" xfId="0" applyNumberFormat="1" applyFont="1" applyFill="1" applyBorder="1" applyAlignment="1">
      <alignment horizontal="right" vertical="center"/>
    </xf>
    <xf numFmtId="4" fontId="5" fillId="6" borderId="25" xfId="0" applyNumberFormat="1" applyFont="1" applyFill="1" applyBorder="1" applyAlignment="1">
      <alignment horizontal="right" vertical="center"/>
    </xf>
    <xf numFmtId="0" fontId="4" fillId="10" borderId="3" xfId="0" applyFont="1" applyFill="1" applyBorder="1" applyAlignment="1">
      <alignment vertical="center"/>
    </xf>
    <xf numFmtId="0" fontId="4" fillId="10" borderId="0" xfId="0" applyFont="1" applyFill="1" applyBorder="1" applyAlignment="1">
      <alignment vertical="center"/>
    </xf>
    <xf numFmtId="0" fontId="5" fillId="14" borderId="0" xfId="0" applyFont="1" applyFill="1" applyBorder="1" applyAlignment="1">
      <alignment horizontal="center" vertical="center"/>
    </xf>
    <xf numFmtId="0" fontId="4" fillId="14" borderId="0" xfId="0" applyFont="1" applyFill="1" applyBorder="1" applyAlignment="1">
      <alignment horizontal="center" vertical="center"/>
    </xf>
    <xf numFmtId="0" fontId="5" fillId="14" borderId="0" xfId="0" quotePrefix="1" applyFont="1" applyFill="1" applyBorder="1" applyAlignment="1"/>
    <xf numFmtId="4" fontId="5" fillId="14" borderId="0" xfId="0" applyNumberFormat="1" applyFont="1" applyFill="1" applyBorder="1" applyAlignment="1">
      <alignment horizontal="center" vertical="center"/>
    </xf>
    <xf numFmtId="0" fontId="5" fillId="14" borderId="0" xfId="0" quotePrefix="1" applyFont="1" applyFill="1" applyBorder="1" applyAlignment="1">
      <alignment horizontal="left"/>
    </xf>
    <xf numFmtId="0" fontId="4" fillId="14" borderId="0" xfId="0" quotePrefix="1" applyFont="1" applyFill="1" applyBorder="1" applyAlignment="1">
      <alignment horizontal="left" vertical="center"/>
    </xf>
    <xf numFmtId="0" fontId="7" fillId="14" borderId="0" xfId="0" quotePrefix="1" applyFont="1" applyFill="1" applyBorder="1" applyAlignment="1">
      <alignment horizontal="left"/>
    </xf>
    <xf numFmtId="0" fontId="8" fillId="14" borderId="0" xfId="0" applyFont="1" applyFill="1" applyBorder="1" applyAlignment="1">
      <alignment vertical="center"/>
    </xf>
    <xf numFmtId="0" fontId="8" fillId="14" borderId="0" xfId="0" quotePrefix="1" applyFont="1" applyFill="1" applyBorder="1" applyAlignment="1">
      <alignment horizontal="left" vertical="center"/>
    </xf>
    <xf numFmtId="4" fontId="4" fillId="10" borderId="17" xfId="0" applyNumberFormat="1" applyFont="1" applyFill="1" applyBorder="1" applyAlignment="1">
      <alignment horizontal="right" vertical="center"/>
    </xf>
    <xf numFmtId="4" fontId="4" fillId="10" borderId="38" xfId="0" applyNumberFormat="1" applyFont="1" applyFill="1" applyBorder="1" applyAlignment="1">
      <alignment horizontal="right" vertical="center"/>
    </xf>
    <xf numFmtId="4" fontId="4" fillId="10" borderId="20" xfId="0" applyNumberFormat="1" applyFont="1" applyFill="1" applyBorder="1" applyAlignment="1">
      <alignment horizontal="right" vertical="center"/>
    </xf>
    <xf numFmtId="4" fontId="4" fillId="10" borderId="37" xfId="0" applyNumberFormat="1" applyFont="1" applyFill="1" applyBorder="1" applyAlignment="1">
      <alignment horizontal="right" vertical="center"/>
    </xf>
    <xf numFmtId="4" fontId="4" fillId="10" borderId="39" xfId="0" applyNumberFormat="1" applyFont="1" applyFill="1" applyBorder="1" applyAlignment="1">
      <alignment horizontal="right" vertical="center"/>
    </xf>
    <xf numFmtId="4" fontId="4" fillId="10" borderId="21" xfId="0" applyNumberFormat="1" applyFont="1" applyFill="1" applyBorder="1" applyAlignment="1">
      <alignment horizontal="right" vertical="center"/>
    </xf>
    <xf numFmtId="4" fontId="4" fillId="10" borderId="24" xfId="0" applyNumberFormat="1" applyFont="1" applyFill="1" applyBorder="1" applyAlignment="1">
      <alignment horizontal="right" vertical="center"/>
    </xf>
    <xf numFmtId="4" fontId="5" fillId="10" borderId="46" xfId="0" applyNumberFormat="1" applyFont="1" applyFill="1" applyBorder="1" applyAlignment="1">
      <alignment horizontal="right" vertical="center"/>
    </xf>
    <xf numFmtId="4" fontId="5" fillId="10" borderId="47" xfId="0" applyNumberFormat="1" applyFont="1" applyFill="1" applyBorder="1" applyAlignment="1">
      <alignment horizontal="right" vertical="center"/>
    </xf>
    <xf numFmtId="4" fontId="8" fillId="11" borderId="28" xfId="0" applyNumberFormat="1" applyFont="1" applyFill="1" applyBorder="1" applyAlignment="1">
      <alignment horizontal="center" vertical="center"/>
    </xf>
    <xf numFmtId="4" fontId="9" fillId="10" borderId="48" xfId="0" applyNumberFormat="1" applyFont="1" applyFill="1" applyBorder="1" applyAlignment="1">
      <alignment horizontal="center" vertical="center"/>
    </xf>
    <xf numFmtId="0" fontId="5" fillId="8" borderId="49" xfId="0" applyFont="1" applyFill="1" applyBorder="1" applyAlignment="1">
      <alignment horizontal="center" vertical="center"/>
    </xf>
    <xf numFmtId="0" fontId="5" fillId="8" borderId="50" xfId="0" applyFont="1" applyFill="1" applyBorder="1" applyAlignment="1">
      <alignment horizontal="center" vertical="center"/>
    </xf>
    <xf numFmtId="4" fontId="9" fillId="10" borderId="29" xfId="0" applyNumberFormat="1" applyFont="1" applyFill="1" applyBorder="1" applyAlignment="1">
      <alignment horizontal="center" vertical="center"/>
    </xf>
    <xf numFmtId="4" fontId="9" fillId="10" borderId="21" xfId="0" applyNumberFormat="1" applyFont="1" applyFill="1" applyBorder="1" applyAlignment="1">
      <alignment horizontal="center" vertical="center"/>
    </xf>
    <xf numFmtId="4" fontId="9" fillId="10" borderId="24" xfId="0" applyNumberFormat="1" applyFont="1" applyFill="1" applyBorder="1" applyAlignment="1">
      <alignment horizontal="center" vertical="center"/>
    </xf>
    <xf numFmtId="4" fontId="18" fillId="10" borderId="45" xfId="0" applyNumberFormat="1" applyFont="1" applyFill="1" applyBorder="1" applyAlignment="1">
      <alignment horizontal="center" vertical="center"/>
    </xf>
    <xf numFmtId="4" fontId="18" fillId="10" borderId="46" xfId="0" applyNumberFormat="1" applyFont="1" applyFill="1" applyBorder="1" applyAlignment="1">
      <alignment horizontal="center" vertical="center"/>
    </xf>
    <xf numFmtId="4" fontId="18" fillId="10" borderId="47" xfId="0" applyNumberFormat="1" applyFont="1" applyFill="1" applyBorder="1" applyAlignment="1">
      <alignment horizontal="center" vertical="center"/>
    </xf>
    <xf numFmtId="0" fontId="5" fillId="8" borderId="49" xfId="0" applyFont="1" applyFill="1" applyBorder="1" applyAlignment="1">
      <alignment horizontal="center" vertical="center" wrapText="1"/>
    </xf>
    <xf numFmtId="0" fontId="8" fillId="14" borderId="0" xfId="0" applyFont="1" applyFill="1" applyBorder="1" applyAlignment="1">
      <alignment horizontal="center" vertical="center" wrapText="1"/>
    </xf>
    <xf numFmtId="4" fontId="13" fillId="14" borderId="0" xfId="0" applyNumberFormat="1" applyFont="1" applyFill="1" applyBorder="1" applyAlignment="1">
      <alignment horizontal="center" vertical="center" wrapText="1"/>
    </xf>
    <xf numFmtId="4" fontId="0" fillId="0" borderId="37" xfId="0" applyNumberFormat="1" applyBorder="1"/>
    <xf numFmtId="4" fontId="14" fillId="0" borderId="37" xfId="0" applyNumberFormat="1" applyFont="1" applyBorder="1"/>
    <xf numFmtId="0" fontId="14" fillId="0" borderId="37" xfId="0" applyFont="1" applyFill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14" fillId="0" borderId="37" xfId="0" applyFont="1" applyBorder="1"/>
    <xf numFmtId="0" fontId="5" fillId="8" borderId="37" xfId="0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0" fontId="14" fillId="15" borderId="37" xfId="0" applyFont="1" applyFill="1" applyBorder="1" applyAlignment="1">
      <alignment horizontal="center" vertical="center"/>
    </xf>
    <xf numFmtId="1" fontId="4" fillId="9" borderId="37" xfId="0" applyNumberFormat="1" applyFont="1" applyFill="1" applyBorder="1" applyAlignment="1">
      <alignment horizontal="center" vertical="center"/>
    </xf>
    <xf numFmtId="0" fontId="5" fillId="8" borderId="48" xfId="0" applyFont="1" applyFill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/>
    </xf>
    <xf numFmtId="3" fontId="0" fillId="9" borderId="37" xfId="0" applyNumberFormat="1" applyFill="1" applyBorder="1" applyAlignment="1">
      <alignment horizontal="center" vertical="center"/>
    </xf>
    <xf numFmtId="3" fontId="0" fillId="9" borderId="37" xfId="0" applyNumberFormat="1" applyFont="1" applyFill="1" applyBorder="1" applyAlignment="1">
      <alignment horizontal="center" vertical="center"/>
    </xf>
    <xf numFmtId="0" fontId="0" fillId="9" borderId="37" xfId="0" applyFill="1" applyBorder="1" applyAlignment="1">
      <alignment horizontal="center" vertical="center"/>
    </xf>
    <xf numFmtId="0" fontId="14" fillId="5" borderId="37" xfId="0" applyFont="1" applyFill="1" applyBorder="1" applyAlignment="1">
      <alignment horizontal="center" vertical="center"/>
    </xf>
    <xf numFmtId="0" fontId="14" fillId="4" borderId="37" xfId="0" applyFont="1" applyFill="1" applyBorder="1" applyAlignment="1">
      <alignment horizontal="center" vertical="center"/>
    </xf>
    <xf numFmtId="0" fontId="14" fillId="6" borderId="37" xfId="0" applyFont="1" applyFill="1" applyBorder="1" applyAlignment="1">
      <alignment horizontal="center" vertical="center"/>
    </xf>
    <xf numFmtId="0" fontId="5" fillId="17" borderId="13" xfId="0" applyFont="1" applyFill="1" applyBorder="1" applyAlignment="1">
      <alignment horizontal="center" vertical="center"/>
    </xf>
    <xf numFmtId="4" fontId="14" fillId="0" borderId="37" xfId="0" applyNumberFormat="1" applyFont="1" applyBorder="1" applyAlignment="1">
      <alignment horizontal="right" vertical="center"/>
    </xf>
    <xf numFmtId="0" fontId="5" fillId="9" borderId="13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14" fillId="9" borderId="37" xfId="0" applyFont="1" applyFill="1" applyBorder="1" applyAlignment="1">
      <alignment horizontal="center" vertical="center"/>
    </xf>
    <xf numFmtId="1" fontId="0" fillId="9" borderId="37" xfId="0" applyNumberFormat="1" applyFill="1" applyBorder="1"/>
    <xf numFmtId="4" fontId="5" fillId="14" borderId="0" xfId="0" applyNumberFormat="1" applyFont="1" applyFill="1" applyBorder="1" applyAlignment="1">
      <alignment vertical="center"/>
    </xf>
    <xf numFmtId="3" fontId="4" fillId="2" borderId="37" xfId="0" applyNumberFormat="1" applyFont="1" applyFill="1" applyBorder="1" applyAlignment="1">
      <alignment horizontal="center" vertical="center"/>
    </xf>
    <xf numFmtId="0" fontId="5" fillId="8" borderId="0" xfId="0" applyFont="1" applyFill="1" applyAlignment="1">
      <alignment horizontal="center" vertical="center" wrapText="1"/>
    </xf>
    <xf numFmtId="1" fontId="4" fillId="2" borderId="37" xfId="0" applyNumberFormat="1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8" borderId="37" xfId="0" applyFont="1" applyFill="1" applyBorder="1" applyAlignment="1">
      <alignment horizontal="center" vertical="center"/>
    </xf>
    <xf numFmtId="0" fontId="5" fillId="2" borderId="37" xfId="0" applyFont="1" applyFill="1" applyBorder="1" applyAlignment="1">
      <alignment horizontal="center" vertical="center" wrapText="1"/>
    </xf>
    <xf numFmtId="0" fontId="5" fillId="3" borderId="37" xfId="0" applyFont="1" applyFill="1" applyBorder="1" applyAlignment="1">
      <alignment horizontal="center" vertical="center"/>
    </xf>
    <xf numFmtId="0" fontId="5" fillId="4" borderId="37" xfId="0" applyFont="1" applyFill="1" applyBorder="1" applyAlignment="1">
      <alignment horizontal="center" vertical="center"/>
    </xf>
    <xf numFmtId="0" fontId="5" fillId="5" borderId="37" xfId="0" applyFont="1" applyFill="1" applyBorder="1" applyAlignment="1">
      <alignment horizontal="center" vertical="center"/>
    </xf>
    <xf numFmtId="0" fontId="5" fillId="6" borderId="37" xfId="0" applyFont="1" applyFill="1" applyBorder="1" applyAlignment="1">
      <alignment horizontal="center" vertical="center"/>
    </xf>
    <xf numFmtId="1" fontId="4" fillId="9" borderId="37" xfId="1" applyNumberFormat="1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4" fontId="4" fillId="10" borderId="16" xfId="0" applyNumberFormat="1" applyFont="1" applyFill="1" applyBorder="1" applyAlignment="1">
      <alignment vertical="center"/>
    </xf>
    <xf numFmtId="0" fontId="5" fillId="10" borderId="37" xfId="0" applyFont="1" applyFill="1" applyBorder="1" applyAlignment="1">
      <alignment horizontal="center" vertical="center"/>
    </xf>
    <xf numFmtId="0" fontId="5" fillId="17" borderId="37" xfId="0" applyFont="1" applyFill="1" applyBorder="1" applyAlignment="1">
      <alignment horizontal="center" vertical="center"/>
    </xf>
    <xf numFmtId="0" fontId="5" fillId="10" borderId="37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4" fontId="4" fillId="9" borderId="37" xfId="0" applyNumberFormat="1" applyFont="1" applyFill="1" applyBorder="1" applyAlignment="1">
      <alignment horizontal="right" vertical="center"/>
    </xf>
    <xf numFmtId="43" fontId="12" fillId="3" borderId="37" xfId="6" applyFont="1" applyFill="1" applyBorder="1" applyAlignment="1">
      <alignment horizontal="right" vertical="center"/>
    </xf>
    <xf numFmtId="43" fontId="5" fillId="8" borderId="37" xfId="6" applyFont="1" applyFill="1" applyBorder="1" applyAlignment="1">
      <alignment horizontal="right" vertical="center"/>
    </xf>
    <xf numFmtId="43" fontId="5" fillId="4" borderId="37" xfId="6" applyFont="1" applyFill="1" applyBorder="1" applyAlignment="1">
      <alignment horizontal="center" vertical="center"/>
    </xf>
    <xf numFmtId="43" fontId="5" fillId="8" borderId="37" xfId="6" applyFont="1" applyFill="1" applyBorder="1" applyAlignment="1">
      <alignment horizontal="center" vertical="center"/>
    </xf>
    <xf numFmtId="43" fontId="5" fillId="5" borderId="37" xfId="6" applyFont="1" applyFill="1" applyBorder="1" applyAlignment="1">
      <alignment horizontal="center" vertical="center"/>
    </xf>
    <xf numFmtId="43" fontId="5" fillId="6" borderId="37" xfId="6" applyFont="1" applyFill="1" applyBorder="1" applyAlignment="1">
      <alignment horizontal="center" vertical="center"/>
    </xf>
    <xf numFmtId="44" fontId="5" fillId="7" borderId="37" xfId="4" applyFont="1" applyFill="1" applyBorder="1" applyAlignment="1">
      <alignment vertical="center"/>
    </xf>
    <xf numFmtId="44" fontId="14" fillId="0" borderId="37" xfId="4" applyFont="1" applyFill="1" applyBorder="1" applyAlignment="1">
      <alignment vertical="center"/>
    </xf>
    <xf numFmtId="43" fontId="5" fillId="10" borderId="37" xfId="6" applyFont="1" applyFill="1" applyBorder="1" applyAlignment="1">
      <alignment horizontal="center" vertical="center"/>
    </xf>
    <xf numFmtId="43" fontId="9" fillId="10" borderId="37" xfId="6" applyFont="1" applyFill="1" applyBorder="1" applyAlignment="1">
      <alignment horizontal="center" vertical="center"/>
    </xf>
    <xf numFmtId="167" fontId="4" fillId="0" borderId="37" xfId="6" applyNumberFormat="1" applyFont="1" applyFill="1" applyBorder="1" applyAlignment="1">
      <alignment horizontal="center" vertical="center"/>
    </xf>
    <xf numFmtId="44" fontId="14" fillId="8" borderId="37" xfId="4" applyFont="1" applyFill="1" applyBorder="1" applyAlignment="1">
      <alignment horizontal="right" vertical="center"/>
    </xf>
    <xf numFmtId="44" fontId="15" fillId="16" borderId="37" xfId="4" applyFont="1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textRotation="90"/>
    </xf>
    <xf numFmtId="0" fontId="5" fillId="2" borderId="8" xfId="0" applyFont="1" applyFill="1" applyBorder="1" applyAlignment="1">
      <alignment horizontal="center" vertical="center" textRotation="90"/>
    </xf>
    <xf numFmtId="0" fontId="5" fillId="2" borderId="12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7" borderId="1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textRotation="90" wrapText="1"/>
    </xf>
    <xf numFmtId="0" fontId="5" fillId="2" borderId="10" xfId="0" applyFont="1" applyFill="1" applyBorder="1" applyAlignment="1">
      <alignment horizontal="center" vertical="center" textRotation="90" wrapText="1"/>
    </xf>
    <xf numFmtId="0" fontId="5" fillId="3" borderId="1" xfId="0" applyFont="1" applyFill="1" applyBorder="1" applyAlignment="1">
      <alignment horizontal="center" vertical="center" textRotation="90" wrapText="1"/>
    </xf>
    <xf numFmtId="0" fontId="5" fillId="3" borderId="10" xfId="0" applyFont="1" applyFill="1" applyBorder="1" applyAlignment="1">
      <alignment horizontal="center" vertical="center" textRotation="90" wrapText="1"/>
    </xf>
    <xf numFmtId="0" fontId="5" fillId="6" borderId="1" xfId="0" applyFont="1" applyFill="1" applyBorder="1" applyAlignment="1">
      <alignment horizontal="center" vertical="center" textRotation="90" wrapText="1"/>
    </xf>
    <xf numFmtId="0" fontId="5" fillId="6" borderId="10" xfId="0" applyFont="1" applyFill="1" applyBorder="1" applyAlignment="1">
      <alignment horizontal="center" vertical="center" textRotation="90" wrapText="1"/>
    </xf>
    <xf numFmtId="0" fontId="5" fillId="4" borderId="1" xfId="0" applyFont="1" applyFill="1" applyBorder="1" applyAlignment="1">
      <alignment horizontal="center" vertical="center" textRotation="90" wrapText="1"/>
    </xf>
    <xf numFmtId="0" fontId="5" fillId="4" borderId="10" xfId="0" applyFont="1" applyFill="1" applyBorder="1" applyAlignment="1">
      <alignment horizontal="center" vertical="center" textRotation="90" wrapText="1"/>
    </xf>
    <xf numFmtId="0" fontId="5" fillId="5" borderId="1" xfId="0" applyFont="1" applyFill="1" applyBorder="1" applyAlignment="1">
      <alignment horizontal="center" vertical="center" textRotation="90" wrapText="1"/>
    </xf>
    <xf numFmtId="0" fontId="5" fillId="5" borderId="10" xfId="0" applyFont="1" applyFill="1" applyBorder="1" applyAlignment="1">
      <alignment horizontal="center" vertical="center" textRotation="90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6" fillId="10" borderId="5" xfId="0" applyFont="1" applyFill="1" applyBorder="1" applyAlignment="1">
      <alignment horizontal="center" vertical="center"/>
    </xf>
    <xf numFmtId="0" fontId="6" fillId="10" borderId="6" xfId="0" applyFont="1" applyFill="1" applyBorder="1" applyAlignment="1">
      <alignment horizontal="center" vertical="center"/>
    </xf>
    <xf numFmtId="0" fontId="6" fillId="10" borderId="7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12" borderId="5" xfId="1" applyFont="1" applyFill="1" applyBorder="1" applyAlignment="1">
      <alignment horizontal="center" vertical="center" wrapText="1"/>
    </xf>
    <xf numFmtId="0" fontId="5" fillId="12" borderId="6" xfId="1" applyFont="1" applyFill="1" applyBorder="1" applyAlignment="1">
      <alignment horizontal="center" vertical="center" wrapText="1"/>
    </xf>
    <xf numFmtId="0" fontId="5" fillId="12" borderId="7" xfId="1" applyFont="1" applyFill="1" applyBorder="1" applyAlignment="1">
      <alignment horizontal="center" vertical="center" wrapText="1"/>
    </xf>
    <xf numFmtId="0" fontId="8" fillId="14" borderId="0" xfId="0" applyFont="1" applyFill="1" applyBorder="1" applyAlignment="1">
      <alignment horizontal="center" vertical="center" wrapText="1"/>
    </xf>
    <xf numFmtId="4" fontId="13" fillId="13" borderId="2" xfId="0" applyNumberFormat="1" applyFont="1" applyFill="1" applyBorder="1" applyAlignment="1">
      <alignment horizontal="center" vertical="center" wrapText="1"/>
    </xf>
    <xf numFmtId="4" fontId="13" fillId="13" borderId="3" xfId="0" applyNumberFormat="1" applyFont="1" applyFill="1" applyBorder="1" applyAlignment="1">
      <alignment horizontal="center" vertical="center" wrapText="1"/>
    </xf>
    <xf numFmtId="4" fontId="13" fillId="13" borderId="4" xfId="0" applyNumberFormat="1" applyFont="1" applyFill="1" applyBorder="1" applyAlignment="1">
      <alignment horizontal="center" vertical="center" wrapText="1"/>
    </xf>
    <xf numFmtId="4" fontId="13" fillId="13" borderId="40" xfId="0" applyNumberFormat="1" applyFont="1" applyFill="1" applyBorder="1" applyAlignment="1">
      <alignment horizontal="center" vertical="center" wrapText="1"/>
    </xf>
    <xf numFmtId="4" fontId="13" fillId="13" borderId="14" xfId="0" applyNumberFormat="1" applyFont="1" applyFill="1" applyBorder="1" applyAlignment="1">
      <alignment horizontal="center" vertical="center" wrapText="1"/>
    </xf>
    <xf numFmtId="4" fontId="13" fillId="13" borderId="11" xfId="0" applyNumberFormat="1" applyFont="1" applyFill="1" applyBorder="1" applyAlignment="1">
      <alignment horizontal="center" vertical="center" wrapText="1"/>
    </xf>
    <xf numFmtId="0" fontId="8" fillId="11" borderId="2" xfId="0" applyFont="1" applyFill="1" applyBorder="1" applyAlignment="1">
      <alignment horizontal="center" vertical="center" wrapText="1"/>
    </xf>
    <xf numFmtId="0" fontId="8" fillId="11" borderId="3" xfId="0" applyFont="1" applyFill="1" applyBorder="1" applyAlignment="1">
      <alignment horizontal="center" vertical="center" wrapText="1"/>
    </xf>
    <xf numFmtId="0" fontId="8" fillId="11" borderId="4" xfId="0" applyFont="1" applyFill="1" applyBorder="1" applyAlignment="1">
      <alignment horizontal="center" vertical="center" wrapText="1"/>
    </xf>
    <xf numFmtId="0" fontId="8" fillId="11" borderId="40" xfId="0" applyFont="1" applyFill="1" applyBorder="1" applyAlignment="1">
      <alignment horizontal="center" vertical="center" wrapText="1"/>
    </xf>
    <xf numFmtId="0" fontId="8" fillId="11" borderId="14" xfId="0" applyFont="1" applyFill="1" applyBorder="1" applyAlignment="1">
      <alignment horizontal="center" vertical="center" wrapText="1"/>
    </xf>
    <xf numFmtId="0" fontId="8" fillId="11" borderId="11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4" fontId="5" fillId="8" borderId="5" xfId="0" applyNumberFormat="1" applyFont="1" applyFill="1" applyBorder="1" applyAlignment="1">
      <alignment horizontal="center" vertical="center"/>
    </xf>
    <xf numFmtId="4" fontId="5" fillId="8" borderId="7" xfId="0" applyNumberFormat="1" applyFont="1" applyFill="1" applyBorder="1" applyAlignment="1">
      <alignment horizontal="center" vertical="center"/>
    </xf>
    <xf numFmtId="4" fontId="5" fillId="12" borderId="5" xfId="0" applyNumberFormat="1" applyFont="1" applyFill="1" applyBorder="1" applyAlignment="1">
      <alignment horizontal="center" vertical="center"/>
    </xf>
    <xf numFmtId="4" fontId="5" fillId="12" borderId="7" xfId="0" applyNumberFormat="1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4" fontId="5" fillId="8" borderId="15" xfId="0" applyNumberFormat="1" applyFont="1" applyFill="1" applyBorder="1" applyAlignment="1">
      <alignment horizontal="center" vertical="center"/>
    </xf>
    <xf numFmtId="0" fontId="5" fillId="8" borderId="26" xfId="0" applyFont="1" applyFill="1" applyBorder="1" applyAlignment="1">
      <alignment horizontal="center" vertical="center"/>
    </xf>
    <xf numFmtId="0" fontId="5" fillId="8" borderId="27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5" fillId="8" borderId="26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/>
    </xf>
    <xf numFmtId="0" fontId="5" fillId="8" borderId="7" xfId="0" applyFont="1" applyFill="1" applyBorder="1" applyAlignment="1">
      <alignment horizontal="center" vertical="center"/>
    </xf>
    <xf numFmtId="0" fontId="5" fillId="14" borderId="0" xfId="3" applyFont="1" applyFill="1" applyBorder="1" applyAlignment="1">
      <alignment horizontal="left" vertical="center" wrapText="1"/>
    </xf>
    <xf numFmtId="0" fontId="8" fillId="14" borderId="0" xfId="3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4" fontId="13" fillId="14" borderId="0" xfId="0" applyNumberFormat="1" applyFont="1" applyFill="1" applyBorder="1" applyAlignment="1">
      <alignment horizontal="center" vertical="center" wrapText="1"/>
    </xf>
    <xf numFmtId="0" fontId="19" fillId="10" borderId="5" xfId="0" applyFont="1" applyFill="1" applyBorder="1" applyAlignment="1">
      <alignment horizontal="center" vertical="center"/>
    </xf>
    <xf numFmtId="0" fontId="19" fillId="10" borderId="6" xfId="0" applyFont="1" applyFill="1" applyBorder="1" applyAlignment="1">
      <alignment horizontal="center" vertical="center"/>
    </xf>
    <xf numFmtId="0" fontId="19" fillId="10" borderId="7" xfId="0" applyFont="1" applyFill="1" applyBorder="1" applyAlignment="1">
      <alignment horizontal="center" vertical="center"/>
    </xf>
    <xf numFmtId="0" fontId="15" fillId="16" borderId="2" xfId="0" applyFont="1" applyFill="1" applyBorder="1" applyAlignment="1">
      <alignment horizontal="center" vertical="center" wrapText="1"/>
    </xf>
    <xf numFmtId="0" fontId="15" fillId="16" borderId="3" xfId="0" applyFont="1" applyFill="1" applyBorder="1" applyAlignment="1">
      <alignment horizontal="center" vertical="center" wrapText="1"/>
    </xf>
    <xf numFmtId="0" fontId="15" fillId="16" borderId="54" xfId="0" applyFont="1" applyFill="1" applyBorder="1" applyAlignment="1">
      <alignment horizontal="center" vertical="center" wrapText="1"/>
    </xf>
    <xf numFmtId="0" fontId="15" fillId="16" borderId="16" xfId="0" applyFont="1" applyFill="1" applyBorder="1" applyAlignment="1">
      <alignment horizontal="center" vertical="center" wrapText="1"/>
    </xf>
    <xf numFmtId="0" fontId="15" fillId="16" borderId="0" xfId="0" applyFont="1" applyFill="1" applyBorder="1" applyAlignment="1">
      <alignment horizontal="center" vertical="center" wrapText="1"/>
    </xf>
    <xf numFmtId="0" fontId="15" fillId="16" borderId="55" xfId="0" applyFont="1" applyFill="1" applyBorder="1" applyAlignment="1">
      <alignment horizontal="center" vertical="center" wrapText="1"/>
    </xf>
    <xf numFmtId="0" fontId="15" fillId="16" borderId="40" xfId="0" applyFont="1" applyFill="1" applyBorder="1" applyAlignment="1">
      <alignment horizontal="center" vertical="center" wrapText="1"/>
    </xf>
    <xf numFmtId="0" fontId="15" fillId="16" borderId="14" xfId="0" applyFont="1" applyFill="1" applyBorder="1" applyAlignment="1">
      <alignment horizontal="center" vertical="center" wrapText="1"/>
    </xf>
    <xf numFmtId="0" fontId="15" fillId="16" borderId="56" xfId="0" applyFont="1" applyFill="1" applyBorder="1" applyAlignment="1">
      <alignment horizontal="center" vertical="center" wrapText="1"/>
    </xf>
    <xf numFmtId="44" fontId="16" fillId="16" borderId="57" xfId="4" applyFont="1" applyFill="1" applyBorder="1" applyAlignment="1">
      <alignment horizontal="center" vertical="center"/>
    </xf>
    <xf numFmtId="44" fontId="16" fillId="16" borderId="4" xfId="4" applyFont="1" applyFill="1" applyBorder="1" applyAlignment="1">
      <alignment horizontal="center" vertical="center"/>
    </xf>
    <xf numFmtId="44" fontId="16" fillId="16" borderId="53" xfId="4" applyFont="1" applyFill="1" applyBorder="1" applyAlignment="1">
      <alignment horizontal="center" vertical="center"/>
    </xf>
    <xf numFmtId="44" fontId="16" fillId="16" borderId="13" xfId="4" applyFont="1" applyFill="1" applyBorder="1" applyAlignment="1">
      <alignment horizontal="center" vertical="center"/>
    </xf>
    <xf numFmtId="44" fontId="16" fillId="16" borderId="58" xfId="4" applyFont="1" applyFill="1" applyBorder="1" applyAlignment="1">
      <alignment horizontal="center" vertical="center"/>
    </xf>
    <xf numFmtId="44" fontId="16" fillId="16" borderId="11" xfId="4" applyFont="1" applyFill="1" applyBorder="1" applyAlignment="1">
      <alignment horizontal="center" vertical="center"/>
    </xf>
    <xf numFmtId="0" fontId="17" fillId="16" borderId="17" xfId="0" applyFont="1" applyFill="1" applyBorder="1" applyAlignment="1">
      <alignment horizontal="center" vertical="center"/>
    </xf>
    <xf numFmtId="0" fontId="17" fillId="16" borderId="38" xfId="0" applyFont="1" applyFill="1" applyBorder="1" applyAlignment="1">
      <alignment horizontal="center" vertical="center"/>
    </xf>
    <xf numFmtId="0" fontId="17" fillId="16" borderId="31" xfId="0" applyFont="1" applyFill="1" applyBorder="1" applyAlignment="1">
      <alignment horizontal="center" vertical="center"/>
    </xf>
    <xf numFmtId="0" fontId="17" fillId="16" borderId="23" xfId="0" applyFont="1" applyFill="1" applyBorder="1" applyAlignment="1">
      <alignment horizontal="center" vertical="center"/>
    </xf>
    <xf numFmtId="0" fontId="17" fillId="16" borderId="39" xfId="0" applyFont="1" applyFill="1" applyBorder="1" applyAlignment="1">
      <alignment horizontal="center" vertical="center"/>
    </xf>
    <xf numFmtId="0" fontId="17" fillId="16" borderId="34" xfId="0" applyFont="1" applyFill="1" applyBorder="1" applyAlignment="1">
      <alignment horizontal="center" vertical="center"/>
    </xf>
    <xf numFmtId="0" fontId="0" fillId="0" borderId="1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4" fontId="14" fillId="0" borderId="38" xfId="0" applyNumberFormat="1" applyFont="1" applyBorder="1" applyAlignment="1">
      <alignment horizontal="right" vertical="center"/>
    </xf>
    <xf numFmtId="0" fontId="14" fillId="0" borderId="31" xfId="0" applyFont="1" applyBorder="1" applyAlignment="1">
      <alignment horizontal="right" vertical="center"/>
    </xf>
    <xf numFmtId="0" fontId="14" fillId="0" borderId="37" xfId="0" applyFont="1" applyBorder="1" applyAlignment="1">
      <alignment horizontal="right" vertical="center"/>
    </xf>
    <xf numFmtId="0" fontId="14" fillId="0" borderId="33" xfId="0" applyFont="1" applyBorder="1" applyAlignment="1">
      <alignment horizontal="right" vertical="center"/>
    </xf>
    <xf numFmtId="4" fontId="14" fillId="0" borderId="37" xfId="0" applyNumberFormat="1" applyFont="1" applyBorder="1" applyAlignment="1">
      <alignment horizontal="right" vertical="center"/>
    </xf>
    <xf numFmtId="4" fontId="0" fillId="0" borderId="37" xfId="0" applyNumberFormat="1" applyBorder="1" applyAlignment="1">
      <alignment horizontal="right"/>
    </xf>
    <xf numFmtId="0" fontId="14" fillId="17" borderId="37" xfId="0" applyFont="1" applyFill="1" applyBorder="1" applyAlignment="1">
      <alignment horizontal="center" vertical="center" wrapText="1"/>
    </xf>
    <xf numFmtId="0" fontId="14" fillId="17" borderId="37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left" vertical="center"/>
    </xf>
    <xf numFmtId="0" fontId="14" fillId="9" borderId="37" xfId="0" applyFont="1" applyFill="1" applyBorder="1" applyAlignment="1">
      <alignment horizontal="center" vertical="center"/>
    </xf>
    <xf numFmtId="4" fontId="14" fillId="0" borderId="37" xfId="0" applyNumberFormat="1" applyFont="1" applyBorder="1" applyAlignment="1">
      <alignment horizontal="center"/>
    </xf>
    <xf numFmtId="0" fontId="14" fillId="0" borderId="37" xfId="0" applyFont="1" applyBorder="1" applyAlignment="1">
      <alignment horizontal="center"/>
    </xf>
    <xf numFmtId="0" fontId="0" fillId="0" borderId="37" xfId="0" applyBorder="1" applyAlignment="1">
      <alignment horizontal="right"/>
    </xf>
    <xf numFmtId="0" fontId="14" fillId="9" borderId="37" xfId="0" applyFont="1" applyFill="1" applyBorder="1" applyAlignment="1">
      <alignment horizontal="center"/>
    </xf>
    <xf numFmtId="1" fontId="0" fillId="9" borderId="37" xfId="0" applyNumberFormat="1" applyFill="1" applyBorder="1" applyAlignment="1">
      <alignment horizontal="center"/>
    </xf>
    <xf numFmtId="0" fontId="0" fillId="9" borderId="37" xfId="0" applyFill="1" applyBorder="1" applyAlignment="1">
      <alignment horizontal="center"/>
    </xf>
    <xf numFmtId="0" fontId="14" fillId="0" borderId="21" xfId="0" applyFont="1" applyBorder="1" applyAlignment="1">
      <alignment horizontal="right" vertical="center"/>
    </xf>
    <xf numFmtId="0" fontId="14" fillId="0" borderId="51" xfId="0" applyFont="1" applyBorder="1" applyAlignment="1">
      <alignment horizontal="right" vertical="center"/>
    </xf>
    <xf numFmtId="0" fontId="14" fillId="0" borderId="42" xfId="0" applyFont="1" applyBorder="1" applyAlignment="1">
      <alignment horizontal="right" vertical="center"/>
    </xf>
    <xf numFmtId="0" fontId="5" fillId="2" borderId="37" xfId="0" applyFont="1" applyFill="1" applyBorder="1" applyAlignment="1">
      <alignment horizontal="center" vertical="center" textRotation="90"/>
    </xf>
    <xf numFmtId="0" fontId="5" fillId="2" borderId="37" xfId="0" applyFont="1" applyFill="1" applyBorder="1" applyAlignment="1">
      <alignment horizontal="center" vertical="center"/>
    </xf>
    <xf numFmtId="0" fontId="17" fillId="17" borderId="37" xfId="0" applyFont="1" applyFill="1" applyBorder="1" applyAlignment="1">
      <alignment horizontal="center" vertical="center"/>
    </xf>
    <xf numFmtId="0" fontId="0" fillId="0" borderId="20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14" fillId="0" borderId="39" xfId="0" applyFont="1" applyBorder="1" applyAlignment="1">
      <alignment horizontal="right" vertical="center"/>
    </xf>
    <xf numFmtId="0" fontId="14" fillId="0" borderId="34" xfId="0" applyFont="1" applyBorder="1" applyAlignment="1">
      <alignment horizontal="right" vertical="center"/>
    </xf>
    <xf numFmtId="0" fontId="5" fillId="0" borderId="37" xfId="0" applyFont="1" applyBorder="1" applyAlignment="1">
      <alignment horizontal="center" vertical="center" textRotation="90" wrapText="1"/>
    </xf>
    <xf numFmtId="0" fontId="5" fillId="2" borderId="42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 textRotation="90" wrapText="1"/>
    </xf>
    <xf numFmtId="0" fontId="5" fillId="4" borderId="37" xfId="0" applyFont="1" applyFill="1" applyBorder="1" applyAlignment="1">
      <alignment horizontal="center" vertical="center" textRotation="90" wrapText="1"/>
    </xf>
    <xf numFmtId="0" fontId="5" fillId="5" borderId="37" xfId="0" applyFont="1" applyFill="1" applyBorder="1" applyAlignment="1">
      <alignment horizontal="center" vertical="center" textRotation="90" wrapText="1"/>
    </xf>
    <xf numFmtId="0" fontId="14" fillId="15" borderId="37" xfId="0" applyFont="1" applyFill="1" applyBorder="1" applyAlignment="1">
      <alignment horizontal="center" vertical="center"/>
    </xf>
    <xf numFmtId="0" fontId="14" fillId="15" borderId="52" xfId="0" applyFont="1" applyFill="1" applyBorder="1" applyAlignment="1">
      <alignment horizontal="center" vertical="center"/>
    </xf>
    <xf numFmtId="0" fontId="5" fillId="15" borderId="37" xfId="0" applyFont="1" applyFill="1" applyBorder="1" applyAlignment="1">
      <alignment horizontal="center" vertical="center" textRotation="90" wrapText="1"/>
    </xf>
    <xf numFmtId="0" fontId="5" fillId="3" borderId="37" xfId="0" applyFont="1" applyFill="1" applyBorder="1" applyAlignment="1">
      <alignment horizontal="center" vertical="center" textRotation="90" wrapText="1"/>
    </xf>
    <xf numFmtId="0" fontId="5" fillId="6" borderId="37" xfId="0" applyFont="1" applyFill="1" applyBorder="1" applyAlignment="1">
      <alignment horizontal="center" vertical="center" textRotation="90" wrapText="1"/>
    </xf>
    <xf numFmtId="0" fontId="14" fillId="4" borderId="37" xfId="0" applyFont="1" applyFill="1" applyBorder="1" applyAlignment="1">
      <alignment horizontal="center" vertical="center" wrapText="1"/>
    </xf>
    <xf numFmtId="0" fontId="14" fillId="5" borderId="37" xfId="0" applyFont="1" applyFill="1" applyBorder="1" applyAlignment="1">
      <alignment horizontal="center" vertical="center" wrapText="1"/>
    </xf>
    <xf numFmtId="0" fontId="14" fillId="6" borderId="37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5" fillId="14" borderId="37" xfId="0" applyFont="1" applyFill="1" applyBorder="1" applyAlignment="1">
      <alignment horizontal="center" vertical="center" textRotation="90"/>
    </xf>
    <xf numFmtId="0" fontId="5" fillId="14" borderId="37" xfId="0" applyFont="1" applyFill="1" applyBorder="1" applyAlignment="1">
      <alignment horizontal="center" vertical="center"/>
    </xf>
    <xf numFmtId="0" fontId="5" fillId="3" borderId="37" xfId="0" applyFont="1" applyFill="1" applyBorder="1" applyAlignment="1">
      <alignment horizontal="center" vertical="center"/>
    </xf>
    <xf numFmtId="0" fontId="5" fillId="4" borderId="37" xfId="0" applyFont="1" applyFill="1" applyBorder="1" applyAlignment="1">
      <alignment horizontal="center" vertical="center" wrapText="1"/>
    </xf>
    <xf numFmtId="0" fontId="5" fillId="5" borderId="37" xfId="0" applyFont="1" applyFill="1" applyBorder="1" applyAlignment="1">
      <alignment horizontal="center" vertical="center" wrapText="1"/>
    </xf>
    <xf numFmtId="0" fontId="5" fillId="6" borderId="37" xfId="0" applyFont="1" applyFill="1" applyBorder="1" applyAlignment="1">
      <alignment horizontal="center" vertical="center"/>
    </xf>
    <xf numFmtId="0" fontId="5" fillId="7" borderId="37" xfId="0" applyFont="1" applyFill="1" applyBorder="1" applyAlignment="1">
      <alignment horizontal="center" vertical="center"/>
    </xf>
    <xf numFmtId="0" fontId="5" fillId="2" borderId="37" xfId="0" applyFont="1" applyFill="1" applyBorder="1" applyAlignment="1">
      <alignment horizontal="center" vertical="center" textRotation="90" wrapText="1"/>
    </xf>
    <xf numFmtId="0" fontId="5" fillId="0" borderId="51" xfId="0" applyFont="1" applyFill="1" applyBorder="1" applyAlignment="1">
      <alignment horizontal="right" vertical="center"/>
    </xf>
    <xf numFmtId="0" fontId="5" fillId="0" borderId="42" xfId="0" applyFont="1" applyFill="1" applyBorder="1" applyAlignment="1">
      <alignment horizontal="right" vertical="center"/>
    </xf>
    <xf numFmtId="0" fontId="6" fillId="10" borderId="37" xfId="0" applyFont="1" applyFill="1" applyBorder="1" applyAlignment="1">
      <alignment horizontal="center" vertical="center"/>
    </xf>
    <xf numFmtId="0" fontId="5" fillId="7" borderId="37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center" vertical="center" wrapText="1"/>
    </xf>
    <xf numFmtId="4" fontId="5" fillId="0" borderId="37" xfId="0" applyNumberFormat="1" applyFont="1" applyFill="1" applyBorder="1" applyAlignment="1">
      <alignment horizontal="center" vertical="center" wrapText="1"/>
    </xf>
    <xf numFmtId="44" fontId="8" fillId="0" borderId="37" xfId="4" applyFont="1" applyFill="1" applyBorder="1" applyAlignment="1">
      <alignment horizontal="center" vertical="center"/>
    </xf>
    <xf numFmtId="0" fontId="15" fillId="16" borderId="37" xfId="0" applyFont="1" applyFill="1" applyBorder="1" applyAlignment="1">
      <alignment horizontal="right" vertical="center"/>
    </xf>
    <xf numFmtId="0" fontId="5" fillId="8" borderId="37" xfId="0" applyFont="1" applyFill="1" applyBorder="1" applyAlignment="1">
      <alignment horizontal="center" vertical="center" wrapText="1"/>
    </xf>
    <xf numFmtId="0" fontId="5" fillId="8" borderId="37" xfId="0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</cellXfs>
  <cellStyles count="7">
    <cellStyle name="Moeda" xfId="4" builtinId="4"/>
    <cellStyle name="Moeda 2" xfId="2"/>
    <cellStyle name="Normal" xfId="0" builtinId="0"/>
    <cellStyle name="Normal 2" xfId="3"/>
    <cellStyle name="Normal 3 2" xfId="1"/>
    <cellStyle name="Porcentagem" xfId="5" builtinId="5"/>
    <cellStyle name="Vírgula" xfId="6" builtinId="3"/>
  </cellStyles>
  <dxfs count="0"/>
  <tableStyles count="0" defaultTableStyle="TableStyleMedium2" defaultPivotStyle="PivotStyleLight16"/>
  <colors>
    <mruColors>
      <color rgb="FFCDCDFF"/>
      <color rgb="FFD1FFFF"/>
      <color rgb="FFFFC9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64"/>
  <sheetViews>
    <sheetView view="pageBreakPreview" topLeftCell="A13" zoomScale="85" zoomScaleNormal="100" zoomScaleSheetLayoutView="85" workbookViewId="0">
      <selection activeCell="K27" sqref="K27:T39"/>
    </sheetView>
  </sheetViews>
  <sheetFormatPr defaultColWidth="9.140625" defaultRowHeight="12.75" x14ac:dyDescent="0.2"/>
  <cols>
    <col min="1" max="1" width="9.140625" style="59"/>
    <col min="2" max="2" width="31.140625" style="59" customWidth="1"/>
    <col min="3" max="30" width="12.7109375" style="59" customWidth="1"/>
    <col min="31" max="31" width="13.7109375" style="59" customWidth="1"/>
    <col min="32" max="33" width="9.28515625" style="59" bestFit="1" customWidth="1"/>
    <col min="34" max="34" width="10.85546875" style="59" customWidth="1"/>
    <col min="35" max="35" width="10" style="59" customWidth="1"/>
    <col min="36" max="37" width="9.28515625" style="59" customWidth="1"/>
    <col min="38" max="38" width="11.140625" style="59" customWidth="1"/>
    <col min="39" max="39" width="9.28515625" style="59" bestFit="1" customWidth="1"/>
    <col min="40" max="44" width="9.28515625" style="59" customWidth="1"/>
    <col min="45" max="45" width="10.5703125" style="59" bestFit="1" customWidth="1"/>
    <col min="46" max="46" width="9.28515625" style="59" bestFit="1" customWidth="1"/>
    <col min="47" max="47" width="9.85546875" style="59" bestFit="1" customWidth="1"/>
    <col min="48" max="52" width="9.85546875" style="59" customWidth="1"/>
    <col min="53" max="58" width="10" style="59" customWidth="1"/>
    <col min="59" max="59" width="10.42578125" style="59" bestFit="1" customWidth="1"/>
    <col min="60" max="61" width="9.28515625" style="59" bestFit="1" customWidth="1"/>
    <col min="62" max="62" width="10.42578125" style="59" customWidth="1"/>
    <col min="63" max="63" width="14" style="59" customWidth="1"/>
    <col min="64" max="65" width="9.28515625" style="59" customWidth="1"/>
    <col min="66" max="66" width="10.85546875" style="59" customWidth="1"/>
    <col min="67" max="72" width="9.5703125" style="59" customWidth="1"/>
    <col min="73" max="73" width="11.140625" style="59" customWidth="1"/>
    <col min="74" max="74" width="14.28515625" style="59" customWidth="1"/>
    <col min="75" max="75" width="11.140625" style="59" bestFit="1" customWidth="1"/>
    <col min="76" max="16384" width="9.140625" style="59"/>
  </cols>
  <sheetData>
    <row r="1" spans="1:75" s="2" customFormat="1" ht="35.25" customHeight="1" thickBot="1" x14ac:dyDescent="0.25">
      <c r="A1" s="336" t="s">
        <v>0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6"/>
      <c r="AO1" s="336"/>
      <c r="AP1" s="336"/>
      <c r="AQ1" s="336"/>
      <c r="AR1" s="336"/>
      <c r="AS1" s="336"/>
      <c r="AT1" s="336"/>
      <c r="AU1" s="336"/>
      <c r="AV1" s="336"/>
      <c r="AW1" s="336"/>
      <c r="AX1" s="336"/>
      <c r="AY1" s="336"/>
      <c r="AZ1" s="336"/>
      <c r="BA1" s="336"/>
      <c r="BB1" s="336"/>
      <c r="BC1" s="336"/>
      <c r="BD1" s="336"/>
      <c r="BE1" s="336"/>
      <c r="BF1" s="336"/>
      <c r="BG1" s="336"/>
      <c r="BH1" s="336"/>
      <c r="BI1" s="336"/>
      <c r="BJ1" s="336"/>
      <c r="BK1" s="336"/>
      <c r="BL1" s="336"/>
      <c r="BM1" s="336"/>
      <c r="BN1" s="336"/>
      <c r="BO1" s="336"/>
      <c r="BP1" s="336"/>
      <c r="BQ1" s="336"/>
      <c r="BR1" s="336"/>
      <c r="BS1" s="336"/>
      <c r="BT1" s="336"/>
      <c r="BU1" s="336"/>
      <c r="BV1" s="336"/>
      <c r="BW1" s="1"/>
    </row>
    <row r="2" spans="1:75" s="4" customFormat="1" ht="35.25" customHeight="1" thickBot="1" x14ac:dyDescent="0.25">
      <c r="A2" s="337" t="s">
        <v>1</v>
      </c>
      <c r="B2" s="340" t="s">
        <v>2</v>
      </c>
      <c r="C2" s="343" t="s">
        <v>3</v>
      </c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W2" s="344"/>
      <c r="X2" s="344"/>
      <c r="Y2" s="344"/>
      <c r="Z2" s="344"/>
      <c r="AA2" s="344"/>
      <c r="AB2" s="344"/>
      <c r="AC2" s="344"/>
      <c r="AD2" s="344"/>
      <c r="AE2" s="345"/>
      <c r="AF2" s="346" t="s">
        <v>4</v>
      </c>
      <c r="AG2" s="347"/>
      <c r="AH2" s="347"/>
      <c r="AI2" s="347"/>
      <c r="AJ2" s="347"/>
      <c r="AK2" s="347"/>
      <c r="AL2" s="347"/>
      <c r="AM2" s="347"/>
      <c r="AN2" s="347"/>
      <c r="AO2" s="347"/>
      <c r="AP2" s="347"/>
      <c r="AQ2" s="347"/>
      <c r="AR2" s="347"/>
      <c r="AS2" s="348"/>
      <c r="AT2" s="349" t="s">
        <v>5</v>
      </c>
      <c r="AU2" s="350"/>
      <c r="AV2" s="350"/>
      <c r="AW2" s="350"/>
      <c r="AX2" s="350"/>
      <c r="AY2" s="350"/>
      <c r="AZ2" s="350"/>
      <c r="BA2" s="350"/>
      <c r="BB2" s="350"/>
      <c r="BC2" s="350"/>
      <c r="BD2" s="350"/>
      <c r="BE2" s="350"/>
      <c r="BF2" s="350"/>
      <c r="BG2" s="351"/>
      <c r="BH2" s="352" t="s">
        <v>6</v>
      </c>
      <c r="BI2" s="353"/>
      <c r="BJ2" s="353"/>
      <c r="BK2" s="353"/>
      <c r="BL2" s="353"/>
      <c r="BM2" s="353"/>
      <c r="BN2" s="353"/>
      <c r="BO2" s="353"/>
      <c r="BP2" s="353"/>
      <c r="BQ2" s="353"/>
      <c r="BR2" s="353"/>
      <c r="BS2" s="353"/>
      <c r="BT2" s="353"/>
      <c r="BU2" s="354"/>
      <c r="BV2" s="355" t="s">
        <v>7</v>
      </c>
      <c r="BW2" s="3"/>
    </row>
    <row r="3" spans="1:75" s="2" customFormat="1" ht="13.5" customHeight="1" thickBot="1" x14ac:dyDescent="0.25">
      <c r="A3" s="338"/>
      <c r="B3" s="341"/>
      <c r="C3" s="357" t="s">
        <v>8</v>
      </c>
      <c r="D3" s="359" t="s">
        <v>110</v>
      </c>
      <c r="E3" s="359" t="s">
        <v>94</v>
      </c>
      <c r="F3" s="359" t="s">
        <v>120</v>
      </c>
      <c r="G3" s="359" t="s">
        <v>104</v>
      </c>
      <c r="H3" s="359" t="s">
        <v>111</v>
      </c>
      <c r="I3" s="359" t="s">
        <v>99</v>
      </c>
      <c r="J3" s="357" t="s">
        <v>8</v>
      </c>
      <c r="K3" s="359" t="s">
        <v>112</v>
      </c>
      <c r="L3" s="359" t="s">
        <v>95</v>
      </c>
      <c r="M3" s="359" t="s">
        <v>121</v>
      </c>
      <c r="N3" s="359" t="s">
        <v>105</v>
      </c>
      <c r="O3" s="359" t="s">
        <v>113</v>
      </c>
      <c r="P3" s="359" t="s">
        <v>100</v>
      </c>
      <c r="Q3" s="357" t="s">
        <v>8</v>
      </c>
      <c r="R3" s="359" t="s">
        <v>114</v>
      </c>
      <c r="S3" s="359" t="s">
        <v>96</v>
      </c>
      <c r="T3" s="359" t="s">
        <v>124</v>
      </c>
      <c r="U3" s="359" t="s">
        <v>106</v>
      </c>
      <c r="V3" s="359" t="s">
        <v>115</v>
      </c>
      <c r="W3" s="359" t="s">
        <v>101</v>
      </c>
      <c r="X3" s="357" t="s">
        <v>8</v>
      </c>
      <c r="Y3" s="359" t="s">
        <v>116</v>
      </c>
      <c r="Z3" s="359" t="s">
        <v>97</v>
      </c>
      <c r="AA3" s="359" t="s">
        <v>122</v>
      </c>
      <c r="AB3" s="359" t="s">
        <v>107</v>
      </c>
      <c r="AC3" s="359" t="s">
        <v>117</v>
      </c>
      <c r="AD3" s="359" t="s">
        <v>102</v>
      </c>
      <c r="AE3" s="5" t="s">
        <v>9</v>
      </c>
      <c r="AF3" s="357" t="s">
        <v>8</v>
      </c>
      <c r="AG3" s="363" t="s">
        <v>110</v>
      </c>
      <c r="AH3" s="363" t="s">
        <v>94</v>
      </c>
      <c r="AI3" s="363" t="s">
        <v>120</v>
      </c>
      <c r="AJ3" s="363" t="s">
        <v>104</v>
      </c>
      <c r="AK3" s="363" t="s">
        <v>111</v>
      </c>
      <c r="AL3" s="363" t="s">
        <v>99</v>
      </c>
      <c r="AM3" s="363" t="s">
        <v>112</v>
      </c>
      <c r="AN3" s="363" t="s">
        <v>95</v>
      </c>
      <c r="AO3" s="363" t="s">
        <v>121</v>
      </c>
      <c r="AP3" s="363" t="s">
        <v>105</v>
      </c>
      <c r="AQ3" s="363" t="s">
        <v>113</v>
      </c>
      <c r="AR3" s="363" t="s">
        <v>100</v>
      </c>
      <c r="AS3" s="5" t="s">
        <v>9</v>
      </c>
      <c r="AT3" s="357" t="s">
        <v>8</v>
      </c>
      <c r="AU3" s="365" t="s">
        <v>110</v>
      </c>
      <c r="AV3" s="365" t="s">
        <v>94</v>
      </c>
      <c r="AW3" s="365" t="s">
        <v>120</v>
      </c>
      <c r="AX3" s="365" t="s">
        <v>104</v>
      </c>
      <c r="AY3" s="365" t="s">
        <v>111</v>
      </c>
      <c r="AZ3" s="365" t="s">
        <v>99</v>
      </c>
      <c r="BA3" s="365" t="s">
        <v>112</v>
      </c>
      <c r="BB3" s="365" t="s">
        <v>95</v>
      </c>
      <c r="BC3" s="365" t="s">
        <v>121</v>
      </c>
      <c r="BD3" s="365" t="s">
        <v>105</v>
      </c>
      <c r="BE3" s="365" t="s">
        <v>113</v>
      </c>
      <c r="BF3" s="365" t="s">
        <v>100</v>
      </c>
      <c r="BG3" s="5" t="s">
        <v>9</v>
      </c>
      <c r="BH3" s="357" t="s">
        <v>8</v>
      </c>
      <c r="BI3" s="361" t="s">
        <v>110</v>
      </c>
      <c r="BJ3" s="361" t="s">
        <v>94</v>
      </c>
      <c r="BK3" s="361" t="s">
        <v>120</v>
      </c>
      <c r="BL3" s="361" t="s">
        <v>104</v>
      </c>
      <c r="BM3" s="361" t="s">
        <v>111</v>
      </c>
      <c r="BN3" s="361" t="s">
        <v>99</v>
      </c>
      <c r="BO3" s="361" t="s">
        <v>112</v>
      </c>
      <c r="BP3" s="361" t="s">
        <v>95</v>
      </c>
      <c r="BQ3" s="361" t="s">
        <v>121</v>
      </c>
      <c r="BR3" s="361" t="s">
        <v>105</v>
      </c>
      <c r="BS3" s="361" t="s">
        <v>113</v>
      </c>
      <c r="BT3" s="361" t="s">
        <v>100</v>
      </c>
      <c r="BU3" s="5" t="s">
        <v>9</v>
      </c>
      <c r="BV3" s="356"/>
      <c r="BW3" s="1"/>
    </row>
    <row r="4" spans="1:75" s="2" customFormat="1" ht="63.75" customHeight="1" thickBot="1" x14ac:dyDescent="0.25">
      <c r="A4" s="338"/>
      <c r="B4" s="341"/>
      <c r="C4" s="358"/>
      <c r="D4" s="360"/>
      <c r="E4" s="360"/>
      <c r="F4" s="360"/>
      <c r="G4" s="360"/>
      <c r="H4" s="360"/>
      <c r="I4" s="360"/>
      <c r="J4" s="358"/>
      <c r="K4" s="360"/>
      <c r="L4" s="360"/>
      <c r="M4" s="360"/>
      <c r="N4" s="360"/>
      <c r="O4" s="360"/>
      <c r="P4" s="360"/>
      <c r="Q4" s="358"/>
      <c r="R4" s="360"/>
      <c r="S4" s="360"/>
      <c r="T4" s="360"/>
      <c r="U4" s="360"/>
      <c r="V4" s="360"/>
      <c r="W4" s="360"/>
      <c r="X4" s="358"/>
      <c r="Y4" s="360"/>
      <c r="Z4" s="360"/>
      <c r="AA4" s="360"/>
      <c r="AB4" s="360"/>
      <c r="AC4" s="360"/>
      <c r="AD4" s="360"/>
      <c r="AE4" s="6" t="s">
        <v>10</v>
      </c>
      <c r="AF4" s="358"/>
      <c r="AG4" s="364"/>
      <c r="AH4" s="364"/>
      <c r="AI4" s="364"/>
      <c r="AJ4" s="364"/>
      <c r="AK4" s="364"/>
      <c r="AL4" s="364"/>
      <c r="AM4" s="364"/>
      <c r="AN4" s="364"/>
      <c r="AO4" s="364"/>
      <c r="AP4" s="364"/>
      <c r="AQ4" s="364"/>
      <c r="AR4" s="364"/>
      <c r="AS4" s="6" t="s">
        <v>11</v>
      </c>
      <c r="AT4" s="358"/>
      <c r="AU4" s="366"/>
      <c r="AV4" s="366"/>
      <c r="AW4" s="366"/>
      <c r="AX4" s="366"/>
      <c r="AY4" s="366"/>
      <c r="AZ4" s="366"/>
      <c r="BA4" s="366"/>
      <c r="BB4" s="366"/>
      <c r="BC4" s="366"/>
      <c r="BD4" s="366"/>
      <c r="BE4" s="366"/>
      <c r="BF4" s="366"/>
      <c r="BG4" s="6" t="s">
        <v>12</v>
      </c>
      <c r="BH4" s="358"/>
      <c r="BI4" s="362"/>
      <c r="BJ4" s="362"/>
      <c r="BK4" s="362"/>
      <c r="BL4" s="362"/>
      <c r="BM4" s="362"/>
      <c r="BN4" s="362"/>
      <c r="BO4" s="362"/>
      <c r="BP4" s="362"/>
      <c r="BQ4" s="362"/>
      <c r="BR4" s="362"/>
      <c r="BS4" s="362"/>
      <c r="BT4" s="362"/>
      <c r="BU4" s="6" t="s">
        <v>13</v>
      </c>
      <c r="BV4" s="367" t="s">
        <v>14</v>
      </c>
      <c r="BW4" s="1"/>
    </row>
    <row r="5" spans="1:75" s="2" customFormat="1" ht="13.5" customHeight="1" thickBot="1" x14ac:dyDescent="0.25">
      <c r="A5" s="339"/>
      <c r="B5" s="342"/>
      <c r="C5" s="7" t="s">
        <v>15</v>
      </c>
      <c r="D5" s="343" t="s">
        <v>16</v>
      </c>
      <c r="E5" s="344"/>
      <c r="F5" s="344"/>
      <c r="G5" s="344"/>
      <c r="H5" s="344"/>
      <c r="I5" s="345"/>
      <c r="J5" s="7" t="s">
        <v>17</v>
      </c>
      <c r="K5" s="343" t="s">
        <v>18</v>
      </c>
      <c r="L5" s="344"/>
      <c r="M5" s="344"/>
      <c r="N5" s="344"/>
      <c r="O5" s="344"/>
      <c r="P5" s="345"/>
      <c r="Q5" s="7" t="s">
        <v>19</v>
      </c>
      <c r="R5" s="343" t="s">
        <v>20</v>
      </c>
      <c r="S5" s="344"/>
      <c r="T5" s="344"/>
      <c r="U5" s="344"/>
      <c r="V5" s="344"/>
      <c r="W5" s="345"/>
      <c r="X5" s="7" t="s">
        <v>21</v>
      </c>
      <c r="Y5" s="343" t="s">
        <v>22</v>
      </c>
      <c r="Z5" s="344"/>
      <c r="AA5" s="344"/>
      <c r="AB5" s="344"/>
      <c r="AC5" s="344"/>
      <c r="AD5" s="345"/>
      <c r="AE5" s="8" t="s">
        <v>23</v>
      </c>
      <c r="AF5" s="7" t="s">
        <v>24</v>
      </c>
      <c r="AG5" s="372" t="s">
        <v>25</v>
      </c>
      <c r="AH5" s="373"/>
      <c r="AI5" s="373"/>
      <c r="AJ5" s="373"/>
      <c r="AK5" s="373"/>
      <c r="AL5" s="374"/>
      <c r="AM5" s="372" t="s">
        <v>26</v>
      </c>
      <c r="AN5" s="373"/>
      <c r="AO5" s="373"/>
      <c r="AP5" s="373"/>
      <c r="AQ5" s="373"/>
      <c r="AR5" s="374"/>
      <c r="AS5" s="9" t="s">
        <v>27</v>
      </c>
      <c r="AT5" s="7" t="s">
        <v>28</v>
      </c>
      <c r="AU5" s="375" t="s">
        <v>29</v>
      </c>
      <c r="AV5" s="376"/>
      <c r="AW5" s="376"/>
      <c r="AX5" s="376"/>
      <c r="AY5" s="376"/>
      <c r="AZ5" s="377"/>
      <c r="BA5" s="375" t="s">
        <v>30</v>
      </c>
      <c r="BB5" s="376"/>
      <c r="BC5" s="376"/>
      <c r="BD5" s="376"/>
      <c r="BE5" s="376"/>
      <c r="BF5" s="377"/>
      <c r="BG5" s="9" t="s">
        <v>31</v>
      </c>
      <c r="BH5" s="7" t="s">
        <v>32</v>
      </c>
      <c r="BI5" s="378" t="s">
        <v>33</v>
      </c>
      <c r="BJ5" s="379"/>
      <c r="BK5" s="379"/>
      <c r="BL5" s="379"/>
      <c r="BM5" s="379"/>
      <c r="BN5" s="380"/>
      <c r="BO5" s="378" t="s">
        <v>34</v>
      </c>
      <c r="BP5" s="379"/>
      <c r="BQ5" s="379"/>
      <c r="BR5" s="379"/>
      <c r="BS5" s="379"/>
      <c r="BT5" s="380"/>
      <c r="BU5" s="10" t="s">
        <v>35</v>
      </c>
      <c r="BV5" s="368"/>
      <c r="BW5" s="1"/>
    </row>
    <row r="6" spans="1:75" s="2" customFormat="1" ht="15" customHeight="1" thickBot="1" x14ac:dyDescent="0.25">
      <c r="A6" s="11" t="s">
        <v>36</v>
      </c>
      <c r="B6" s="12" t="s">
        <v>37</v>
      </c>
      <c r="C6" s="13">
        <v>66</v>
      </c>
      <c r="D6" s="151">
        <v>2600</v>
      </c>
      <c r="E6" s="152">
        <v>7820</v>
      </c>
      <c r="F6" s="153">
        <v>6700</v>
      </c>
      <c r="G6" s="154">
        <v>3500</v>
      </c>
      <c r="H6" s="154">
        <v>2500</v>
      </c>
      <c r="I6" s="115">
        <f>AVERAGE(D6,F6:H6)</f>
        <v>3825</v>
      </c>
      <c r="J6" s="77">
        <v>1</v>
      </c>
      <c r="K6" s="161">
        <f>D6*0.15</f>
        <v>390</v>
      </c>
      <c r="L6" s="153">
        <f t="shared" ref="L6:N7" si="0">E6*0.2</f>
        <v>1564</v>
      </c>
      <c r="M6" s="152">
        <f t="shared" si="0"/>
        <v>1340</v>
      </c>
      <c r="N6" s="153">
        <f t="shared" si="0"/>
        <v>700</v>
      </c>
      <c r="O6" s="152">
        <v>200</v>
      </c>
      <c r="P6" s="132">
        <f>AVERAGE(L6,N6)</f>
        <v>1132</v>
      </c>
      <c r="Q6" s="77">
        <v>4.5</v>
      </c>
      <c r="R6" s="165">
        <f t="shared" ref="R6:U7" si="1">D6*0.8</f>
        <v>2080</v>
      </c>
      <c r="S6" s="152">
        <f t="shared" si="1"/>
        <v>6256</v>
      </c>
      <c r="T6" s="153">
        <f t="shared" si="1"/>
        <v>5360</v>
      </c>
      <c r="U6" s="153">
        <f t="shared" si="1"/>
        <v>2800</v>
      </c>
      <c r="V6" s="153">
        <v>2000</v>
      </c>
      <c r="W6" s="119">
        <f>AVERAGE(R6,T6:V6)</f>
        <v>3060</v>
      </c>
      <c r="X6" s="77">
        <v>1</v>
      </c>
      <c r="Y6" s="161">
        <f>R6*0.15</f>
        <v>312</v>
      </c>
      <c r="Z6" s="152">
        <f t="shared" ref="Z6:AB7" si="2">S6*0.2</f>
        <v>1251.2</v>
      </c>
      <c r="AA6" s="152">
        <f t="shared" si="2"/>
        <v>1072</v>
      </c>
      <c r="AB6" s="153">
        <f t="shared" si="2"/>
        <v>560</v>
      </c>
      <c r="AC6" s="152">
        <v>200</v>
      </c>
      <c r="AD6" s="119">
        <f>AB6</f>
        <v>560</v>
      </c>
      <c r="AE6" s="166">
        <f>(C6*I6)+(J6*P6)+(Q6*W6)+(X6*AD6)</f>
        <v>267912</v>
      </c>
      <c r="AF6" s="78">
        <v>1</v>
      </c>
      <c r="AG6" s="133">
        <f>R6*0.8</f>
        <v>1664</v>
      </c>
      <c r="AH6" s="124">
        <f>E6*0.8</f>
        <v>6256</v>
      </c>
      <c r="AI6" s="124">
        <v>6000</v>
      </c>
      <c r="AJ6" s="80">
        <f>G6*0.8</f>
        <v>2800</v>
      </c>
      <c r="AK6" s="80">
        <v>2000</v>
      </c>
      <c r="AL6" s="113">
        <f>AVERAGE(AJ6:AK6)</f>
        <v>2400</v>
      </c>
      <c r="AM6" s="133">
        <f>AG6*0.15</f>
        <v>249.6</v>
      </c>
      <c r="AN6" s="80">
        <f t="shared" ref="AN6:AP7" si="3">AH6*0.2</f>
        <v>1251.2</v>
      </c>
      <c r="AO6" s="80">
        <f t="shared" si="3"/>
        <v>1200</v>
      </c>
      <c r="AP6" s="80">
        <f t="shared" si="3"/>
        <v>560</v>
      </c>
      <c r="AQ6" s="124">
        <v>270</v>
      </c>
      <c r="AR6" s="135">
        <f>AVERAGE(AN6:AP6)</f>
        <v>1003.7333333333332</v>
      </c>
      <c r="AS6" s="14">
        <f>(AF6*AL6)+AR6</f>
        <v>3403.7333333333331</v>
      </c>
      <c r="AT6" s="78">
        <v>1</v>
      </c>
      <c r="AU6" s="133">
        <f>AG6*0.8</f>
        <v>1331.2</v>
      </c>
      <c r="AV6" s="124">
        <f>E6*0.75</f>
        <v>5865</v>
      </c>
      <c r="AW6" s="124">
        <v>5460</v>
      </c>
      <c r="AX6" s="83">
        <f>G6*0.6</f>
        <v>2100</v>
      </c>
      <c r="AY6" s="83">
        <v>2000</v>
      </c>
      <c r="AZ6" s="137">
        <f>AVERAGE(AX6:AY6)</f>
        <v>2050</v>
      </c>
      <c r="BA6" s="133">
        <f>AU6*15%</f>
        <v>199.68</v>
      </c>
      <c r="BB6" s="124">
        <f>AV6*0.2</f>
        <v>1173</v>
      </c>
      <c r="BC6" s="124">
        <f>AW6*0.2</f>
        <v>1092</v>
      </c>
      <c r="BD6" s="83">
        <f>AX6*0.2</f>
        <v>420</v>
      </c>
      <c r="BE6" s="124">
        <v>150</v>
      </c>
      <c r="BF6" s="135">
        <f>BD6</f>
        <v>420</v>
      </c>
      <c r="BG6" s="14">
        <f>(AT6*AZ6)+BF6</f>
        <v>2470</v>
      </c>
      <c r="BH6" s="78">
        <v>1</v>
      </c>
      <c r="BI6" s="133">
        <f>AU6*80%</f>
        <v>1064.96</v>
      </c>
      <c r="BJ6" s="124">
        <f>E6*0.7</f>
        <v>5474</v>
      </c>
      <c r="BK6" s="86">
        <v>2700</v>
      </c>
      <c r="BL6" s="86">
        <f>G6*0.5</f>
        <v>1750</v>
      </c>
      <c r="BM6" s="86">
        <v>1800</v>
      </c>
      <c r="BN6" s="110">
        <f>AVERAGE(BK6:BM6)</f>
        <v>2083.3333333333335</v>
      </c>
      <c r="BO6" s="140">
        <f>BI6*15%</f>
        <v>159.744</v>
      </c>
      <c r="BP6" s="124">
        <f>BJ6*0.2</f>
        <v>1094.8</v>
      </c>
      <c r="BQ6" s="86">
        <f>BK6*0.2</f>
        <v>540</v>
      </c>
      <c r="BR6" s="86">
        <f>BL6*0.2</f>
        <v>350</v>
      </c>
      <c r="BS6" s="124">
        <v>180</v>
      </c>
      <c r="BT6" s="135">
        <f>AVERAGE(BQ6:BR6)</f>
        <v>445</v>
      </c>
      <c r="BU6" s="62">
        <f>(BH6*BN6)+BT6</f>
        <v>2528.3333333333335</v>
      </c>
      <c r="BV6" s="15">
        <f t="shared" ref="BV6:BV24" si="4">AE6+AS6+BG6+BU6</f>
        <v>276314.06666666665</v>
      </c>
      <c r="BW6" s="16"/>
    </row>
    <row r="7" spans="1:75" s="2" customFormat="1" ht="15" customHeight="1" thickBot="1" x14ac:dyDescent="0.25">
      <c r="A7" s="11" t="s">
        <v>38</v>
      </c>
      <c r="B7" s="12" t="s">
        <v>39</v>
      </c>
      <c r="C7" s="13">
        <v>488</v>
      </c>
      <c r="D7" s="155">
        <v>2600</v>
      </c>
      <c r="E7" s="156">
        <v>7200</v>
      </c>
      <c r="F7" s="156">
        <v>6700</v>
      </c>
      <c r="G7" s="118">
        <v>3000</v>
      </c>
      <c r="H7" s="118">
        <v>2400</v>
      </c>
      <c r="I7" s="116">
        <f>AVERAGE(D7,G7:H7)</f>
        <v>2666.6666666666665</v>
      </c>
      <c r="J7" s="77">
        <v>1</v>
      </c>
      <c r="K7" s="162">
        <f>D7*0.15</f>
        <v>390</v>
      </c>
      <c r="L7" s="156">
        <f t="shared" si="0"/>
        <v>1440</v>
      </c>
      <c r="M7" s="156">
        <f t="shared" si="0"/>
        <v>1340</v>
      </c>
      <c r="N7" s="163">
        <f t="shared" si="0"/>
        <v>600</v>
      </c>
      <c r="O7" s="156">
        <v>200</v>
      </c>
      <c r="P7" s="120">
        <f>AVERAGE(K7,N7)</f>
        <v>495</v>
      </c>
      <c r="Q7" s="77">
        <v>1</v>
      </c>
      <c r="R7" s="162">
        <f t="shared" si="1"/>
        <v>2080</v>
      </c>
      <c r="S7" s="156">
        <f t="shared" si="1"/>
        <v>5760</v>
      </c>
      <c r="T7" s="156">
        <f t="shared" si="1"/>
        <v>5360</v>
      </c>
      <c r="U7" s="163">
        <f t="shared" si="1"/>
        <v>2400</v>
      </c>
      <c r="V7" s="163">
        <v>1920</v>
      </c>
      <c r="W7" s="120">
        <f>AVERAGE(R7,U7:V7)</f>
        <v>2133.3333333333335</v>
      </c>
      <c r="X7" s="77">
        <v>1</v>
      </c>
      <c r="Y7" s="162">
        <f>R7*0.15</f>
        <v>312</v>
      </c>
      <c r="Z7" s="156">
        <f t="shared" si="2"/>
        <v>1152</v>
      </c>
      <c r="AA7" s="156">
        <f t="shared" si="2"/>
        <v>1072</v>
      </c>
      <c r="AB7" s="163">
        <f t="shared" si="2"/>
        <v>480</v>
      </c>
      <c r="AC7" s="156">
        <v>200</v>
      </c>
      <c r="AD7" s="120">
        <f>AVERAGE(Y7,AB7)</f>
        <v>396</v>
      </c>
      <c r="AE7" s="166">
        <f t="shared" ref="AE7:AE24" si="5">(C7*I7)+(J7*P7)+(Q7*W7)+(X7*AD7)</f>
        <v>1304357.6666666665</v>
      </c>
      <c r="AF7" s="78">
        <v>1</v>
      </c>
      <c r="AG7" s="127">
        <f>R7*0.8</f>
        <v>1664</v>
      </c>
      <c r="AH7" s="125">
        <f>E7*0.8</f>
        <v>5760</v>
      </c>
      <c r="AI7" s="125">
        <v>5625</v>
      </c>
      <c r="AJ7" s="79">
        <f>G7*0.8</f>
        <v>2400</v>
      </c>
      <c r="AK7" s="79">
        <v>1920</v>
      </c>
      <c r="AL7" s="114">
        <f>AVERAGE(AJ7:AK7)</f>
        <v>2160</v>
      </c>
      <c r="AM7" s="127">
        <f>AG7*0.15</f>
        <v>249.6</v>
      </c>
      <c r="AN7" s="125">
        <f t="shared" si="3"/>
        <v>1152</v>
      </c>
      <c r="AO7" s="125">
        <f t="shared" si="3"/>
        <v>1125</v>
      </c>
      <c r="AP7" s="79">
        <f t="shared" si="3"/>
        <v>480</v>
      </c>
      <c r="AQ7" s="125">
        <v>234</v>
      </c>
      <c r="AR7" s="129">
        <f>AP7</f>
        <v>480</v>
      </c>
      <c r="AS7" s="14">
        <f t="shared" ref="AS7:AS24" si="6">(AF7*AL7)+AR7</f>
        <v>2640</v>
      </c>
      <c r="AT7" s="78">
        <v>1</v>
      </c>
      <c r="AU7" s="127">
        <f>AG7*0.8</f>
        <v>1331.2</v>
      </c>
      <c r="AV7" s="125">
        <f>E7*0.75</f>
        <v>5400</v>
      </c>
      <c r="AW7" s="125">
        <v>5230</v>
      </c>
      <c r="AX7" s="82">
        <f>G7*0.6</f>
        <v>1800</v>
      </c>
      <c r="AY7" s="82">
        <v>1920</v>
      </c>
      <c r="AZ7" s="107">
        <f>AVERAGE(AX7:AY7)</f>
        <v>1860</v>
      </c>
      <c r="BA7" s="127">
        <f t="shared" ref="BA7:BA24" si="7">AU7*15%</f>
        <v>199.68</v>
      </c>
      <c r="BB7" s="125">
        <f t="shared" ref="BB7:BB24" si="8">AV7*0.2</f>
        <v>1080</v>
      </c>
      <c r="BC7" s="125">
        <f t="shared" ref="BC7:BC24" si="9">AW7*0.2</f>
        <v>1046</v>
      </c>
      <c r="BD7" s="82">
        <f t="shared" ref="BD7:BD24" si="10">AX7*0.2</f>
        <v>360</v>
      </c>
      <c r="BE7" s="125">
        <v>120</v>
      </c>
      <c r="BF7" s="107">
        <f>BD7</f>
        <v>360</v>
      </c>
      <c r="BG7" s="14">
        <f t="shared" ref="BG7:BG24" si="11">(AT7*AZ7)+BF7</f>
        <v>2220</v>
      </c>
      <c r="BH7" s="78">
        <v>1</v>
      </c>
      <c r="BI7" s="127">
        <f t="shared" ref="BI7:BI24" si="12">AU7*80%</f>
        <v>1064.96</v>
      </c>
      <c r="BJ7" s="125">
        <f t="shared" ref="BJ7:BJ24" si="13">E7*0.7</f>
        <v>5040</v>
      </c>
      <c r="BK7" s="85">
        <v>2400</v>
      </c>
      <c r="BL7" s="85">
        <f t="shared" ref="BL7:BL24" si="14">G7*0.5</f>
        <v>1500</v>
      </c>
      <c r="BM7" s="85">
        <v>1920</v>
      </c>
      <c r="BN7" s="111">
        <f>AVERAGE(BK7:BM7)</f>
        <v>1940</v>
      </c>
      <c r="BO7" s="141">
        <f t="shared" ref="BO7:BO24" si="15">BI7*15%</f>
        <v>159.744</v>
      </c>
      <c r="BP7" s="125">
        <f t="shared" ref="BP7:BP24" si="16">BJ7*0.2</f>
        <v>1008</v>
      </c>
      <c r="BQ7" s="85">
        <f t="shared" ref="BQ7:BQ24" si="17">BK7*0.2</f>
        <v>480</v>
      </c>
      <c r="BR7" s="85">
        <f t="shared" ref="BR7:BR24" si="18">BL7*0.2</f>
        <v>300</v>
      </c>
      <c r="BS7" s="125">
        <v>160</v>
      </c>
      <c r="BT7" s="129">
        <f>AVERAGE(BQ7:BR7)</f>
        <v>390</v>
      </c>
      <c r="BU7" s="94">
        <f t="shared" ref="BU7:BU24" si="19">(BH7*BN7)+BT7</f>
        <v>2330</v>
      </c>
      <c r="BV7" s="15">
        <f t="shared" si="4"/>
        <v>1311547.6666666665</v>
      </c>
      <c r="BW7" s="16"/>
    </row>
    <row r="8" spans="1:75" s="2" customFormat="1" ht="15" customHeight="1" thickBot="1" x14ac:dyDescent="0.25">
      <c r="A8" s="11" t="s">
        <v>40</v>
      </c>
      <c r="B8" s="12" t="s">
        <v>41</v>
      </c>
      <c r="C8" s="13">
        <v>124</v>
      </c>
      <c r="D8" s="155">
        <v>4200</v>
      </c>
      <c r="E8" s="156">
        <v>9500</v>
      </c>
      <c r="F8" s="118">
        <v>6700</v>
      </c>
      <c r="G8" s="118">
        <v>3300</v>
      </c>
      <c r="H8" s="118">
        <v>2700</v>
      </c>
      <c r="I8" s="116">
        <f>AVERAGE(D8,F8:H8)</f>
        <v>4225</v>
      </c>
      <c r="J8" s="77">
        <v>1</v>
      </c>
      <c r="K8" s="162">
        <f t="shared" ref="K8:K24" si="20">D8*0.15</f>
        <v>630</v>
      </c>
      <c r="L8" s="156">
        <f t="shared" ref="L8:L24" si="21">E8*0.2</f>
        <v>1900</v>
      </c>
      <c r="M8" s="163">
        <f t="shared" ref="M8:M24" si="22">F8*0.2</f>
        <v>1340</v>
      </c>
      <c r="N8" s="163">
        <f t="shared" ref="N8:N24" si="23">G8*0.2</f>
        <v>660</v>
      </c>
      <c r="O8" s="156">
        <v>200</v>
      </c>
      <c r="P8" s="131">
        <f t="shared" ref="P8:P14" si="24">AVERAGE(K8,M8:N8)</f>
        <v>876.66666666666663</v>
      </c>
      <c r="Q8" s="77">
        <v>1</v>
      </c>
      <c r="R8" s="162">
        <f>D8*0.8</f>
        <v>3360</v>
      </c>
      <c r="S8" s="156">
        <f t="shared" ref="S8:S24" si="25">E8*0.8</f>
        <v>7600</v>
      </c>
      <c r="T8" s="163">
        <f t="shared" ref="T8:T24" si="26">F8*0.8</f>
        <v>5360</v>
      </c>
      <c r="U8" s="163">
        <f t="shared" ref="U8:U24" si="27">G8*0.8</f>
        <v>2640</v>
      </c>
      <c r="V8" s="163">
        <v>2160</v>
      </c>
      <c r="W8" s="120">
        <f>AVERAGE(R8,T8:V8)</f>
        <v>3380</v>
      </c>
      <c r="X8" s="77">
        <v>1</v>
      </c>
      <c r="Y8" s="162">
        <f t="shared" ref="Y8:Y24" si="28">R8*0.15</f>
        <v>504</v>
      </c>
      <c r="Z8" s="156">
        <f t="shared" ref="Z8:Z24" si="29">S8*0.2</f>
        <v>1520</v>
      </c>
      <c r="AA8" s="163">
        <f t="shared" ref="AA8:AA24" si="30">T8*0.2</f>
        <v>1072</v>
      </c>
      <c r="AB8" s="163">
        <f t="shared" ref="AB8:AB24" si="31">U8*0.2</f>
        <v>528</v>
      </c>
      <c r="AC8" s="156">
        <v>200</v>
      </c>
      <c r="AD8" s="131">
        <f>AVERAGE(Y8,AA8:AB8)</f>
        <v>701.33333333333337</v>
      </c>
      <c r="AE8" s="166">
        <f t="shared" si="5"/>
        <v>528858</v>
      </c>
      <c r="AF8" s="78">
        <v>1</v>
      </c>
      <c r="AG8" s="104">
        <f t="shared" ref="AG8:AG24" si="32">R8*0.8</f>
        <v>2688</v>
      </c>
      <c r="AH8" s="125">
        <f t="shared" ref="AH8:AH24" si="33">E8*0.8</f>
        <v>7600</v>
      </c>
      <c r="AI8" s="79">
        <v>6375</v>
      </c>
      <c r="AJ8" s="79">
        <f t="shared" ref="AJ8:AJ24" si="34">G8*0.8</f>
        <v>2640</v>
      </c>
      <c r="AK8" s="79">
        <v>2160</v>
      </c>
      <c r="AL8" s="114">
        <f>AVERAGE(AG8,AI8:AK8)</f>
        <v>3465.75</v>
      </c>
      <c r="AM8" s="104">
        <f t="shared" ref="AM8:AM24" si="35">AG8*0.15</f>
        <v>403.2</v>
      </c>
      <c r="AN8" s="125">
        <f t="shared" ref="AN8:AN24" si="36">AH8*0.2</f>
        <v>1520</v>
      </c>
      <c r="AO8" s="125">
        <f t="shared" ref="AO8:AO24" si="37">AI8*0.2</f>
        <v>1275</v>
      </c>
      <c r="AP8" s="79">
        <f t="shared" ref="AP8:AP24" si="38">AJ8*0.2</f>
        <v>528</v>
      </c>
      <c r="AQ8" s="125">
        <v>296</v>
      </c>
      <c r="AR8" s="114">
        <f>AVERAGE(AM8,AP8)</f>
        <v>465.6</v>
      </c>
      <c r="AS8" s="14">
        <f t="shared" si="6"/>
        <v>3931.35</v>
      </c>
      <c r="AT8" s="78">
        <v>1</v>
      </c>
      <c r="AU8" s="105">
        <f t="shared" ref="AU8:AU24" si="39">AG8*0.8</f>
        <v>2150.4</v>
      </c>
      <c r="AV8" s="125">
        <f t="shared" ref="AV8:AV24" si="40">E8*0.75</f>
        <v>7125</v>
      </c>
      <c r="AW8" s="125">
        <v>5900</v>
      </c>
      <c r="AX8" s="82">
        <f t="shared" ref="AX8:AX24" si="41">G8*0.6</f>
        <v>1980</v>
      </c>
      <c r="AY8" s="82">
        <v>2160</v>
      </c>
      <c r="AZ8" s="107">
        <f>AVERAGE(AU8,AX8:AY8)</f>
        <v>2096.7999999999997</v>
      </c>
      <c r="BA8" s="127">
        <f t="shared" si="7"/>
        <v>322.56</v>
      </c>
      <c r="BB8" s="125">
        <f t="shared" si="8"/>
        <v>1425</v>
      </c>
      <c r="BC8" s="125">
        <f t="shared" si="9"/>
        <v>1180</v>
      </c>
      <c r="BD8" s="82">
        <f t="shared" si="10"/>
        <v>396</v>
      </c>
      <c r="BE8" s="125">
        <v>160</v>
      </c>
      <c r="BF8" s="107">
        <f>BD8</f>
        <v>396</v>
      </c>
      <c r="BG8" s="14">
        <f t="shared" si="11"/>
        <v>2492.7999999999997</v>
      </c>
      <c r="BH8" s="78">
        <v>1</v>
      </c>
      <c r="BI8" s="106">
        <f t="shared" si="12"/>
        <v>1720.3200000000002</v>
      </c>
      <c r="BJ8" s="125">
        <f t="shared" si="13"/>
        <v>6650</v>
      </c>
      <c r="BK8" s="85">
        <v>3900</v>
      </c>
      <c r="BL8" s="85">
        <f t="shared" si="14"/>
        <v>1650</v>
      </c>
      <c r="BM8" s="85">
        <v>1800.97</v>
      </c>
      <c r="BN8" s="111">
        <f>AVERAGE(BI8,BK8:BM8)</f>
        <v>2267.8224999999998</v>
      </c>
      <c r="BO8" s="141">
        <f t="shared" si="15"/>
        <v>258.048</v>
      </c>
      <c r="BP8" s="125">
        <f t="shared" si="16"/>
        <v>1330</v>
      </c>
      <c r="BQ8" s="85">
        <f t="shared" si="17"/>
        <v>780</v>
      </c>
      <c r="BR8" s="85">
        <f t="shared" si="18"/>
        <v>330</v>
      </c>
      <c r="BS8" s="125">
        <v>190</v>
      </c>
      <c r="BT8" s="129">
        <f>AVERAGE(BQ8:BR8)</f>
        <v>555</v>
      </c>
      <c r="BU8" s="94">
        <f t="shared" si="19"/>
        <v>2822.8224999999998</v>
      </c>
      <c r="BV8" s="15">
        <f t="shared" si="4"/>
        <v>538104.97250000003</v>
      </c>
      <c r="BW8" s="16"/>
    </row>
    <row r="9" spans="1:75" s="2" customFormat="1" ht="15" customHeight="1" thickBot="1" x14ac:dyDescent="0.25">
      <c r="A9" s="11" t="s">
        <v>42</v>
      </c>
      <c r="B9" s="12" t="s">
        <v>43</v>
      </c>
      <c r="C9" s="13">
        <v>12</v>
      </c>
      <c r="D9" s="155">
        <v>4200</v>
      </c>
      <c r="E9" s="156">
        <v>9000</v>
      </c>
      <c r="F9" s="118">
        <v>6700</v>
      </c>
      <c r="G9" s="118">
        <v>3300</v>
      </c>
      <c r="H9" s="156">
        <v>2500</v>
      </c>
      <c r="I9" s="116">
        <f>AVERAGE(D9,F9:G9)</f>
        <v>4733.333333333333</v>
      </c>
      <c r="J9" s="77">
        <v>1</v>
      </c>
      <c r="K9" s="162">
        <f t="shared" si="20"/>
        <v>630</v>
      </c>
      <c r="L9" s="156">
        <f t="shared" si="21"/>
        <v>1800</v>
      </c>
      <c r="M9" s="163">
        <f t="shared" si="22"/>
        <v>1340</v>
      </c>
      <c r="N9" s="163">
        <f t="shared" si="23"/>
        <v>660</v>
      </c>
      <c r="O9" s="156">
        <v>200</v>
      </c>
      <c r="P9" s="120">
        <f t="shared" si="24"/>
        <v>876.66666666666663</v>
      </c>
      <c r="Q9" s="77">
        <v>1</v>
      </c>
      <c r="R9" s="162">
        <f>D9*0.8</f>
        <v>3360</v>
      </c>
      <c r="S9" s="156">
        <f t="shared" si="25"/>
        <v>7200</v>
      </c>
      <c r="T9" s="163">
        <f t="shared" si="26"/>
        <v>5360</v>
      </c>
      <c r="U9" s="163">
        <f t="shared" si="27"/>
        <v>2640</v>
      </c>
      <c r="V9" s="163">
        <v>2000</v>
      </c>
      <c r="W9" s="120">
        <f>AVERAGE(R9,T9:V9)</f>
        <v>3340</v>
      </c>
      <c r="X9" s="77">
        <v>1</v>
      </c>
      <c r="Y9" s="162">
        <f t="shared" si="28"/>
        <v>504</v>
      </c>
      <c r="Z9" s="156">
        <f t="shared" si="29"/>
        <v>1440</v>
      </c>
      <c r="AA9" s="163">
        <f t="shared" si="30"/>
        <v>1072</v>
      </c>
      <c r="AB9" s="163">
        <f t="shared" si="31"/>
        <v>528</v>
      </c>
      <c r="AC9" s="156">
        <v>200</v>
      </c>
      <c r="AD9" s="131">
        <f>AVERAGE(Y9,AA9:AB9)</f>
        <v>701.33333333333337</v>
      </c>
      <c r="AE9" s="166">
        <f t="shared" si="5"/>
        <v>61718</v>
      </c>
      <c r="AF9" s="78">
        <v>1</v>
      </c>
      <c r="AG9" s="104">
        <f t="shared" si="32"/>
        <v>2688</v>
      </c>
      <c r="AH9" s="125">
        <f t="shared" si="33"/>
        <v>7200</v>
      </c>
      <c r="AI9" s="79">
        <v>5291</v>
      </c>
      <c r="AJ9" s="79">
        <f t="shared" si="34"/>
        <v>2640</v>
      </c>
      <c r="AK9" s="79">
        <v>2000</v>
      </c>
      <c r="AL9" s="114">
        <f>AVERAGE(AG9,AI9:AK9)</f>
        <v>3154.75</v>
      </c>
      <c r="AM9" s="104">
        <f t="shared" si="35"/>
        <v>403.2</v>
      </c>
      <c r="AN9" s="125">
        <f t="shared" si="36"/>
        <v>1440</v>
      </c>
      <c r="AO9" s="79">
        <f t="shared" si="37"/>
        <v>1058.2</v>
      </c>
      <c r="AP9" s="79">
        <f t="shared" si="38"/>
        <v>528</v>
      </c>
      <c r="AQ9" s="125">
        <v>280</v>
      </c>
      <c r="AR9" s="129">
        <f>AVERAGE(AM9,AO9:AP9)</f>
        <v>663.13333333333333</v>
      </c>
      <c r="AS9" s="14">
        <f t="shared" si="6"/>
        <v>3817.8833333333332</v>
      </c>
      <c r="AT9" s="78">
        <v>1</v>
      </c>
      <c r="AU9" s="105">
        <f t="shared" si="39"/>
        <v>2150.4</v>
      </c>
      <c r="AV9" s="125">
        <f t="shared" si="40"/>
        <v>6750</v>
      </c>
      <c r="AW9" s="82">
        <v>5250</v>
      </c>
      <c r="AX9" s="82">
        <f t="shared" si="41"/>
        <v>1980</v>
      </c>
      <c r="AY9" s="82">
        <v>2000</v>
      </c>
      <c r="AZ9" s="107">
        <f>AVERAGE(AU9,AW9:AY9)</f>
        <v>2845.1</v>
      </c>
      <c r="BA9" s="105">
        <f t="shared" si="7"/>
        <v>322.56</v>
      </c>
      <c r="BB9" s="125">
        <f t="shared" si="8"/>
        <v>1350</v>
      </c>
      <c r="BC9" s="125">
        <f t="shared" si="9"/>
        <v>1050</v>
      </c>
      <c r="BD9" s="82">
        <f t="shared" si="10"/>
        <v>396</v>
      </c>
      <c r="BE9" s="125">
        <v>150</v>
      </c>
      <c r="BF9" s="107">
        <f>AVERAGE(BA9,BD9)</f>
        <v>359.28</v>
      </c>
      <c r="BG9" s="14">
        <f t="shared" si="11"/>
        <v>3204.38</v>
      </c>
      <c r="BH9" s="78">
        <v>1</v>
      </c>
      <c r="BI9" s="106">
        <f t="shared" si="12"/>
        <v>1720.3200000000002</v>
      </c>
      <c r="BJ9" s="125">
        <f t="shared" si="13"/>
        <v>6300</v>
      </c>
      <c r="BK9" s="85">
        <v>2340</v>
      </c>
      <c r="BL9" s="85">
        <f t="shared" si="14"/>
        <v>1650</v>
      </c>
      <c r="BM9" s="85">
        <v>1800</v>
      </c>
      <c r="BN9" s="111">
        <f>AVERAGE(BI9,BK9:BM9)</f>
        <v>1877.58</v>
      </c>
      <c r="BO9" s="109">
        <f t="shared" si="15"/>
        <v>258.048</v>
      </c>
      <c r="BP9" s="125">
        <f t="shared" si="16"/>
        <v>1260</v>
      </c>
      <c r="BQ9" s="85">
        <f t="shared" si="17"/>
        <v>468</v>
      </c>
      <c r="BR9" s="85">
        <f t="shared" si="18"/>
        <v>330</v>
      </c>
      <c r="BS9" s="125">
        <v>185</v>
      </c>
      <c r="BT9" s="111">
        <f>AVERAGE(BO9,BQ9:BR9)</f>
        <v>352.01600000000002</v>
      </c>
      <c r="BU9" s="94">
        <f t="shared" si="19"/>
        <v>2229.596</v>
      </c>
      <c r="BV9" s="15">
        <f t="shared" si="4"/>
        <v>70969.859333333341</v>
      </c>
      <c r="BW9" s="16"/>
    </row>
    <row r="10" spans="1:75" s="2" customFormat="1" ht="15" customHeight="1" thickBot="1" x14ac:dyDescent="0.25">
      <c r="A10" s="11" t="s">
        <v>44</v>
      </c>
      <c r="B10" s="12" t="s">
        <v>45</v>
      </c>
      <c r="C10" s="13">
        <v>2</v>
      </c>
      <c r="D10" s="155">
        <v>2500</v>
      </c>
      <c r="E10" s="156">
        <v>7500</v>
      </c>
      <c r="F10" s="118">
        <v>3900</v>
      </c>
      <c r="G10" s="118">
        <v>2750</v>
      </c>
      <c r="H10" s="118">
        <v>2000</v>
      </c>
      <c r="I10" s="116">
        <f>AVERAGE(D10,F10:H10)</f>
        <v>2787.5</v>
      </c>
      <c r="J10" s="77">
        <v>1</v>
      </c>
      <c r="K10" s="162">
        <f t="shared" si="20"/>
        <v>375</v>
      </c>
      <c r="L10" s="156">
        <f t="shared" si="21"/>
        <v>1500</v>
      </c>
      <c r="M10" s="163">
        <f t="shared" si="22"/>
        <v>780</v>
      </c>
      <c r="N10" s="163">
        <f t="shared" si="23"/>
        <v>550</v>
      </c>
      <c r="O10" s="156">
        <v>200</v>
      </c>
      <c r="P10" s="131">
        <f t="shared" si="24"/>
        <v>568.33333333333337</v>
      </c>
      <c r="Q10" s="77">
        <v>1</v>
      </c>
      <c r="R10" s="157">
        <v>500</v>
      </c>
      <c r="S10" s="156">
        <f t="shared" si="25"/>
        <v>6000</v>
      </c>
      <c r="T10" s="163">
        <f t="shared" si="26"/>
        <v>3120</v>
      </c>
      <c r="U10" s="163">
        <f t="shared" si="27"/>
        <v>2200</v>
      </c>
      <c r="V10" s="163">
        <v>1600</v>
      </c>
      <c r="W10" s="131">
        <f t="shared" ref="W10" si="42">AVERAGE(R10:V10)</f>
        <v>2684</v>
      </c>
      <c r="X10" s="77">
        <v>1</v>
      </c>
      <c r="Y10" s="157">
        <f t="shared" si="28"/>
        <v>75</v>
      </c>
      <c r="Z10" s="156">
        <f t="shared" si="29"/>
        <v>1200</v>
      </c>
      <c r="AA10" s="163">
        <f t="shared" si="30"/>
        <v>624</v>
      </c>
      <c r="AB10" s="163">
        <f t="shared" si="31"/>
        <v>440</v>
      </c>
      <c r="AC10" s="156">
        <v>200</v>
      </c>
      <c r="AD10" s="120">
        <f>AVERAGE(AA10:AB10)</f>
        <v>532</v>
      </c>
      <c r="AE10" s="166">
        <f t="shared" si="5"/>
        <v>9359.3333333333321</v>
      </c>
      <c r="AF10" s="78">
        <v>1</v>
      </c>
      <c r="AG10" s="127">
        <f t="shared" si="32"/>
        <v>400</v>
      </c>
      <c r="AH10" s="125">
        <f t="shared" si="33"/>
        <v>6000</v>
      </c>
      <c r="AI10" s="79">
        <v>3500</v>
      </c>
      <c r="AJ10" s="79">
        <f t="shared" si="34"/>
        <v>2200</v>
      </c>
      <c r="AK10" s="79">
        <v>1600</v>
      </c>
      <c r="AL10" s="114">
        <f>AVERAGE(AI10:AK10)</f>
        <v>2433.3333333333335</v>
      </c>
      <c r="AM10" s="127">
        <f t="shared" si="35"/>
        <v>60</v>
      </c>
      <c r="AN10" s="125">
        <f t="shared" si="36"/>
        <v>1200</v>
      </c>
      <c r="AO10" s="79">
        <f t="shared" si="37"/>
        <v>700</v>
      </c>
      <c r="AP10" s="79">
        <f t="shared" si="38"/>
        <v>440</v>
      </c>
      <c r="AQ10" s="125">
        <v>218</v>
      </c>
      <c r="AR10" s="129">
        <f>AVERAGE(AO10:AP10)</f>
        <v>570</v>
      </c>
      <c r="AS10" s="14">
        <f t="shared" si="6"/>
        <v>3003.3333333333335</v>
      </c>
      <c r="AT10" s="78">
        <v>1</v>
      </c>
      <c r="AU10" s="127">
        <f t="shared" si="39"/>
        <v>320</v>
      </c>
      <c r="AV10" s="125">
        <f t="shared" si="40"/>
        <v>5625</v>
      </c>
      <c r="AW10" s="82">
        <v>3300</v>
      </c>
      <c r="AX10" s="82">
        <f t="shared" si="41"/>
        <v>1650</v>
      </c>
      <c r="AY10" s="82">
        <v>1600</v>
      </c>
      <c r="AZ10" s="107">
        <f>AVERAGE(AW10:AY10)</f>
        <v>2183.3333333333335</v>
      </c>
      <c r="BA10" s="127">
        <f t="shared" si="7"/>
        <v>48</v>
      </c>
      <c r="BB10" s="125">
        <f t="shared" si="8"/>
        <v>1125</v>
      </c>
      <c r="BC10" s="82">
        <f t="shared" si="9"/>
        <v>660</v>
      </c>
      <c r="BD10" s="82">
        <f t="shared" si="10"/>
        <v>330</v>
      </c>
      <c r="BE10" s="125">
        <v>110</v>
      </c>
      <c r="BF10" s="129">
        <f>AVERAGE(BC10:BD10)</f>
        <v>495</v>
      </c>
      <c r="BG10" s="14">
        <f t="shared" si="11"/>
        <v>2678.3333333333335</v>
      </c>
      <c r="BH10" s="78">
        <v>1</v>
      </c>
      <c r="BI10" s="127">
        <f t="shared" si="12"/>
        <v>256</v>
      </c>
      <c r="BJ10" s="125">
        <f t="shared" si="13"/>
        <v>5250</v>
      </c>
      <c r="BK10" s="85">
        <v>3000</v>
      </c>
      <c r="BL10" s="85">
        <f t="shared" si="14"/>
        <v>1375</v>
      </c>
      <c r="BM10" s="85">
        <v>1600</v>
      </c>
      <c r="BN10" s="111">
        <f>AVERAGE(BK10:BM10)</f>
        <v>1991.6666666666667</v>
      </c>
      <c r="BO10" s="141">
        <f t="shared" si="15"/>
        <v>38.4</v>
      </c>
      <c r="BP10" s="125">
        <f t="shared" si="16"/>
        <v>1050</v>
      </c>
      <c r="BQ10" s="85">
        <f t="shared" si="17"/>
        <v>600</v>
      </c>
      <c r="BR10" s="85">
        <f t="shared" si="18"/>
        <v>275</v>
      </c>
      <c r="BS10" s="125">
        <v>150</v>
      </c>
      <c r="BT10" s="129">
        <f>AVERAGE(BQ10:BR10)</f>
        <v>437.5</v>
      </c>
      <c r="BU10" s="94">
        <f t="shared" si="19"/>
        <v>2429.166666666667</v>
      </c>
      <c r="BV10" s="15">
        <f t="shared" si="4"/>
        <v>17470.166666666668</v>
      </c>
      <c r="BW10" s="16"/>
    </row>
    <row r="11" spans="1:75" s="2" customFormat="1" ht="15" customHeight="1" thickBot="1" x14ac:dyDescent="0.25">
      <c r="A11" s="11" t="s">
        <v>46</v>
      </c>
      <c r="B11" s="12" t="s">
        <v>47</v>
      </c>
      <c r="C11" s="13">
        <v>2</v>
      </c>
      <c r="D11" s="155">
        <v>2500</v>
      </c>
      <c r="E11" s="156">
        <v>7000</v>
      </c>
      <c r="F11" s="118">
        <v>3700</v>
      </c>
      <c r="G11" s="118">
        <v>2500</v>
      </c>
      <c r="H11" s="118">
        <v>1800</v>
      </c>
      <c r="I11" s="116">
        <f>AVERAGE(D11,F11:H11)</f>
        <v>2625</v>
      </c>
      <c r="J11" s="77">
        <v>1</v>
      </c>
      <c r="K11" s="162">
        <f t="shared" si="20"/>
        <v>375</v>
      </c>
      <c r="L11" s="156">
        <f t="shared" si="21"/>
        <v>1400</v>
      </c>
      <c r="M11" s="163">
        <f t="shared" si="22"/>
        <v>740</v>
      </c>
      <c r="N11" s="163">
        <f t="shared" si="23"/>
        <v>500</v>
      </c>
      <c r="O11" s="156">
        <v>150</v>
      </c>
      <c r="P11" s="131">
        <f t="shared" si="24"/>
        <v>538.33333333333337</v>
      </c>
      <c r="Q11" s="77">
        <v>1</v>
      </c>
      <c r="R11" s="162">
        <v>2000</v>
      </c>
      <c r="S11" s="156">
        <f t="shared" si="25"/>
        <v>5600</v>
      </c>
      <c r="T11" s="163">
        <f t="shared" si="26"/>
        <v>2960</v>
      </c>
      <c r="U11" s="163">
        <f t="shared" si="27"/>
        <v>2000</v>
      </c>
      <c r="V11" s="163">
        <v>1440</v>
      </c>
      <c r="W11" s="120">
        <f>AVERAGE(R11,T11:V11)</f>
        <v>2100</v>
      </c>
      <c r="X11" s="77">
        <v>1</v>
      </c>
      <c r="Y11" s="162">
        <f t="shared" si="28"/>
        <v>300</v>
      </c>
      <c r="Z11" s="156">
        <f t="shared" si="29"/>
        <v>1120</v>
      </c>
      <c r="AA11" s="163">
        <f t="shared" si="30"/>
        <v>592</v>
      </c>
      <c r="AB11" s="163">
        <f t="shared" si="31"/>
        <v>400</v>
      </c>
      <c r="AC11" s="156">
        <v>150</v>
      </c>
      <c r="AD11" s="131">
        <f>AVERAGE(Y11,AA11:AB11)</f>
        <v>430.66666666666669</v>
      </c>
      <c r="AE11" s="166">
        <f t="shared" si="5"/>
        <v>8319</v>
      </c>
      <c r="AF11" s="78">
        <v>1</v>
      </c>
      <c r="AG11" s="104">
        <f t="shared" si="32"/>
        <v>1600</v>
      </c>
      <c r="AH11" s="125">
        <f t="shared" si="33"/>
        <v>5600</v>
      </c>
      <c r="AI11" s="79">
        <v>3200</v>
      </c>
      <c r="AJ11" s="79">
        <f t="shared" si="34"/>
        <v>2000</v>
      </c>
      <c r="AK11" s="79">
        <v>1440</v>
      </c>
      <c r="AL11" s="114">
        <f>AVERAGE(AI11:AK11)</f>
        <v>2213.3333333333335</v>
      </c>
      <c r="AM11" s="127">
        <f t="shared" si="35"/>
        <v>240</v>
      </c>
      <c r="AN11" s="125">
        <f t="shared" si="36"/>
        <v>1120</v>
      </c>
      <c r="AO11" s="79">
        <f t="shared" si="37"/>
        <v>640</v>
      </c>
      <c r="AP11" s="79">
        <f t="shared" si="38"/>
        <v>400</v>
      </c>
      <c r="AQ11" s="125">
        <v>182</v>
      </c>
      <c r="AR11" s="129">
        <f>AVERAGE(AO11:AP11)</f>
        <v>520</v>
      </c>
      <c r="AS11" s="14">
        <f t="shared" si="6"/>
        <v>2733.3333333333335</v>
      </c>
      <c r="AT11" s="78">
        <v>1</v>
      </c>
      <c r="AU11" s="105">
        <f t="shared" si="39"/>
        <v>1280</v>
      </c>
      <c r="AV11" s="125">
        <f t="shared" si="40"/>
        <v>5250</v>
      </c>
      <c r="AW11" s="82">
        <v>3000</v>
      </c>
      <c r="AX11" s="82">
        <f t="shared" si="41"/>
        <v>1500</v>
      </c>
      <c r="AY11" s="82">
        <v>1440</v>
      </c>
      <c r="AZ11" s="107">
        <f>AVERAGE(AU11,AW11:AY11)</f>
        <v>1805</v>
      </c>
      <c r="BA11" s="127">
        <f t="shared" si="7"/>
        <v>192</v>
      </c>
      <c r="BB11" s="125">
        <f t="shared" si="8"/>
        <v>1050</v>
      </c>
      <c r="BC11" s="82">
        <f t="shared" si="9"/>
        <v>600</v>
      </c>
      <c r="BD11" s="82">
        <f t="shared" si="10"/>
        <v>300</v>
      </c>
      <c r="BE11" s="125">
        <v>100</v>
      </c>
      <c r="BF11" s="129">
        <f>AVERAGE(BC11:BD11)</f>
        <v>450</v>
      </c>
      <c r="BG11" s="14">
        <f t="shared" si="11"/>
        <v>2255</v>
      </c>
      <c r="BH11" s="78">
        <v>1</v>
      </c>
      <c r="BI11" s="127">
        <f t="shared" si="12"/>
        <v>1024</v>
      </c>
      <c r="BJ11" s="125">
        <f t="shared" si="13"/>
        <v>4900</v>
      </c>
      <c r="BK11" s="85">
        <v>2500</v>
      </c>
      <c r="BL11" s="85">
        <f t="shared" si="14"/>
        <v>1250</v>
      </c>
      <c r="BM11" s="85">
        <v>1440</v>
      </c>
      <c r="BN11" s="111">
        <f>AVERAGE(BK11:BM11)</f>
        <v>1730</v>
      </c>
      <c r="BO11" s="141">
        <f t="shared" si="15"/>
        <v>153.6</v>
      </c>
      <c r="BP11" s="125">
        <f t="shared" si="16"/>
        <v>980</v>
      </c>
      <c r="BQ11" s="85">
        <f t="shared" si="17"/>
        <v>500</v>
      </c>
      <c r="BR11" s="85">
        <f t="shared" si="18"/>
        <v>250</v>
      </c>
      <c r="BS11" s="125">
        <v>140</v>
      </c>
      <c r="BT11" s="129">
        <f>AVERAGE(BQ11:BR11)</f>
        <v>375</v>
      </c>
      <c r="BU11" s="94">
        <f t="shared" si="19"/>
        <v>2105</v>
      </c>
      <c r="BV11" s="15">
        <f t="shared" si="4"/>
        <v>15412.333333333334</v>
      </c>
      <c r="BW11" s="16"/>
    </row>
    <row r="12" spans="1:75" s="2" customFormat="1" ht="15" customHeight="1" thickBot="1" x14ac:dyDescent="0.25">
      <c r="A12" s="11" t="s">
        <v>48</v>
      </c>
      <c r="B12" s="12" t="s">
        <v>49</v>
      </c>
      <c r="C12" s="13">
        <v>62</v>
      </c>
      <c r="D12" s="155">
        <v>2500</v>
      </c>
      <c r="E12" s="156">
        <v>6500</v>
      </c>
      <c r="F12" s="118">
        <v>3900</v>
      </c>
      <c r="G12" s="156">
        <v>1500</v>
      </c>
      <c r="H12" s="156">
        <v>1000</v>
      </c>
      <c r="I12" s="116">
        <f>AVERAGE(D12,F12)</f>
        <v>3200</v>
      </c>
      <c r="J12" s="77">
        <v>1</v>
      </c>
      <c r="K12" s="162">
        <f t="shared" si="20"/>
        <v>375</v>
      </c>
      <c r="L12" s="156">
        <f t="shared" si="21"/>
        <v>1300</v>
      </c>
      <c r="M12" s="163">
        <f t="shared" si="22"/>
        <v>780</v>
      </c>
      <c r="N12" s="163">
        <f t="shared" si="23"/>
        <v>300</v>
      </c>
      <c r="O12" s="156">
        <v>120</v>
      </c>
      <c r="P12" s="120">
        <f t="shared" si="24"/>
        <v>485</v>
      </c>
      <c r="Q12" s="77">
        <v>6</v>
      </c>
      <c r="R12" s="162">
        <v>2000</v>
      </c>
      <c r="S12" s="156">
        <f t="shared" si="25"/>
        <v>5200</v>
      </c>
      <c r="T12" s="163">
        <f t="shared" si="26"/>
        <v>3120</v>
      </c>
      <c r="U12" s="163">
        <f t="shared" si="27"/>
        <v>1200</v>
      </c>
      <c r="V12" s="156">
        <v>800</v>
      </c>
      <c r="W12" s="120">
        <f>AVERAGE(R12,T12:U12)</f>
        <v>2106.6666666666665</v>
      </c>
      <c r="X12" s="77">
        <v>1</v>
      </c>
      <c r="Y12" s="162">
        <f t="shared" si="28"/>
        <v>300</v>
      </c>
      <c r="Z12" s="156">
        <f t="shared" si="29"/>
        <v>1040</v>
      </c>
      <c r="AA12" s="163">
        <f t="shared" si="30"/>
        <v>624</v>
      </c>
      <c r="AB12" s="163">
        <f t="shared" si="31"/>
        <v>240</v>
      </c>
      <c r="AC12" s="156">
        <v>96</v>
      </c>
      <c r="AD12" s="120">
        <f>AVERAGE(Y12,AA12:AB12)</f>
        <v>388</v>
      </c>
      <c r="AE12" s="166">
        <f t="shared" si="5"/>
        <v>211913</v>
      </c>
      <c r="AF12" s="78">
        <v>1</v>
      </c>
      <c r="AG12" s="104">
        <f t="shared" si="32"/>
        <v>1600</v>
      </c>
      <c r="AH12" s="125">
        <f t="shared" si="33"/>
        <v>5200</v>
      </c>
      <c r="AI12" s="79">
        <v>3500</v>
      </c>
      <c r="AJ12" s="79">
        <f t="shared" si="34"/>
        <v>1200</v>
      </c>
      <c r="AK12" s="125">
        <v>800</v>
      </c>
      <c r="AL12" s="114">
        <f>AVERAGE(AI12:AJ12)</f>
        <v>2350</v>
      </c>
      <c r="AM12" s="104">
        <f t="shared" si="35"/>
        <v>240</v>
      </c>
      <c r="AN12" s="125">
        <f t="shared" si="36"/>
        <v>1040</v>
      </c>
      <c r="AO12" s="79">
        <f t="shared" si="37"/>
        <v>700</v>
      </c>
      <c r="AP12" s="79">
        <f t="shared" si="38"/>
        <v>240</v>
      </c>
      <c r="AQ12" s="125">
        <v>113</v>
      </c>
      <c r="AR12" s="114">
        <f>AVERAGE(AM12,AO12:AP12)</f>
        <v>393.33333333333331</v>
      </c>
      <c r="AS12" s="14">
        <f t="shared" si="6"/>
        <v>2743.3333333333335</v>
      </c>
      <c r="AT12" s="78">
        <v>1</v>
      </c>
      <c r="AU12" s="105">
        <f t="shared" si="39"/>
        <v>1280</v>
      </c>
      <c r="AV12" s="125">
        <f t="shared" si="40"/>
        <v>4875</v>
      </c>
      <c r="AW12" s="82">
        <v>3300</v>
      </c>
      <c r="AX12" s="125">
        <f t="shared" si="41"/>
        <v>900</v>
      </c>
      <c r="AY12" s="125">
        <v>800</v>
      </c>
      <c r="AZ12" s="107">
        <f>AVERAGE(AU12,AW12)</f>
        <v>2290</v>
      </c>
      <c r="BA12" s="127">
        <f t="shared" si="7"/>
        <v>192</v>
      </c>
      <c r="BB12" s="125">
        <f t="shared" si="8"/>
        <v>975</v>
      </c>
      <c r="BC12" s="82">
        <f t="shared" si="9"/>
        <v>660</v>
      </c>
      <c r="BD12" s="125">
        <f t="shared" si="10"/>
        <v>180</v>
      </c>
      <c r="BE12" s="125">
        <v>100</v>
      </c>
      <c r="BF12" s="129">
        <f>BC12</f>
        <v>660</v>
      </c>
      <c r="BG12" s="14">
        <f t="shared" si="11"/>
        <v>2950</v>
      </c>
      <c r="BH12" s="78">
        <v>1</v>
      </c>
      <c r="BI12" s="106">
        <f t="shared" si="12"/>
        <v>1024</v>
      </c>
      <c r="BJ12" s="125">
        <f t="shared" si="13"/>
        <v>4550</v>
      </c>
      <c r="BK12" s="85">
        <v>3000</v>
      </c>
      <c r="BL12" s="125">
        <f t="shared" si="14"/>
        <v>750</v>
      </c>
      <c r="BM12" s="125">
        <v>800</v>
      </c>
      <c r="BN12" s="111">
        <f>AVERAGE(BI12,BK12)</f>
        <v>2012</v>
      </c>
      <c r="BO12" s="138">
        <f t="shared" si="15"/>
        <v>153.6</v>
      </c>
      <c r="BP12" s="125">
        <f t="shared" si="16"/>
        <v>910</v>
      </c>
      <c r="BQ12" s="125">
        <f t="shared" si="17"/>
        <v>600</v>
      </c>
      <c r="BR12" s="139">
        <f t="shared" si="18"/>
        <v>150</v>
      </c>
      <c r="BS12" s="139">
        <v>95</v>
      </c>
      <c r="BT12" s="111">
        <f>AVERAGE(BO12,BR12:BS12)</f>
        <v>132.86666666666667</v>
      </c>
      <c r="BU12" s="94">
        <f t="shared" si="19"/>
        <v>2144.8666666666668</v>
      </c>
      <c r="BV12" s="15">
        <f t="shared" si="4"/>
        <v>219751.2</v>
      </c>
      <c r="BW12" s="16"/>
    </row>
    <row r="13" spans="1:75" s="2" customFormat="1" ht="15" customHeight="1" thickBot="1" x14ac:dyDescent="0.25">
      <c r="A13" s="11" t="s">
        <v>50</v>
      </c>
      <c r="B13" s="12" t="s">
        <v>51</v>
      </c>
      <c r="C13" s="13">
        <v>24</v>
      </c>
      <c r="D13" s="155">
        <v>2500</v>
      </c>
      <c r="E13" s="156">
        <v>6000</v>
      </c>
      <c r="F13" s="118">
        <v>3700</v>
      </c>
      <c r="G13" s="118">
        <v>1500</v>
      </c>
      <c r="H13" s="156">
        <v>1000</v>
      </c>
      <c r="I13" s="116">
        <f>AVERAGE(D13,F13:G13)</f>
        <v>2566.6666666666665</v>
      </c>
      <c r="J13" s="77">
        <v>1</v>
      </c>
      <c r="K13" s="162">
        <f t="shared" si="20"/>
        <v>375</v>
      </c>
      <c r="L13" s="156">
        <f t="shared" si="21"/>
        <v>1200</v>
      </c>
      <c r="M13" s="163">
        <f t="shared" si="22"/>
        <v>740</v>
      </c>
      <c r="N13" s="163">
        <f t="shared" si="23"/>
        <v>300</v>
      </c>
      <c r="O13" s="156">
        <v>110</v>
      </c>
      <c r="P13" s="120">
        <f t="shared" si="24"/>
        <v>471.66666666666669</v>
      </c>
      <c r="Q13" s="77">
        <v>6</v>
      </c>
      <c r="R13" s="162">
        <v>2000</v>
      </c>
      <c r="S13" s="156">
        <f t="shared" si="25"/>
        <v>4800</v>
      </c>
      <c r="T13" s="163">
        <f t="shared" si="26"/>
        <v>2960</v>
      </c>
      <c r="U13" s="163">
        <f t="shared" si="27"/>
        <v>1200</v>
      </c>
      <c r="V13" s="156">
        <v>800</v>
      </c>
      <c r="W13" s="120">
        <f>AVERAGE(R13,T13:U13)</f>
        <v>2053.3333333333335</v>
      </c>
      <c r="X13" s="77">
        <v>1</v>
      </c>
      <c r="Y13" s="162">
        <f t="shared" si="28"/>
        <v>300</v>
      </c>
      <c r="Z13" s="156">
        <f t="shared" si="29"/>
        <v>960</v>
      </c>
      <c r="AA13" s="163">
        <f t="shared" si="30"/>
        <v>592</v>
      </c>
      <c r="AB13" s="163">
        <f t="shared" si="31"/>
        <v>240</v>
      </c>
      <c r="AC13" s="156">
        <v>88</v>
      </c>
      <c r="AD13" s="120">
        <f>AVERAGE(Y13,AA13:AB13)</f>
        <v>377.33333333333331</v>
      </c>
      <c r="AE13" s="166">
        <f t="shared" si="5"/>
        <v>74768.999999999985</v>
      </c>
      <c r="AF13" s="78">
        <v>1</v>
      </c>
      <c r="AG13" s="104">
        <f t="shared" si="32"/>
        <v>1600</v>
      </c>
      <c r="AH13" s="125">
        <f t="shared" si="33"/>
        <v>4800</v>
      </c>
      <c r="AI13" s="79">
        <v>3200</v>
      </c>
      <c r="AJ13" s="79">
        <f t="shared" si="34"/>
        <v>1200</v>
      </c>
      <c r="AK13" s="125">
        <v>800</v>
      </c>
      <c r="AL13" s="114">
        <f>AVERAGE(AI13:AJ13)</f>
        <v>2200</v>
      </c>
      <c r="AM13" s="104">
        <f t="shared" si="35"/>
        <v>240</v>
      </c>
      <c r="AN13" s="125">
        <f t="shared" si="36"/>
        <v>960</v>
      </c>
      <c r="AO13" s="79">
        <f t="shared" si="37"/>
        <v>640</v>
      </c>
      <c r="AP13" s="79">
        <f t="shared" si="38"/>
        <v>240</v>
      </c>
      <c r="AQ13" s="125">
        <v>101</v>
      </c>
      <c r="AR13" s="114">
        <f>AVERAGE(AM13,AO13:AP13)</f>
        <v>373.33333333333331</v>
      </c>
      <c r="AS13" s="14">
        <f t="shared" si="6"/>
        <v>2573.3333333333335</v>
      </c>
      <c r="AT13" s="78">
        <v>1</v>
      </c>
      <c r="AU13" s="105">
        <f t="shared" si="39"/>
        <v>1280</v>
      </c>
      <c r="AV13" s="82">
        <f t="shared" si="40"/>
        <v>4500</v>
      </c>
      <c r="AW13" s="82">
        <v>3000</v>
      </c>
      <c r="AX13" s="125">
        <f t="shared" si="41"/>
        <v>900</v>
      </c>
      <c r="AY13" s="125">
        <v>800</v>
      </c>
      <c r="AZ13" s="107">
        <f t="shared" ref="AZ13" si="43">AVERAGE(AU13:AY13)</f>
        <v>2096</v>
      </c>
      <c r="BA13" s="127">
        <f t="shared" si="7"/>
        <v>192</v>
      </c>
      <c r="BB13" s="125">
        <f t="shared" si="8"/>
        <v>900</v>
      </c>
      <c r="BC13" s="82">
        <f t="shared" si="9"/>
        <v>600</v>
      </c>
      <c r="BD13" s="125">
        <f t="shared" si="10"/>
        <v>180</v>
      </c>
      <c r="BE13" s="125">
        <v>95</v>
      </c>
      <c r="BF13" s="129">
        <f>BC13</f>
        <v>600</v>
      </c>
      <c r="BG13" s="14">
        <f t="shared" si="11"/>
        <v>2696</v>
      </c>
      <c r="BH13" s="78">
        <v>1</v>
      </c>
      <c r="BI13" s="106">
        <f t="shared" si="12"/>
        <v>1024</v>
      </c>
      <c r="BJ13" s="125">
        <f t="shared" si="13"/>
        <v>4200</v>
      </c>
      <c r="BK13" s="85">
        <v>2500</v>
      </c>
      <c r="BL13" s="125">
        <f t="shared" si="14"/>
        <v>750</v>
      </c>
      <c r="BM13" s="125">
        <v>800</v>
      </c>
      <c r="BN13" s="111">
        <f>AVERAGE(BI13,BK13)</f>
        <v>1762</v>
      </c>
      <c r="BO13" s="109">
        <f t="shared" si="15"/>
        <v>153.6</v>
      </c>
      <c r="BP13" s="125">
        <f t="shared" si="16"/>
        <v>840</v>
      </c>
      <c r="BQ13" s="125">
        <f t="shared" si="17"/>
        <v>500</v>
      </c>
      <c r="BR13" s="85">
        <f t="shared" si="18"/>
        <v>150</v>
      </c>
      <c r="BS13" s="85">
        <v>89</v>
      </c>
      <c r="BT13" s="111">
        <f>AVERAGE(BO13,BR13:BS13)</f>
        <v>130.86666666666667</v>
      </c>
      <c r="BU13" s="94">
        <f t="shared" si="19"/>
        <v>1892.8666666666668</v>
      </c>
      <c r="BV13" s="15">
        <f t="shared" si="4"/>
        <v>81931.199999999983</v>
      </c>
      <c r="BW13" s="16"/>
    </row>
    <row r="14" spans="1:75" s="2" customFormat="1" ht="15" customHeight="1" thickBot="1" x14ac:dyDescent="0.25">
      <c r="A14" s="11" t="s">
        <v>52</v>
      </c>
      <c r="B14" s="12" t="s">
        <v>53</v>
      </c>
      <c r="C14" s="13">
        <v>10</v>
      </c>
      <c r="D14" s="155">
        <v>1800</v>
      </c>
      <c r="E14" s="156">
        <v>6800</v>
      </c>
      <c r="F14" s="118">
        <v>2900</v>
      </c>
      <c r="G14" s="118">
        <v>1250</v>
      </c>
      <c r="H14" s="156">
        <v>1000</v>
      </c>
      <c r="I14" s="116">
        <f>AVERAGE(D14,F14:G14)</f>
        <v>1983.3333333333333</v>
      </c>
      <c r="J14" s="77">
        <v>1</v>
      </c>
      <c r="K14" s="162">
        <f t="shared" si="20"/>
        <v>270</v>
      </c>
      <c r="L14" s="156">
        <f t="shared" si="21"/>
        <v>1360</v>
      </c>
      <c r="M14" s="163">
        <f t="shared" si="22"/>
        <v>580</v>
      </c>
      <c r="N14" s="163">
        <f t="shared" si="23"/>
        <v>250</v>
      </c>
      <c r="O14" s="156">
        <v>100</v>
      </c>
      <c r="P14" s="120">
        <f t="shared" si="24"/>
        <v>366.66666666666669</v>
      </c>
      <c r="Q14" s="77">
        <v>1</v>
      </c>
      <c r="R14" s="162">
        <v>1440</v>
      </c>
      <c r="S14" s="156">
        <f t="shared" si="25"/>
        <v>5440</v>
      </c>
      <c r="T14" s="163">
        <f t="shared" si="26"/>
        <v>2320</v>
      </c>
      <c r="U14" s="156">
        <f t="shared" si="27"/>
        <v>1000</v>
      </c>
      <c r="V14" s="156">
        <v>800</v>
      </c>
      <c r="W14" s="131">
        <f>AVERAGE(R14,T14)</f>
        <v>1880</v>
      </c>
      <c r="X14" s="77">
        <v>1</v>
      </c>
      <c r="Y14" s="162">
        <f t="shared" si="28"/>
        <v>216</v>
      </c>
      <c r="Z14" s="156">
        <f t="shared" si="29"/>
        <v>1088</v>
      </c>
      <c r="AA14" s="163">
        <f t="shared" si="30"/>
        <v>464</v>
      </c>
      <c r="AB14" s="156">
        <f t="shared" si="31"/>
        <v>200</v>
      </c>
      <c r="AC14" s="156">
        <v>100</v>
      </c>
      <c r="AD14" s="120">
        <f>AVERAGE(Y14,AA14)</f>
        <v>340</v>
      </c>
      <c r="AE14" s="166">
        <f t="shared" si="5"/>
        <v>22420</v>
      </c>
      <c r="AF14" s="78">
        <v>1</v>
      </c>
      <c r="AG14" s="104">
        <f t="shared" si="32"/>
        <v>1152</v>
      </c>
      <c r="AH14" s="125">
        <f t="shared" si="33"/>
        <v>5440</v>
      </c>
      <c r="AI14" s="79">
        <v>2600</v>
      </c>
      <c r="AJ14" s="125">
        <f t="shared" si="34"/>
        <v>1000</v>
      </c>
      <c r="AK14" s="125">
        <v>800</v>
      </c>
      <c r="AL14" s="114">
        <f>AVERAGE(AG14,AI14)</f>
        <v>1876</v>
      </c>
      <c r="AM14" s="127">
        <f t="shared" si="35"/>
        <v>172.79999999999998</v>
      </c>
      <c r="AN14" s="125">
        <f t="shared" si="36"/>
        <v>1088</v>
      </c>
      <c r="AO14" s="79">
        <f t="shared" si="37"/>
        <v>520</v>
      </c>
      <c r="AP14" s="79">
        <f t="shared" si="38"/>
        <v>200</v>
      </c>
      <c r="AQ14" s="125">
        <v>108</v>
      </c>
      <c r="AR14" s="114">
        <f>AVERAGE(AO14:AP14)</f>
        <v>360</v>
      </c>
      <c r="AS14" s="14">
        <f t="shared" si="6"/>
        <v>2236</v>
      </c>
      <c r="AT14" s="78">
        <v>1</v>
      </c>
      <c r="AU14" s="127">
        <f t="shared" si="39"/>
        <v>921.6</v>
      </c>
      <c r="AV14" s="125">
        <f t="shared" si="40"/>
        <v>5100</v>
      </c>
      <c r="AW14" s="82">
        <v>2200</v>
      </c>
      <c r="AX14" s="125">
        <f t="shared" si="41"/>
        <v>750</v>
      </c>
      <c r="AY14" s="125">
        <v>800</v>
      </c>
      <c r="AZ14" s="107">
        <f>AW14</f>
        <v>2200</v>
      </c>
      <c r="BA14" s="127">
        <f t="shared" si="7"/>
        <v>138.24</v>
      </c>
      <c r="BB14" s="125">
        <f t="shared" si="8"/>
        <v>1020</v>
      </c>
      <c r="BC14" s="82">
        <f t="shared" si="9"/>
        <v>440</v>
      </c>
      <c r="BD14" s="125">
        <f t="shared" si="10"/>
        <v>150</v>
      </c>
      <c r="BE14" s="125">
        <v>85</v>
      </c>
      <c r="BF14" s="107">
        <f>BC14</f>
        <v>440</v>
      </c>
      <c r="BG14" s="14">
        <f t="shared" si="11"/>
        <v>2640</v>
      </c>
      <c r="BH14" s="78">
        <v>1</v>
      </c>
      <c r="BI14" s="127">
        <f t="shared" si="12"/>
        <v>737.28000000000009</v>
      </c>
      <c r="BJ14" s="125">
        <f t="shared" si="13"/>
        <v>4760</v>
      </c>
      <c r="BK14" s="85">
        <v>1800</v>
      </c>
      <c r="BL14" s="125">
        <f t="shared" si="14"/>
        <v>625</v>
      </c>
      <c r="BM14" s="125">
        <v>800</v>
      </c>
      <c r="BN14" s="111">
        <f>BK14</f>
        <v>1800</v>
      </c>
      <c r="BO14" s="141">
        <f t="shared" si="15"/>
        <v>110.59200000000001</v>
      </c>
      <c r="BP14" s="125">
        <f t="shared" si="16"/>
        <v>952</v>
      </c>
      <c r="BQ14" s="85">
        <f t="shared" si="17"/>
        <v>360</v>
      </c>
      <c r="BR14" s="125">
        <f t="shared" si="18"/>
        <v>125</v>
      </c>
      <c r="BS14" s="125">
        <v>80</v>
      </c>
      <c r="BT14" s="111">
        <f>BQ14</f>
        <v>360</v>
      </c>
      <c r="BU14" s="94">
        <f t="shared" si="19"/>
        <v>2160</v>
      </c>
      <c r="BV14" s="15">
        <f t="shared" si="4"/>
        <v>29456</v>
      </c>
      <c r="BW14" s="16"/>
    </row>
    <row r="15" spans="1:75" s="2" customFormat="1" ht="15" customHeight="1" thickBot="1" x14ac:dyDescent="0.25">
      <c r="A15" s="11" t="s">
        <v>54</v>
      </c>
      <c r="B15" s="12" t="s">
        <v>55</v>
      </c>
      <c r="C15" s="13">
        <v>376</v>
      </c>
      <c r="D15" s="155">
        <v>1600</v>
      </c>
      <c r="E15" s="156">
        <v>6200</v>
      </c>
      <c r="F15" s="118">
        <v>2700</v>
      </c>
      <c r="G15" s="118">
        <v>1000</v>
      </c>
      <c r="H15" s="156">
        <v>980</v>
      </c>
      <c r="I15" s="116">
        <f>AVERAGE(D15,F15:G15)</f>
        <v>1766.6666666666667</v>
      </c>
      <c r="J15" s="77">
        <v>2</v>
      </c>
      <c r="K15" s="162">
        <f t="shared" si="20"/>
        <v>240</v>
      </c>
      <c r="L15" s="156">
        <f t="shared" si="21"/>
        <v>1240</v>
      </c>
      <c r="M15" s="163">
        <f t="shared" si="22"/>
        <v>540</v>
      </c>
      <c r="N15" s="156">
        <f t="shared" si="23"/>
        <v>200</v>
      </c>
      <c r="O15" s="156">
        <v>98</v>
      </c>
      <c r="P15" s="131">
        <f>AVERAGE(K15,M15)</f>
        <v>390</v>
      </c>
      <c r="Q15" s="77">
        <v>6</v>
      </c>
      <c r="R15" s="162">
        <v>1280</v>
      </c>
      <c r="S15" s="156">
        <f t="shared" si="25"/>
        <v>4960</v>
      </c>
      <c r="T15" s="163">
        <f t="shared" si="26"/>
        <v>2160</v>
      </c>
      <c r="U15" s="156">
        <f t="shared" si="27"/>
        <v>800</v>
      </c>
      <c r="V15" s="156">
        <v>784</v>
      </c>
      <c r="W15" s="131">
        <f>AVERAGE(R15,T15)</f>
        <v>1720</v>
      </c>
      <c r="X15" s="77">
        <v>2</v>
      </c>
      <c r="Y15" s="162">
        <f t="shared" si="28"/>
        <v>192</v>
      </c>
      <c r="Z15" s="156">
        <f t="shared" si="29"/>
        <v>992</v>
      </c>
      <c r="AA15" s="163">
        <f t="shared" si="30"/>
        <v>432</v>
      </c>
      <c r="AB15" s="156">
        <f t="shared" si="31"/>
        <v>160</v>
      </c>
      <c r="AC15" s="156">
        <v>70</v>
      </c>
      <c r="AD15" s="120">
        <f>AVERAGE(Y15,AA15)</f>
        <v>312</v>
      </c>
      <c r="AE15" s="166">
        <f t="shared" si="5"/>
        <v>675990.66666666674</v>
      </c>
      <c r="AF15" s="78">
        <v>1</v>
      </c>
      <c r="AG15" s="104">
        <f t="shared" si="32"/>
        <v>1024</v>
      </c>
      <c r="AH15" s="125">
        <f t="shared" si="33"/>
        <v>4960</v>
      </c>
      <c r="AI15" s="79">
        <v>2300</v>
      </c>
      <c r="AJ15" s="125">
        <f t="shared" si="34"/>
        <v>800</v>
      </c>
      <c r="AK15" s="125">
        <v>784</v>
      </c>
      <c r="AL15" s="114">
        <f>AVERAGE(AG15,AI15)</f>
        <v>1662</v>
      </c>
      <c r="AM15" s="127">
        <f t="shared" si="35"/>
        <v>153.6</v>
      </c>
      <c r="AN15" s="125">
        <f t="shared" si="36"/>
        <v>992</v>
      </c>
      <c r="AO15" s="79">
        <f t="shared" si="37"/>
        <v>460</v>
      </c>
      <c r="AP15" s="125">
        <f t="shared" si="38"/>
        <v>160</v>
      </c>
      <c r="AQ15" s="125">
        <v>91</v>
      </c>
      <c r="AR15" s="129">
        <f>AO15</f>
        <v>460</v>
      </c>
      <c r="AS15" s="14">
        <f t="shared" si="6"/>
        <v>2122</v>
      </c>
      <c r="AT15" s="78">
        <v>1</v>
      </c>
      <c r="AU15" s="127">
        <f t="shared" si="39"/>
        <v>819.2</v>
      </c>
      <c r="AV15" s="125">
        <f t="shared" si="40"/>
        <v>4650</v>
      </c>
      <c r="AW15" s="82">
        <v>2000</v>
      </c>
      <c r="AX15" s="125">
        <f t="shared" si="41"/>
        <v>600</v>
      </c>
      <c r="AY15" s="125">
        <v>784</v>
      </c>
      <c r="AZ15" s="107">
        <f>AW15</f>
        <v>2000</v>
      </c>
      <c r="BA15" s="127">
        <f t="shared" si="7"/>
        <v>122.88</v>
      </c>
      <c r="BB15" s="125">
        <f t="shared" si="8"/>
        <v>930</v>
      </c>
      <c r="BC15" s="82">
        <f t="shared" si="9"/>
        <v>400</v>
      </c>
      <c r="BD15" s="125">
        <f t="shared" si="10"/>
        <v>120</v>
      </c>
      <c r="BE15" s="125">
        <v>84</v>
      </c>
      <c r="BF15" s="107">
        <f>BC15</f>
        <v>400</v>
      </c>
      <c r="BG15" s="14">
        <f t="shared" si="11"/>
        <v>2400</v>
      </c>
      <c r="BH15" s="78">
        <v>1</v>
      </c>
      <c r="BI15" s="127">
        <f t="shared" si="12"/>
        <v>655.36000000000013</v>
      </c>
      <c r="BJ15" s="125">
        <f t="shared" si="13"/>
        <v>4340</v>
      </c>
      <c r="BK15" s="85">
        <v>1500</v>
      </c>
      <c r="BL15" s="125">
        <f t="shared" si="14"/>
        <v>500</v>
      </c>
      <c r="BM15" s="85">
        <v>784</v>
      </c>
      <c r="BN15" s="111">
        <f>AVERAGE(BK15,BM15)</f>
        <v>1142</v>
      </c>
      <c r="BO15" s="141">
        <f t="shared" si="15"/>
        <v>98.304000000000016</v>
      </c>
      <c r="BP15" s="125">
        <f t="shared" si="16"/>
        <v>868</v>
      </c>
      <c r="BQ15" s="85">
        <f t="shared" si="17"/>
        <v>300</v>
      </c>
      <c r="BR15" s="125">
        <f t="shared" si="18"/>
        <v>100</v>
      </c>
      <c r="BS15" s="125">
        <v>75</v>
      </c>
      <c r="BT15" s="129">
        <f>BQ15</f>
        <v>300</v>
      </c>
      <c r="BU15" s="94">
        <f t="shared" si="19"/>
        <v>1442</v>
      </c>
      <c r="BV15" s="15">
        <f t="shared" si="4"/>
        <v>681954.66666666674</v>
      </c>
      <c r="BW15" s="16"/>
    </row>
    <row r="16" spans="1:75" s="2" customFormat="1" ht="15" customHeight="1" thickBot="1" x14ac:dyDescent="0.25">
      <c r="A16" s="11" t="s">
        <v>56</v>
      </c>
      <c r="B16" s="12" t="s">
        <v>57</v>
      </c>
      <c r="C16" s="13">
        <v>18</v>
      </c>
      <c r="D16" s="155">
        <v>1500</v>
      </c>
      <c r="E16" s="156">
        <v>6000</v>
      </c>
      <c r="F16" s="118">
        <v>2500</v>
      </c>
      <c r="G16" s="156">
        <v>800</v>
      </c>
      <c r="H16" s="156">
        <v>700</v>
      </c>
      <c r="I16" s="116">
        <f>AVERAGE(D16,F16)</f>
        <v>2000</v>
      </c>
      <c r="J16" s="77">
        <v>1</v>
      </c>
      <c r="K16" s="162">
        <f t="shared" si="20"/>
        <v>225</v>
      </c>
      <c r="L16" s="156">
        <f t="shared" si="21"/>
        <v>1200</v>
      </c>
      <c r="M16" s="163">
        <f t="shared" si="22"/>
        <v>500</v>
      </c>
      <c r="N16" s="156">
        <f t="shared" si="23"/>
        <v>160</v>
      </c>
      <c r="O16" s="156">
        <v>70</v>
      </c>
      <c r="P16" s="120">
        <f>AVERAGE(K16,M16)</f>
        <v>362.5</v>
      </c>
      <c r="Q16" s="77">
        <v>2</v>
      </c>
      <c r="R16" s="162">
        <v>1200</v>
      </c>
      <c r="S16" s="156">
        <f t="shared" si="25"/>
        <v>4800</v>
      </c>
      <c r="T16" s="163">
        <f t="shared" si="26"/>
        <v>2000</v>
      </c>
      <c r="U16" s="156">
        <f t="shared" si="27"/>
        <v>640</v>
      </c>
      <c r="V16" s="156">
        <v>560</v>
      </c>
      <c r="W16" s="120">
        <f t="shared" ref="W16:W22" si="44">AVERAGE(R16,T16)</f>
        <v>1600</v>
      </c>
      <c r="X16" s="77">
        <v>1</v>
      </c>
      <c r="Y16" s="162">
        <f t="shared" si="28"/>
        <v>180</v>
      </c>
      <c r="Z16" s="156">
        <f t="shared" si="29"/>
        <v>960</v>
      </c>
      <c r="AA16" s="163">
        <f t="shared" si="30"/>
        <v>400</v>
      </c>
      <c r="AB16" s="156">
        <f t="shared" si="31"/>
        <v>128</v>
      </c>
      <c r="AC16" s="156">
        <v>56</v>
      </c>
      <c r="AD16" s="120">
        <f>AVERAGE(Y16,AA16)</f>
        <v>290</v>
      </c>
      <c r="AE16" s="166">
        <f t="shared" si="5"/>
        <v>39852.5</v>
      </c>
      <c r="AF16" s="78">
        <v>1</v>
      </c>
      <c r="AG16" s="104">
        <f t="shared" si="32"/>
        <v>960</v>
      </c>
      <c r="AH16" s="125">
        <f t="shared" si="33"/>
        <v>4800</v>
      </c>
      <c r="AI16" s="79">
        <v>2100</v>
      </c>
      <c r="AJ16" s="125">
        <f t="shared" si="34"/>
        <v>640</v>
      </c>
      <c r="AK16" s="125">
        <v>560</v>
      </c>
      <c r="AL16" s="114">
        <f>AVERAGE(AG16,AI16)</f>
        <v>1530</v>
      </c>
      <c r="AM16" s="127">
        <f t="shared" si="35"/>
        <v>144</v>
      </c>
      <c r="AN16" s="125">
        <f t="shared" si="36"/>
        <v>960</v>
      </c>
      <c r="AO16" s="79">
        <f t="shared" si="37"/>
        <v>420</v>
      </c>
      <c r="AP16" s="125">
        <f t="shared" si="38"/>
        <v>128</v>
      </c>
      <c r="AQ16" s="125">
        <v>71</v>
      </c>
      <c r="AR16" s="129">
        <f>AO16</f>
        <v>420</v>
      </c>
      <c r="AS16" s="14">
        <f t="shared" si="6"/>
        <v>1950</v>
      </c>
      <c r="AT16" s="78">
        <v>1</v>
      </c>
      <c r="AU16" s="127">
        <f t="shared" si="39"/>
        <v>768</v>
      </c>
      <c r="AV16" s="125">
        <f t="shared" si="40"/>
        <v>4500</v>
      </c>
      <c r="AW16" s="82">
        <v>1900</v>
      </c>
      <c r="AX16" s="125">
        <f t="shared" si="41"/>
        <v>480</v>
      </c>
      <c r="AY16" s="125">
        <v>560</v>
      </c>
      <c r="AZ16" s="107">
        <f>AW16</f>
        <v>1900</v>
      </c>
      <c r="BA16" s="127">
        <f t="shared" si="7"/>
        <v>115.19999999999999</v>
      </c>
      <c r="BB16" s="125">
        <f t="shared" si="8"/>
        <v>900</v>
      </c>
      <c r="BC16" s="82">
        <f t="shared" si="9"/>
        <v>380</v>
      </c>
      <c r="BD16" s="125">
        <f t="shared" si="10"/>
        <v>96</v>
      </c>
      <c r="BE16" s="125">
        <v>50</v>
      </c>
      <c r="BF16" s="107">
        <f>BC16</f>
        <v>380</v>
      </c>
      <c r="BG16" s="14">
        <f t="shared" si="11"/>
        <v>2280</v>
      </c>
      <c r="BH16" s="78">
        <v>1</v>
      </c>
      <c r="BI16" s="127">
        <f t="shared" si="12"/>
        <v>614.40000000000009</v>
      </c>
      <c r="BJ16" s="125">
        <f t="shared" si="13"/>
        <v>4200</v>
      </c>
      <c r="BK16" s="85">
        <v>1200</v>
      </c>
      <c r="BL16" s="125">
        <f t="shared" si="14"/>
        <v>400</v>
      </c>
      <c r="BM16" s="125">
        <v>560</v>
      </c>
      <c r="BN16" s="111">
        <f>BK16</f>
        <v>1200</v>
      </c>
      <c r="BO16" s="141">
        <f t="shared" si="15"/>
        <v>92.160000000000011</v>
      </c>
      <c r="BP16" s="125">
        <f t="shared" si="16"/>
        <v>840</v>
      </c>
      <c r="BQ16" s="85">
        <f t="shared" si="17"/>
        <v>240</v>
      </c>
      <c r="BR16" s="125">
        <f t="shared" si="18"/>
        <v>80</v>
      </c>
      <c r="BS16" s="125">
        <v>40</v>
      </c>
      <c r="BT16" s="111">
        <f>BQ16</f>
        <v>240</v>
      </c>
      <c r="BU16" s="94">
        <f t="shared" si="19"/>
        <v>1440</v>
      </c>
      <c r="BV16" s="15">
        <f t="shared" si="4"/>
        <v>45522.5</v>
      </c>
      <c r="BW16" s="16"/>
    </row>
    <row r="17" spans="1:75" s="2" customFormat="1" ht="15" customHeight="1" thickBot="1" x14ac:dyDescent="0.25">
      <c r="A17" s="11" t="s">
        <v>58</v>
      </c>
      <c r="B17" s="12" t="s">
        <v>59</v>
      </c>
      <c r="C17" s="13">
        <v>1000</v>
      </c>
      <c r="D17" s="155">
        <v>1300</v>
      </c>
      <c r="E17" s="156">
        <v>1500</v>
      </c>
      <c r="F17" s="118">
        <v>1300</v>
      </c>
      <c r="G17" s="118">
        <v>500</v>
      </c>
      <c r="H17" s="156">
        <v>206</v>
      </c>
      <c r="I17" s="116">
        <f>AVERAGE(D17,F17:G17)</f>
        <v>1033.3333333333333</v>
      </c>
      <c r="J17" s="77">
        <v>28.5</v>
      </c>
      <c r="K17" s="162">
        <f t="shared" si="20"/>
        <v>195</v>
      </c>
      <c r="L17" s="156">
        <f t="shared" si="21"/>
        <v>300</v>
      </c>
      <c r="M17" s="163">
        <f t="shared" si="22"/>
        <v>260</v>
      </c>
      <c r="N17" s="163">
        <f t="shared" si="23"/>
        <v>100</v>
      </c>
      <c r="O17" s="156">
        <v>20</v>
      </c>
      <c r="P17" s="120">
        <f>AVERAGE(K17,M17:N17)</f>
        <v>185</v>
      </c>
      <c r="Q17" s="77">
        <v>5</v>
      </c>
      <c r="R17" s="162">
        <v>1040</v>
      </c>
      <c r="S17" s="156">
        <f t="shared" si="25"/>
        <v>1200</v>
      </c>
      <c r="T17" s="163">
        <f t="shared" si="26"/>
        <v>1040</v>
      </c>
      <c r="U17" s="156">
        <f t="shared" si="27"/>
        <v>400</v>
      </c>
      <c r="V17" s="156">
        <v>164</v>
      </c>
      <c r="W17" s="131">
        <f t="shared" si="44"/>
        <v>1040</v>
      </c>
      <c r="X17" s="77">
        <v>5</v>
      </c>
      <c r="Y17" s="162">
        <f t="shared" si="28"/>
        <v>156</v>
      </c>
      <c r="Z17" s="163">
        <f t="shared" si="29"/>
        <v>240</v>
      </c>
      <c r="AA17" s="163">
        <f t="shared" si="30"/>
        <v>208</v>
      </c>
      <c r="AB17" s="156">
        <f t="shared" si="31"/>
        <v>80</v>
      </c>
      <c r="AC17" s="156">
        <v>15</v>
      </c>
      <c r="AD17" s="120">
        <f>AVERAGE(Y17:AA17)</f>
        <v>201.33333333333334</v>
      </c>
      <c r="AE17" s="166">
        <f t="shared" si="5"/>
        <v>1044812.4999999999</v>
      </c>
      <c r="AF17" s="78">
        <v>1</v>
      </c>
      <c r="AG17" s="104">
        <f t="shared" si="32"/>
        <v>832</v>
      </c>
      <c r="AH17" s="125">
        <f t="shared" si="33"/>
        <v>1200</v>
      </c>
      <c r="AI17" s="79">
        <v>1100</v>
      </c>
      <c r="AJ17" s="79">
        <f t="shared" si="34"/>
        <v>400</v>
      </c>
      <c r="AK17" s="125">
        <v>160</v>
      </c>
      <c r="AL17" s="114">
        <f>AVERAGE(AI17:AJ17)</f>
        <v>750</v>
      </c>
      <c r="AM17" s="104">
        <f t="shared" si="35"/>
        <v>124.8</v>
      </c>
      <c r="AN17" s="79">
        <f t="shared" si="36"/>
        <v>240</v>
      </c>
      <c r="AO17" s="79">
        <f t="shared" si="37"/>
        <v>220</v>
      </c>
      <c r="AP17" s="79">
        <f t="shared" si="38"/>
        <v>80</v>
      </c>
      <c r="AQ17" s="125">
        <v>20</v>
      </c>
      <c r="AR17" s="129">
        <f>AVERAGE(AM17:AP17)</f>
        <v>166.2</v>
      </c>
      <c r="AS17" s="14">
        <f t="shared" si="6"/>
        <v>916.2</v>
      </c>
      <c r="AT17" s="78">
        <v>1</v>
      </c>
      <c r="AU17" s="105">
        <f t="shared" si="39"/>
        <v>665.6</v>
      </c>
      <c r="AV17" s="125">
        <f t="shared" si="40"/>
        <v>1125</v>
      </c>
      <c r="AW17" s="82">
        <v>850</v>
      </c>
      <c r="AX17" s="82">
        <f t="shared" si="41"/>
        <v>300</v>
      </c>
      <c r="AY17" s="125">
        <v>160</v>
      </c>
      <c r="AZ17" s="107">
        <f>AVERAGE(AU17,AW17:AX17)</f>
        <v>605.19999999999993</v>
      </c>
      <c r="BA17" s="105">
        <f t="shared" si="7"/>
        <v>99.84</v>
      </c>
      <c r="BB17" s="125">
        <f t="shared" si="8"/>
        <v>225</v>
      </c>
      <c r="BC17" s="82">
        <f t="shared" si="9"/>
        <v>170</v>
      </c>
      <c r="BD17" s="125">
        <f t="shared" si="10"/>
        <v>60</v>
      </c>
      <c r="BE17" s="125">
        <v>18</v>
      </c>
      <c r="BF17" s="129">
        <f>AVERAGE(BA17,BC17)</f>
        <v>134.92000000000002</v>
      </c>
      <c r="BG17" s="14">
        <f t="shared" si="11"/>
        <v>740.11999999999989</v>
      </c>
      <c r="BH17" s="78">
        <v>1</v>
      </c>
      <c r="BI17" s="106">
        <f t="shared" si="12"/>
        <v>532.48</v>
      </c>
      <c r="BJ17" s="125">
        <f t="shared" si="13"/>
        <v>1050</v>
      </c>
      <c r="BK17" s="85">
        <v>550</v>
      </c>
      <c r="BL17" s="85">
        <f t="shared" si="14"/>
        <v>250</v>
      </c>
      <c r="BM17" s="125">
        <v>160</v>
      </c>
      <c r="BN17" s="111">
        <f>AVERAGE(BI17,BK17:BL17)</f>
        <v>444.16</v>
      </c>
      <c r="BO17" s="109">
        <f t="shared" si="15"/>
        <v>79.872</v>
      </c>
      <c r="BP17" s="125">
        <f t="shared" si="16"/>
        <v>210</v>
      </c>
      <c r="BQ17" s="85">
        <f t="shared" si="17"/>
        <v>110</v>
      </c>
      <c r="BR17" s="85">
        <f t="shared" si="18"/>
        <v>50</v>
      </c>
      <c r="BS17" s="125">
        <v>15</v>
      </c>
      <c r="BT17" s="111">
        <f>AVERAGE(BO17,BQ17:BR17)</f>
        <v>79.957333333333338</v>
      </c>
      <c r="BU17" s="94">
        <f t="shared" si="19"/>
        <v>524.11733333333336</v>
      </c>
      <c r="BV17" s="15">
        <f t="shared" si="4"/>
        <v>1046992.9373333332</v>
      </c>
      <c r="BW17" s="16"/>
    </row>
    <row r="18" spans="1:75" s="2" customFormat="1" ht="15" customHeight="1" thickBot="1" x14ac:dyDescent="0.25">
      <c r="A18" s="11" t="s">
        <v>60</v>
      </c>
      <c r="B18" s="12" t="s">
        <v>61</v>
      </c>
      <c r="C18" s="13">
        <v>478</v>
      </c>
      <c r="D18" s="155">
        <v>2000</v>
      </c>
      <c r="E18" s="156">
        <v>6000</v>
      </c>
      <c r="F18" s="118">
        <v>3500</v>
      </c>
      <c r="G18" s="118">
        <v>1500</v>
      </c>
      <c r="H18" s="156">
        <v>1000</v>
      </c>
      <c r="I18" s="116">
        <f>AVERAGE(D18,F18:G18)</f>
        <v>2333.3333333333335</v>
      </c>
      <c r="J18" s="77">
        <v>15</v>
      </c>
      <c r="K18" s="162">
        <f t="shared" si="20"/>
        <v>300</v>
      </c>
      <c r="L18" s="156">
        <f t="shared" si="21"/>
        <v>1200</v>
      </c>
      <c r="M18" s="163">
        <f t="shared" si="22"/>
        <v>700</v>
      </c>
      <c r="N18" s="163">
        <f t="shared" si="23"/>
        <v>300</v>
      </c>
      <c r="O18" s="156">
        <v>70</v>
      </c>
      <c r="P18" s="120">
        <f>AVERAGE(K18,M18:N18)</f>
        <v>433.33333333333331</v>
      </c>
      <c r="Q18" s="77">
        <v>10.5</v>
      </c>
      <c r="R18" s="162">
        <v>1600</v>
      </c>
      <c r="S18" s="156">
        <f t="shared" si="25"/>
        <v>4800</v>
      </c>
      <c r="T18" s="163">
        <f t="shared" si="26"/>
        <v>2800</v>
      </c>
      <c r="U18" s="163">
        <f t="shared" si="27"/>
        <v>1200</v>
      </c>
      <c r="V18" s="156">
        <v>800</v>
      </c>
      <c r="W18" s="120">
        <f>AVERAGE(R18,T18:U18)</f>
        <v>1866.6666666666667</v>
      </c>
      <c r="X18" s="77">
        <v>1</v>
      </c>
      <c r="Y18" s="162">
        <f t="shared" si="28"/>
        <v>240</v>
      </c>
      <c r="Z18" s="156">
        <f t="shared" si="29"/>
        <v>960</v>
      </c>
      <c r="AA18" s="163">
        <f t="shared" si="30"/>
        <v>560</v>
      </c>
      <c r="AB18" s="163">
        <f t="shared" si="31"/>
        <v>240</v>
      </c>
      <c r="AC18" s="156">
        <v>70</v>
      </c>
      <c r="AD18" s="120">
        <f>AVERAGE(Y18,AA18:AB18)</f>
        <v>346.66666666666669</v>
      </c>
      <c r="AE18" s="166">
        <f t="shared" si="5"/>
        <v>1141780.0000000002</v>
      </c>
      <c r="AF18" s="78">
        <v>1</v>
      </c>
      <c r="AG18" s="104">
        <f t="shared" si="32"/>
        <v>1280</v>
      </c>
      <c r="AH18" s="125">
        <f t="shared" si="33"/>
        <v>4800</v>
      </c>
      <c r="AI18" s="79">
        <v>3000</v>
      </c>
      <c r="AJ18" s="79">
        <f t="shared" si="34"/>
        <v>1200</v>
      </c>
      <c r="AK18" s="125">
        <v>800</v>
      </c>
      <c r="AL18" s="114">
        <f>AVERAGE(AI18:AJ18)</f>
        <v>2100</v>
      </c>
      <c r="AM18" s="127">
        <f t="shared" si="35"/>
        <v>192</v>
      </c>
      <c r="AN18" s="125">
        <f t="shared" si="36"/>
        <v>960</v>
      </c>
      <c r="AO18" s="79">
        <f t="shared" si="37"/>
        <v>600</v>
      </c>
      <c r="AP18" s="79">
        <f t="shared" si="38"/>
        <v>240</v>
      </c>
      <c r="AQ18" s="125">
        <v>127</v>
      </c>
      <c r="AR18" s="134">
        <f>AVERAGE(AO18:AP18)</f>
        <v>420</v>
      </c>
      <c r="AS18" s="14">
        <f t="shared" si="6"/>
        <v>2520</v>
      </c>
      <c r="AT18" s="78">
        <v>1</v>
      </c>
      <c r="AU18" s="105">
        <f t="shared" si="39"/>
        <v>1024</v>
      </c>
      <c r="AV18" s="125">
        <f t="shared" si="40"/>
        <v>4500</v>
      </c>
      <c r="AW18" s="82">
        <v>2600</v>
      </c>
      <c r="AX18" s="125">
        <f t="shared" si="41"/>
        <v>900</v>
      </c>
      <c r="AY18" s="125">
        <v>800</v>
      </c>
      <c r="AZ18" s="107">
        <f>AVERAGE(AU18,AW18)</f>
        <v>1812</v>
      </c>
      <c r="BA18" s="127">
        <f t="shared" si="7"/>
        <v>153.6</v>
      </c>
      <c r="BB18" s="125">
        <f t="shared" si="8"/>
        <v>900</v>
      </c>
      <c r="BC18" s="82">
        <f t="shared" si="9"/>
        <v>520</v>
      </c>
      <c r="BD18" s="82">
        <f t="shared" si="10"/>
        <v>180</v>
      </c>
      <c r="BE18" s="125">
        <v>90</v>
      </c>
      <c r="BF18" s="107">
        <f>AVERAGE(BC18:BD18)</f>
        <v>350</v>
      </c>
      <c r="BG18" s="14">
        <f t="shared" si="11"/>
        <v>2162</v>
      </c>
      <c r="BH18" s="78">
        <v>1</v>
      </c>
      <c r="BI18" s="106">
        <f t="shared" si="12"/>
        <v>819.2</v>
      </c>
      <c r="BJ18" s="125">
        <f t="shared" si="13"/>
        <v>4200</v>
      </c>
      <c r="BK18" s="85">
        <v>1500</v>
      </c>
      <c r="BL18" s="125">
        <f t="shared" si="14"/>
        <v>750</v>
      </c>
      <c r="BM18" s="85">
        <v>800</v>
      </c>
      <c r="BN18" s="111">
        <f>AVERAGE(BI18,BK18,BM18)</f>
        <v>1039.7333333333333</v>
      </c>
      <c r="BO18" s="141">
        <f t="shared" si="15"/>
        <v>122.88</v>
      </c>
      <c r="BP18" s="125">
        <f t="shared" si="16"/>
        <v>840</v>
      </c>
      <c r="BQ18" s="85">
        <f t="shared" si="17"/>
        <v>300</v>
      </c>
      <c r="BR18" s="85">
        <f t="shared" si="18"/>
        <v>150</v>
      </c>
      <c r="BS18" s="125">
        <v>70</v>
      </c>
      <c r="BT18" s="129">
        <f>AVERAGE(BQ18:BR18)</f>
        <v>225</v>
      </c>
      <c r="BU18" s="94">
        <f t="shared" si="19"/>
        <v>1264.7333333333333</v>
      </c>
      <c r="BV18" s="15">
        <f t="shared" si="4"/>
        <v>1147726.7333333336</v>
      </c>
      <c r="BW18" s="16"/>
    </row>
    <row r="19" spans="1:75" s="2" customFormat="1" ht="15" customHeight="1" thickBot="1" x14ac:dyDescent="0.25">
      <c r="A19" s="11" t="s">
        <v>62</v>
      </c>
      <c r="B19" s="12" t="s">
        <v>63</v>
      </c>
      <c r="C19" s="13">
        <v>24</v>
      </c>
      <c r="D19" s="155">
        <v>2500</v>
      </c>
      <c r="E19" s="156">
        <v>4200</v>
      </c>
      <c r="F19" s="118">
        <v>2300</v>
      </c>
      <c r="G19" s="156">
        <v>750</v>
      </c>
      <c r="H19" s="156">
        <v>500</v>
      </c>
      <c r="I19" s="116">
        <f>AVERAGE(D19,F19)</f>
        <v>2400</v>
      </c>
      <c r="J19" s="77">
        <v>1</v>
      </c>
      <c r="K19" s="162">
        <f t="shared" si="20"/>
        <v>375</v>
      </c>
      <c r="L19" s="156">
        <f t="shared" si="21"/>
        <v>840</v>
      </c>
      <c r="M19" s="163">
        <f t="shared" si="22"/>
        <v>460</v>
      </c>
      <c r="N19" s="156">
        <f t="shared" si="23"/>
        <v>150</v>
      </c>
      <c r="O19" s="156">
        <v>50</v>
      </c>
      <c r="P19" s="120">
        <f>AVERAGE(K19,M19)</f>
        <v>417.5</v>
      </c>
      <c r="Q19" s="77">
        <v>1.5</v>
      </c>
      <c r="R19" s="162">
        <v>2000</v>
      </c>
      <c r="S19" s="156">
        <f t="shared" si="25"/>
        <v>3360</v>
      </c>
      <c r="T19" s="163">
        <f t="shared" si="26"/>
        <v>1840</v>
      </c>
      <c r="U19" s="156">
        <f t="shared" si="27"/>
        <v>600</v>
      </c>
      <c r="V19" s="156">
        <v>400</v>
      </c>
      <c r="W19" s="120">
        <f t="shared" si="44"/>
        <v>1920</v>
      </c>
      <c r="X19" s="77">
        <v>1</v>
      </c>
      <c r="Y19" s="162">
        <f t="shared" si="28"/>
        <v>300</v>
      </c>
      <c r="Z19" s="156">
        <f t="shared" si="29"/>
        <v>672</v>
      </c>
      <c r="AA19" s="163">
        <f t="shared" si="30"/>
        <v>368</v>
      </c>
      <c r="AB19" s="156">
        <f t="shared" si="31"/>
        <v>120</v>
      </c>
      <c r="AC19" s="156">
        <v>40</v>
      </c>
      <c r="AD19" s="120">
        <f>AVERAGE(Y19,AA19)</f>
        <v>334</v>
      </c>
      <c r="AE19" s="166">
        <f t="shared" si="5"/>
        <v>61231.5</v>
      </c>
      <c r="AF19" s="78">
        <v>1</v>
      </c>
      <c r="AG19" s="104">
        <f t="shared" si="32"/>
        <v>1600</v>
      </c>
      <c r="AH19" s="125">
        <f t="shared" si="33"/>
        <v>3360</v>
      </c>
      <c r="AI19" s="79">
        <v>2300</v>
      </c>
      <c r="AJ19" s="125">
        <f t="shared" si="34"/>
        <v>600</v>
      </c>
      <c r="AK19" s="125">
        <v>400</v>
      </c>
      <c r="AL19" s="114">
        <f>AVERAGE(AG19,AI19)</f>
        <v>1950</v>
      </c>
      <c r="AM19" s="104">
        <f t="shared" si="35"/>
        <v>240</v>
      </c>
      <c r="AN19" s="125">
        <f t="shared" si="36"/>
        <v>672</v>
      </c>
      <c r="AO19" s="79">
        <f t="shared" si="37"/>
        <v>460</v>
      </c>
      <c r="AP19" s="125">
        <f t="shared" si="38"/>
        <v>120</v>
      </c>
      <c r="AQ19" s="125">
        <v>72</v>
      </c>
      <c r="AR19" s="114">
        <f>AVERAGE(AM19,AO19)</f>
        <v>350</v>
      </c>
      <c r="AS19" s="14">
        <f t="shared" si="6"/>
        <v>2300</v>
      </c>
      <c r="AT19" s="78">
        <v>1</v>
      </c>
      <c r="AU19" s="105">
        <f t="shared" si="39"/>
        <v>1280</v>
      </c>
      <c r="AV19" s="125">
        <f t="shared" si="40"/>
        <v>3150</v>
      </c>
      <c r="AW19" s="82">
        <v>2300</v>
      </c>
      <c r="AX19" s="125">
        <f t="shared" si="41"/>
        <v>450</v>
      </c>
      <c r="AY19" s="125">
        <v>400</v>
      </c>
      <c r="AZ19" s="107">
        <f>AVERAGE(AU19,AW19)</f>
        <v>1790</v>
      </c>
      <c r="BA19" s="105">
        <f t="shared" si="7"/>
        <v>192</v>
      </c>
      <c r="BB19" s="125">
        <f t="shared" si="8"/>
        <v>630</v>
      </c>
      <c r="BC19" s="125">
        <f t="shared" si="9"/>
        <v>460</v>
      </c>
      <c r="BD19" s="125">
        <f t="shared" si="10"/>
        <v>90</v>
      </c>
      <c r="BE19" s="125">
        <v>45</v>
      </c>
      <c r="BF19" s="107">
        <f>BA19</f>
        <v>192</v>
      </c>
      <c r="BG19" s="14">
        <f t="shared" si="11"/>
        <v>1982</v>
      </c>
      <c r="BH19" s="78">
        <v>1</v>
      </c>
      <c r="BI19" s="106">
        <f t="shared" si="12"/>
        <v>1024</v>
      </c>
      <c r="BJ19" s="125">
        <f t="shared" si="13"/>
        <v>2940</v>
      </c>
      <c r="BK19" s="85">
        <v>1500</v>
      </c>
      <c r="BL19" s="125">
        <f t="shared" si="14"/>
        <v>375</v>
      </c>
      <c r="BM19" s="125">
        <v>400</v>
      </c>
      <c r="BN19" s="111">
        <f>AVERAGE(BI19,BK19)</f>
        <v>1262</v>
      </c>
      <c r="BO19" s="109">
        <f t="shared" si="15"/>
        <v>153.6</v>
      </c>
      <c r="BP19" s="125">
        <f t="shared" si="16"/>
        <v>588</v>
      </c>
      <c r="BQ19" s="85">
        <f t="shared" si="17"/>
        <v>300</v>
      </c>
      <c r="BR19" s="125">
        <f t="shared" si="18"/>
        <v>75</v>
      </c>
      <c r="BS19" s="125">
        <v>38</v>
      </c>
      <c r="BT19" s="111">
        <f>AVERAGE(BO19,BQ19)</f>
        <v>226.8</v>
      </c>
      <c r="BU19" s="94">
        <f t="shared" si="19"/>
        <v>1488.8</v>
      </c>
      <c r="BV19" s="15">
        <f t="shared" si="4"/>
        <v>67002.3</v>
      </c>
      <c r="BW19" s="16"/>
    </row>
    <row r="20" spans="1:75" s="2" customFormat="1" ht="15" customHeight="1" thickBot="1" x14ac:dyDescent="0.25">
      <c r="A20" s="11" t="s">
        <v>64</v>
      </c>
      <c r="B20" s="12" t="s">
        <v>65</v>
      </c>
      <c r="C20" s="13">
        <v>30</v>
      </c>
      <c r="D20" s="155">
        <v>6000</v>
      </c>
      <c r="E20" s="156">
        <v>8000</v>
      </c>
      <c r="F20" s="118">
        <v>5600</v>
      </c>
      <c r="G20" s="118">
        <v>3500</v>
      </c>
      <c r="H20" s="156">
        <v>2000</v>
      </c>
      <c r="I20" s="116">
        <f>AVERAGE(D20,F20:G20)</f>
        <v>5033.333333333333</v>
      </c>
      <c r="J20" s="77">
        <v>1</v>
      </c>
      <c r="K20" s="162">
        <f t="shared" si="20"/>
        <v>900</v>
      </c>
      <c r="L20" s="156">
        <f t="shared" si="21"/>
        <v>1600</v>
      </c>
      <c r="M20" s="163">
        <f t="shared" si="22"/>
        <v>1120</v>
      </c>
      <c r="N20" s="163">
        <f t="shared" si="23"/>
        <v>700</v>
      </c>
      <c r="O20" s="156">
        <v>240</v>
      </c>
      <c r="P20" s="120">
        <f>AVERAGE(K20,M20:N20)</f>
        <v>906.66666666666663</v>
      </c>
      <c r="Q20" s="77">
        <v>2</v>
      </c>
      <c r="R20" s="162">
        <v>4800</v>
      </c>
      <c r="S20" s="156">
        <f t="shared" si="25"/>
        <v>6400</v>
      </c>
      <c r="T20" s="163">
        <f t="shared" si="26"/>
        <v>4480</v>
      </c>
      <c r="U20" s="163">
        <f t="shared" si="27"/>
        <v>2800</v>
      </c>
      <c r="V20" s="156">
        <v>1600</v>
      </c>
      <c r="W20" s="120">
        <f>AVERAGE(R20,T20:U20)</f>
        <v>4026.6666666666665</v>
      </c>
      <c r="X20" s="77">
        <v>1</v>
      </c>
      <c r="Y20" s="162">
        <f t="shared" si="28"/>
        <v>720</v>
      </c>
      <c r="Z20" s="156">
        <f t="shared" si="29"/>
        <v>1280</v>
      </c>
      <c r="AA20" s="163">
        <f t="shared" si="30"/>
        <v>896</v>
      </c>
      <c r="AB20" s="163">
        <f t="shared" si="31"/>
        <v>560</v>
      </c>
      <c r="AC20" s="156">
        <v>190</v>
      </c>
      <c r="AD20" s="120">
        <f>AVERAGE(Y20,AA20:AB20)</f>
        <v>725.33333333333337</v>
      </c>
      <c r="AE20" s="166">
        <f t="shared" si="5"/>
        <v>160685.33333333334</v>
      </c>
      <c r="AF20" s="78">
        <v>1</v>
      </c>
      <c r="AG20" s="104">
        <f t="shared" si="32"/>
        <v>3840</v>
      </c>
      <c r="AH20" s="125">
        <f t="shared" si="33"/>
        <v>6400</v>
      </c>
      <c r="AI20" s="79">
        <v>5000</v>
      </c>
      <c r="AJ20" s="79">
        <f t="shared" si="34"/>
        <v>2800</v>
      </c>
      <c r="AK20" s="125">
        <v>1600</v>
      </c>
      <c r="AL20" s="114">
        <f>AVERAGE(AI20:AJ20)</f>
        <v>3900</v>
      </c>
      <c r="AM20" s="104">
        <f t="shared" si="35"/>
        <v>576</v>
      </c>
      <c r="AN20" s="125">
        <f t="shared" si="36"/>
        <v>1280</v>
      </c>
      <c r="AO20" s="79">
        <f t="shared" si="37"/>
        <v>1000</v>
      </c>
      <c r="AP20" s="79">
        <f t="shared" si="38"/>
        <v>560</v>
      </c>
      <c r="AQ20" s="125">
        <v>100</v>
      </c>
      <c r="AR20" s="114">
        <f>AVERAGE(AM20,AO20:AP20)</f>
        <v>712</v>
      </c>
      <c r="AS20" s="14">
        <f t="shared" si="6"/>
        <v>4612</v>
      </c>
      <c r="AT20" s="78">
        <v>1</v>
      </c>
      <c r="AU20" s="105">
        <f t="shared" si="39"/>
        <v>3072</v>
      </c>
      <c r="AV20" s="125">
        <f t="shared" si="40"/>
        <v>6000</v>
      </c>
      <c r="AW20" s="82">
        <v>4000</v>
      </c>
      <c r="AX20" s="82">
        <f t="shared" si="41"/>
        <v>2100</v>
      </c>
      <c r="AY20" s="125">
        <v>1600</v>
      </c>
      <c r="AZ20" s="107">
        <f>AVERAGE(AU20,AW20:AX20)</f>
        <v>3057.3333333333335</v>
      </c>
      <c r="BA20" s="105">
        <f t="shared" si="7"/>
        <v>460.79999999999995</v>
      </c>
      <c r="BB20" s="125">
        <f t="shared" si="8"/>
        <v>1200</v>
      </c>
      <c r="BC20" s="82">
        <f t="shared" si="9"/>
        <v>800</v>
      </c>
      <c r="BD20" s="82">
        <f t="shared" si="10"/>
        <v>420</v>
      </c>
      <c r="BE20" s="125">
        <v>100</v>
      </c>
      <c r="BF20" s="107">
        <f>AVERAGE(BA20,BC20:BD20)</f>
        <v>560.26666666666665</v>
      </c>
      <c r="BG20" s="14">
        <f t="shared" si="11"/>
        <v>3617.6000000000004</v>
      </c>
      <c r="BH20" s="78">
        <v>1</v>
      </c>
      <c r="BI20" s="106">
        <f t="shared" si="12"/>
        <v>2457.6000000000004</v>
      </c>
      <c r="BJ20" s="125">
        <f t="shared" si="13"/>
        <v>5600</v>
      </c>
      <c r="BK20" s="85">
        <v>2000</v>
      </c>
      <c r="BL20" s="85">
        <f t="shared" si="14"/>
        <v>1750</v>
      </c>
      <c r="BM20" s="85">
        <v>1500</v>
      </c>
      <c r="BN20" s="111">
        <f>AVERAGE(BI20,BK20:BM20)</f>
        <v>1926.9</v>
      </c>
      <c r="BO20" s="109">
        <f t="shared" si="15"/>
        <v>368.64000000000004</v>
      </c>
      <c r="BP20" s="125">
        <f t="shared" si="16"/>
        <v>1120</v>
      </c>
      <c r="BQ20" s="85">
        <f t="shared" si="17"/>
        <v>400</v>
      </c>
      <c r="BR20" s="85">
        <f t="shared" si="18"/>
        <v>350</v>
      </c>
      <c r="BS20" s="125">
        <v>100</v>
      </c>
      <c r="BT20" s="111">
        <f>AVERAGE(BO20,BQ20:BR20)</f>
        <v>372.88000000000005</v>
      </c>
      <c r="BU20" s="94">
        <f t="shared" si="19"/>
        <v>2299.7800000000002</v>
      </c>
      <c r="BV20" s="15">
        <f t="shared" si="4"/>
        <v>171214.71333333335</v>
      </c>
      <c r="BW20" s="16"/>
    </row>
    <row r="21" spans="1:75" s="2" customFormat="1" ht="15" customHeight="1" thickBot="1" x14ac:dyDescent="0.25">
      <c r="A21" s="11" t="s">
        <v>66</v>
      </c>
      <c r="B21" s="12" t="s">
        <v>67</v>
      </c>
      <c r="C21" s="13">
        <v>28</v>
      </c>
      <c r="D21" s="155">
        <v>4500</v>
      </c>
      <c r="E21" s="156">
        <v>7000</v>
      </c>
      <c r="F21" s="118">
        <v>4200</v>
      </c>
      <c r="G21" s="118">
        <v>2500</v>
      </c>
      <c r="H21" s="156">
        <v>1500</v>
      </c>
      <c r="I21" s="116">
        <f>AVERAGE(D21,F21:G21)</f>
        <v>3733.3333333333335</v>
      </c>
      <c r="J21" s="77">
        <v>1</v>
      </c>
      <c r="K21" s="162">
        <f t="shared" si="20"/>
        <v>675</v>
      </c>
      <c r="L21" s="156">
        <f t="shared" si="21"/>
        <v>1400</v>
      </c>
      <c r="M21" s="163">
        <f t="shared" si="22"/>
        <v>840</v>
      </c>
      <c r="N21" s="163">
        <f t="shared" si="23"/>
        <v>500</v>
      </c>
      <c r="O21" s="156">
        <v>190</v>
      </c>
      <c r="P21" s="120">
        <f>AVERAGE(K21,M21:N21)</f>
        <v>671.66666666666663</v>
      </c>
      <c r="Q21" s="77">
        <v>4</v>
      </c>
      <c r="R21" s="162">
        <v>3600</v>
      </c>
      <c r="S21" s="156">
        <f t="shared" si="25"/>
        <v>5600</v>
      </c>
      <c r="T21" s="163">
        <f t="shared" si="26"/>
        <v>3360</v>
      </c>
      <c r="U21" s="163">
        <f t="shared" si="27"/>
        <v>2000</v>
      </c>
      <c r="V21" s="156">
        <v>1200</v>
      </c>
      <c r="W21" s="120">
        <f>AVERAGE(R21,T21:U21)</f>
        <v>2986.6666666666665</v>
      </c>
      <c r="X21" s="77">
        <v>1</v>
      </c>
      <c r="Y21" s="162">
        <f t="shared" si="28"/>
        <v>540</v>
      </c>
      <c r="Z21" s="156">
        <f t="shared" si="29"/>
        <v>1120</v>
      </c>
      <c r="AA21" s="163">
        <f t="shared" si="30"/>
        <v>672</v>
      </c>
      <c r="AB21" s="163">
        <f t="shared" si="31"/>
        <v>400</v>
      </c>
      <c r="AC21" s="156">
        <v>150</v>
      </c>
      <c r="AD21" s="120">
        <f>AVERAGE(Y21,AA21:AB21)</f>
        <v>537.33333333333337</v>
      </c>
      <c r="AE21" s="166">
        <f t="shared" si="5"/>
        <v>117689.00000000001</v>
      </c>
      <c r="AF21" s="78">
        <v>1</v>
      </c>
      <c r="AG21" s="104">
        <f t="shared" si="32"/>
        <v>2880</v>
      </c>
      <c r="AH21" s="125">
        <f t="shared" si="33"/>
        <v>5600</v>
      </c>
      <c r="AI21" s="79">
        <v>3700</v>
      </c>
      <c r="AJ21" s="79">
        <f t="shared" si="34"/>
        <v>2000</v>
      </c>
      <c r="AK21" s="125">
        <v>1200</v>
      </c>
      <c r="AL21" s="114">
        <f>AVERAGE(AI21:AJ21)</f>
        <v>2850</v>
      </c>
      <c r="AM21" s="104">
        <f t="shared" si="35"/>
        <v>432</v>
      </c>
      <c r="AN21" s="79">
        <f t="shared" si="36"/>
        <v>1120</v>
      </c>
      <c r="AO21" s="79">
        <f t="shared" si="37"/>
        <v>740</v>
      </c>
      <c r="AP21" s="79">
        <f t="shared" si="38"/>
        <v>400</v>
      </c>
      <c r="AQ21" s="125">
        <v>100</v>
      </c>
      <c r="AR21" s="129">
        <f>AVERAGE(AM21:AP21)</f>
        <v>673</v>
      </c>
      <c r="AS21" s="14">
        <f t="shared" si="6"/>
        <v>3523</v>
      </c>
      <c r="AT21" s="78">
        <v>1</v>
      </c>
      <c r="AU21" s="105">
        <f t="shared" si="39"/>
        <v>2304</v>
      </c>
      <c r="AV21" s="125">
        <f t="shared" si="40"/>
        <v>5250</v>
      </c>
      <c r="AW21" s="82">
        <v>3200</v>
      </c>
      <c r="AX21" s="82">
        <f t="shared" si="41"/>
        <v>1500</v>
      </c>
      <c r="AY21" s="125">
        <v>1200</v>
      </c>
      <c r="AZ21" s="107">
        <f>AVERAGE(AU21,AW21:AX21)</f>
        <v>2334.6666666666665</v>
      </c>
      <c r="BA21" s="105">
        <f t="shared" si="7"/>
        <v>345.59999999999997</v>
      </c>
      <c r="BB21" s="125">
        <f t="shared" si="8"/>
        <v>1050</v>
      </c>
      <c r="BC21" s="82">
        <f t="shared" si="9"/>
        <v>640</v>
      </c>
      <c r="BD21" s="82">
        <f t="shared" si="10"/>
        <v>300</v>
      </c>
      <c r="BE21" s="125">
        <v>180</v>
      </c>
      <c r="BF21" s="107">
        <f>AVERAGE(BA21,BC21:BD21)</f>
        <v>428.5333333333333</v>
      </c>
      <c r="BG21" s="14">
        <f t="shared" si="11"/>
        <v>2763.2</v>
      </c>
      <c r="BH21" s="78">
        <v>1</v>
      </c>
      <c r="BI21" s="106">
        <f t="shared" si="12"/>
        <v>1843.2</v>
      </c>
      <c r="BJ21" s="125">
        <f t="shared" si="13"/>
        <v>4900</v>
      </c>
      <c r="BK21" s="85">
        <v>2100</v>
      </c>
      <c r="BL21" s="85">
        <f t="shared" si="14"/>
        <v>1250</v>
      </c>
      <c r="BM21" s="85">
        <v>1100</v>
      </c>
      <c r="BN21" s="111">
        <f>AVERAGE(BI21,BK21:BM21)</f>
        <v>1573.3</v>
      </c>
      <c r="BO21" s="109">
        <f t="shared" si="15"/>
        <v>276.48</v>
      </c>
      <c r="BP21" s="125">
        <f t="shared" si="16"/>
        <v>980</v>
      </c>
      <c r="BQ21" s="85">
        <f t="shared" si="17"/>
        <v>420</v>
      </c>
      <c r="BR21" s="85">
        <f t="shared" si="18"/>
        <v>250</v>
      </c>
      <c r="BS21" s="125">
        <v>150</v>
      </c>
      <c r="BT21" s="111">
        <f t="shared" ref="BT21" si="45">AVERAGE(BO21,BQ21:BR21)</f>
        <v>315.49333333333334</v>
      </c>
      <c r="BU21" s="94">
        <f t="shared" si="19"/>
        <v>1888.7933333333333</v>
      </c>
      <c r="BV21" s="15">
        <f t="shared" si="4"/>
        <v>125863.99333333335</v>
      </c>
      <c r="BW21" s="16"/>
    </row>
    <row r="22" spans="1:75" s="2" customFormat="1" ht="15" customHeight="1" thickBot="1" x14ac:dyDescent="0.25">
      <c r="A22" s="11" t="s">
        <v>68</v>
      </c>
      <c r="B22" s="12" t="s">
        <v>69</v>
      </c>
      <c r="C22" s="13">
        <v>12</v>
      </c>
      <c r="D22" s="155">
        <v>1800</v>
      </c>
      <c r="E22" s="156">
        <v>7000</v>
      </c>
      <c r="F22" s="118">
        <v>3800</v>
      </c>
      <c r="G22" s="156">
        <v>1300</v>
      </c>
      <c r="H22" s="156">
        <v>1000</v>
      </c>
      <c r="I22" s="116">
        <f>AVERAGE(D22,F22)</f>
        <v>2800</v>
      </c>
      <c r="J22" s="77">
        <v>1</v>
      </c>
      <c r="K22" s="162">
        <f t="shared" si="20"/>
        <v>270</v>
      </c>
      <c r="L22" s="156">
        <f t="shared" si="21"/>
        <v>1400</v>
      </c>
      <c r="M22" s="163">
        <f t="shared" si="22"/>
        <v>760</v>
      </c>
      <c r="N22" s="156">
        <f t="shared" si="23"/>
        <v>260</v>
      </c>
      <c r="O22" s="156">
        <v>80</v>
      </c>
      <c r="P22" s="120">
        <f>AVERAGE(K22,M22)</f>
        <v>515</v>
      </c>
      <c r="Q22" s="77">
        <v>3</v>
      </c>
      <c r="R22" s="162">
        <v>1440</v>
      </c>
      <c r="S22" s="156">
        <f t="shared" si="25"/>
        <v>5600</v>
      </c>
      <c r="T22" s="163">
        <f t="shared" si="26"/>
        <v>3040</v>
      </c>
      <c r="U22" s="156">
        <f t="shared" si="27"/>
        <v>1040</v>
      </c>
      <c r="V22" s="156">
        <v>800</v>
      </c>
      <c r="W22" s="120">
        <f t="shared" si="44"/>
        <v>2240</v>
      </c>
      <c r="X22" s="77">
        <v>1</v>
      </c>
      <c r="Y22" s="162">
        <f t="shared" si="28"/>
        <v>216</v>
      </c>
      <c r="Z22" s="156">
        <f t="shared" si="29"/>
        <v>1120</v>
      </c>
      <c r="AA22" s="163">
        <f t="shared" si="30"/>
        <v>608</v>
      </c>
      <c r="AB22" s="156">
        <f t="shared" si="31"/>
        <v>208</v>
      </c>
      <c r="AC22" s="156">
        <v>80</v>
      </c>
      <c r="AD22" s="120">
        <f>AVERAGE(Y22,AA22)</f>
        <v>412</v>
      </c>
      <c r="AE22" s="166">
        <f t="shared" si="5"/>
        <v>41247</v>
      </c>
      <c r="AF22" s="78">
        <v>1</v>
      </c>
      <c r="AG22" s="104">
        <f t="shared" si="32"/>
        <v>1152</v>
      </c>
      <c r="AH22" s="125">
        <f t="shared" si="33"/>
        <v>5600</v>
      </c>
      <c r="AI22" s="79">
        <v>3026</v>
      </c>
      <c r="AJ22" s="125">
        <f t="shared" si="34"/>
        <v>1040</v>
      </c>
      <c r="AK22" s="125">
        <v>800</v>
      </c>
      <c r="AL22" s="114">
        <f>AVERAGE(AG22,AI22)</f>
        <v>2089</v>
      </c>
      <c r="AM22" s="127">
        <f t="shared" si="35"/>
        <v>172.79999999999998</v>
      </c>
      <c r="AN22" s="125">
        <f t="shared" si="36"/>
        <v>1120</v>
      </c>
      <c r="AO22" s="79">
        <f t="shared" si="37"/>
        <v>605.20000000000005</v>
      </c>
      <c r="AP22" s="79">
        <f t="shared" si="38"/>
        <v>208</v>
      </c>
      <c r="AQ22" s="125">
        <v>127</v>
      </c>
      <c r="AR22" s="134">
        <f>AVERAGE(AO22:AP22)</f>
        <v>406.6</v>
      </c>
      <c r="AS22" s="14">
        <f t="shared" si="6"/>
        <v>2495.6</v>
      </c>
      <c r="AT22" s="78">
        <v>1</v>
      </c>
      <c r="AU22" s="127">
        <f t="shared" si="39"/>
        <v>921.6</v>
      </c>
      <c r="AV22" s="125">
        <f t="shared" si="40"/>
        <v>5250</v>
      </c>
      <c r="AW22" s="82">
        <v>2700</v>
      </c>
      <c r="AX22" s="125">
        <f t="shared" si="41"/>
        <v>780</v>
      </c>
      <c r="AY22" s="125">
        <v>800</v>
      </c>
      <c r="AZ22" s="107">
        <f>AW22</f>
        <v>2700</v>
      </c>
      <c r="BA22" s="127">
        <f t="shared" si="7"/>
        <v>138.24</v>
      </c>
      <c r="BB22" s="125">
        <f t="shared" si="8"/>
        <v>1050</v>
      </c>
      <c r="BC22" s="82">
        <f t="shared" si="9"/>
        <v>540</v>
      </c>
      <c r="BD22" s="125">
        <f t="shared" si="10"/>
        <v>156</v>
      </c>
      <c r="BE22" s="125">
        <v>20</v>
      </c>
      <c r="BF22" s="107">
        <f>BC22</f>
        <v>540</v>
      </c>
      <c r="BG22" s="14">
        <f t="shared" si="11"/>
        <v>3240</v>
      </c>
      <c r="BH22" s="78">
        <v>1</v>
      </c>
      <c r="BI22" s="127">
        <f t="shared" si="12"/>
        <v>737.28000000000009</v>
      </c>
      <c r="BJ22" s="125">
        <f t="shared" si="13"/>
        <v>4900</v>
      </c>
      <c r="BK22" s="85">
        <v>1360</v>
      </c>
      <c r="BL22" s="125">
        <f t="shared" si="14"/>
        <v>650</v>
      </c>
      <c r="BM22" s="125">
        <v>800</v>
      </c>
      <c r="BN22" s="111">
        <f>BK22</f>
        <v>1360</v>
      </c>
      <c r="BO22" s="141">
        <f t="shared" si="15"/>
        <v>110.59200000000001</v>
      </c>
      <c r="BP22" s="125">
        <f t="shared" si="16"/>
        <v>980</v>
      </c>
      <c r="BQ22" s="85">
        <f t="shared" si="17"/>
        <v>272</v>
      </c>
      <c r="BR22" s="125">
        <f t="shared" si="18"/>
        <v>130</v>
      </c>
      <c r="BS22" s="125">
        <v>20</v>
      </c>
      <c r="BT22" s="111">
        <f>BQ22</f>
        <v>272</v>
      </c>
      <c r="BU22" s="94">
        <f t="shared" si="19"/>
        <v>1632</v>
      </c>
      <c r="BV22" s="15">
        <f t="shared" si="4"/>
        <v>48614.6</v>
      </c>
      <c r="BW22" s="16"/>
    </row>
    <row r="23" spans="1:75" s="2" customFormat="1" ht="15" customHeight="1" thickBot="1" x14ac:dyDescent="0.25">
      <c r="A23" s="11" t="s">
        <v>70</v>
      </c>
      <c r="B23" s="12" t="s">
        <v>71</v>
      </c>
      <c r="C23" s="13">
        <v>1</v>
      </c>
      <c r="D23" s="157">
        <v>1000</v>
      </c>
      <c r="E23" s="156">
        <v>5000</v>
      </c>
      <c r="F23" s="118">
        <v>2900</v>
      </c>
      <c r="G23" s="156">
        <v>1000</v>
      </c>
      <c r="H23" s="118">
        <v>1100</v>
      </c>
      <c r="I23" s="116">
        <f>AVERAGE(F23,H23)</f>
        <v>2000</v>
      </c>
      <c r="J23" s="77">
        <v>1</v>
      </c>
      <c r="K23" s="157">
        <f t="shared" si="20"/>
        <v>150</v>
      </c>
      <c r="L23" s="156">
        <f t="shared" si="21"/>
        <v>1000</v>
      </c>
      <c r="M23" s="163">
        <f t="shared" si="22"/>
        <v>580</v>
      </c>
      <c r="N23" s="163">
        <f t="shared" si="23"/>
        <v>200</v>
      </c>
      <c r="O23" s="156">
        <v>110</v>
      </c>
      <c r="P23" s="120">
        <f>AVERAGE(M23:N23)</f>
        <v>390</v>
      </c>
      <c r="Q23" s="77">
        <v>1</v>
      </c>
      <c r="R23" s="157">
        <v>800</v>
      </c>
      <c r="S23" s="156">
        <f t="shared" si="25"/>
        <v>4000</v>
      </c>
      <c r="T23" s="163">
        <f t="shared" si="26"/>
        <v>2320</v>
      </c>
      <c r="U23" s="156">
        <f t="shared" si="27"/>
        <v>800</v>
      </c>
      <c r="V23" s="156">
        <v>880</v>
      </c>
      <c r="W23" s="131">
        <f>T23</f>
        <v>2320</v>
      </c>
      <c r="X23" s="77">
        <v>1</v>
      </c>
      <c r="Y23" s="157">
        <f t="shared" si="28"/>
        <v>120</v>
      </c>
      <c r="Z23" s="156">
        <f t="shared" si="29"/>
        <v>800</v>
      </c>
      <c r="AA23" s="163">
        <f t="shared" si="30"/>
        <v>464</v>
      </c>
      <c r="AB23" s="163">
        <f t="shared" si="31"/>
        <v>160</v>
      </c>
      <c r="AC23" s="156">
        <v>88</v>
      </c>
      <c r="AD23" s="120">
        <f>AVERAGE(AA23:AB23)</f>
        <v>312</v>
      </c>
      <c r="AE23" s="166">
        <f t="shared" si="5"/>
        <v>5022</v>
      </c>
      <c r="AF23" s="78">
        <v>1</v>
      </c>
      <c r="AG23" s="127">
        <f t="shared" si="32"/>
        <v>640</v>
      </c>
      <c r="AH23" s="125">
        <f t="shared" si="33"/>
        <v>4000</v>
      </c>
      <c r="AI23" s="79">
        <v>2175</v>
      </c>
      <c r="AJ23" s="79">
        <f t="shared" si="34"/>
        <v>800</v>
      </c>
      <c r="AK23" s="79">
        <v>880</v>
      </c>
      <c r="AL23" s="114">
        <f>AVERAGE(AI23:AK23)</f>
        <v>1285</v>
      </c>
      <c r="AM23" s="127">
        <f t="shared" si="35"/>
        <v>96</v>
      </c>
      <c r="AN23" s="125">
        <f t="shared" si="36"/>
        <v>800</v>
      </c>
      <c r="AO23" s="79">
        <f t="shared" si="37"/>
        <v>435</v>
      </c>
      <c r="AP23" s="79">
        <f t="shared" si="38"/>
        <v>160</v>
      </c>
      <c r="AQ23" s="125">
        <v>85</v>
      </c>
      <c r="AR23" s="129">
        <f>AVERAGE(AO23:AP23)</f>
        <v>297.5</v>
      </c>
      <c r="AS23" s="14">
        <f t="shared" si="6"/>
        <v>1582.5</v>
      </c>
      <c r="AT23" s="78">
        <v>1</v>
      </c>
      <c r="AU23" s="127">
        <f t="shared" si="39"/>
        <v>512</v>
      </c>
      <c r="AV23" s="125">
        <f t="shared" si="40"/>
        <v>3750</v>
      </c>
      <c r="AW23" s="82">
        <v>2030</v>
      </c>
      <c r="AX23" s="125">
        <f t="shared" si="41"/>
        <v>600</v>
      </c>
      <c r="AY23" s="125">
        <v>880</v>
      </c>
      <c r="AZ23" s="107">
        <f>AW23</f>
        <v>2030</v>
      </c>
      <c r="BA23" s="127">
        <f t="shared" si="7"/>
        <v>76.8</v>
      </c>
      <c r="BB23" s="125">
        <f t="shared" si="8"/>
        <v>750</v>
      </c>
      <c r="BC23" s="82">
        <f t="shared" si="9"/>
        <v>406</v>
      </c>
      <c r="BD23" s="125">
        <f t="shared" si="10"/>
        <v>120</v>
      </c>
      <c r="BE23" s="125">
        <v>40</v>
      </c>
      <c r="BF23" s="107">
        <f>BC23</f>
        <v>406</v>
      </c>
      <c r="BG23" s="14">
        <f t="shared" si="11"/>
        <v>2436</v>
      </c>
      <c r="BH23" s="78">
        <v>1</v>
      </c>
      <c r="BI23" s="127">
        <f t="shared" si="12"/>
        <v>409.6</v>
      </c>
      <c r="BJ23" s="125">
        <f t="shared" si="13"/>
        <v>3500</v>
      </c>
      <c r="BK23" s="85">
        <v>800</v>
      </c>
      <c r="BL23" s="125">
        <f t="shared" si="14"/>
        <v>500</v>
      </c>
      <c r="BM23" s="85">
        <v>880</v>
      </c>
      <c r="BN23" s="111">
        <f>AVERAGE(BK23,BM23)</f>
        <v>840</v>
      </c>
      <c r="BO23" s="141">
        <f t="shared" si="15"/>
        <v>61.44</v>
      </c>
      <c r="BP23" s="125">
        <f t="shared" si="16"/>
        <v>700</v>
      </c>
      <c r="BQ23" s="85">
        <f t="shared" si="17"/>
        <v>160</v>
      </c>
      <c r="BR23" s="85">
        <f t="shared" si="18"/>
        <v>100</v>
      </c>
      <c r="BS23" s="125">
        <v>30</v>
      </c>
      <c r="BT23" s="111">
        <f>AVERAGE(BQ23:BR23)</f>
        <v>130</v>
      </c>
      <c r="BU23" s="94">
        <f t="shared" si="19"/>
        <v>970</v>
      </c>
      <c r="BV23" s="15">
        <f t="shared" si="4"/>
        <v>10010.5</v>
      </c>
      <c r="BW23" s="16"/>
    </row>
    <row r="24" spans="1:75" s="2" customFormat="1" ht="15" customHeight="1" thickBot="1" x14ac:dyDescent="0.25">
      <c r="A24" s="11" t="s">
        <v>72</v>
      </c>
      <c r="B24" s="12" t="s">
        <v>73</v>
      </c>
      <c r="C24" s="75">
        <v>1</v>
      </c>
      <c r="D24" s="158">
        <v>1000</v>
      </c>
      <c r="E24" s="159">
        <v>5000</v>
      </c>
      <c r="F24" s="160">
        <v>3000</v>
      </c>
      <c r="G24" s="159">
        <v>500</v>
      </c>
      <c r="H24" s="160">
        <v>1900</v>
      </c>
      <c r="I24" s="117">
        <f>AVERAGE(F24,H24)</f>
        <v>2450</v>
      </c>
      <c r="J24" s="77">
        <v>1</v>
      </c>
      <c r="K24" s="158">
        <f t="shared" si="20"/>
        <v>150</v>
      </c>
      <c r="L24" s="159">
        <f t="shared" si="21"/>
        <v>1000</v>
      </c>
      <c r="M24" s="164">
        <f t="shared" si="22"/>
        <v>600</v>
      </c>
      <c r="N24" s="159">
        <f t="shared" si="23"/>
        <v>100</v>
      </c>
      <c r="O24" s="159">
        <v>190</v>
      </c>
      <c r="P24" s="130">
        <f>M24</f>
        <v>600</v>
      </c>
      <c r="Q24" s="77">
        <v>1</v>
      </c>
      <c r="R24" s="158">
        <v>800</v>
      </c>
      <c r="S24" s="159">
        <f t="shared" si="25"/>
        <v>4000</v>
      </c>
      <c r="T24" s="164">
        <f t="shared" si="26"/>
        <v>2400</v>
      </c>
      <c r="U24" s="159">
        <f t="shared" si="27"/>
        <v>400</v>
      </c>
      <c r="V24" s="164">
        <v>1520</v>
      </c>
      <c r="W24" s="121">
        <f>AVERAGE(T24,V24)</f>
        <v>1960</v>
      </c>
      <c r="X24" s="77">
        <v>1</v>
      </c>
      <c r="Y24" s="158">
        <f t="shared" si="28"/>
        <v>120</v>
      </c>
      <c r="Z24" s="159">
        <f t="shared" si="29"/>
        <v>800</v>
      </c>
      <c r="AA24" s="164">
        <f t="shared" si="30"/>
        <v>480</v>
      </c>
      <c r="AB24" s="159">
        <f t="shared" si="31"/>
        <v>80</v>
      </c>
      <c r="AC24" s="164">
        <v>150</v>
      </c>
      <c r="AD24" s="121">
        <f>AVERAGE(AA24,AC24)</f>
        <v>315</v>
      </c>
      <c r="AE24" s="166">
        <f t="shared" si="5"/>
        <v>5325</v>
      </c>
      <c r="AF24" s="78">
        <v>1</v>
      </c>
      <c r="AG24" s="127">
        <f t="shared" si="32"/>
        <v>640</v>
      </c>
      <c r="AH24" s="125">
        <f t="shared" si="33"/>
        <v>4000</v>
      </c>
      <c r="AI24" s="81">
        <v>2250</v>
      </c>
      <c r="AJ24" s="125">
        <f t="shared" si="34"/>
        <v>400</v>
      </c>
      <c r="AK24" s="81">
        <v>1520</v>
      </c>
      <c r="AL24" s="114">
        <f>AVERAGE(AI24,AK24)</f>
        <v>1885</v>
      </c>
      <c r="AM24" s="128">
        <f t="shared" si="35"/>
        <v>96</v>
      </c>
      <c r="AN24" s="126">
        <f t="shared" si="36"/>
        <v>800</v>
      </c>
      <c r="AO24" s="81">
        <f t="shared" si="37"/>
        <v>450</v>
      </c>
      <c r="AP24" s="126">
        <f t="shared" si="38"/>
        <v>80</v>
      </c>
      <c r="AQ24" s="81">
        <v>159</v>
      </c>
      <c r="AR24" s="136">
        <f>AVERAGE(AO24,AQ24)</f>
        <v>304.5</v>
      </c>
      <c r="AS24" s="14">
        <f t="shared" si="6"/>
        <v>2189.5</v>
      </c>
      <c r="AT24" s="78">
        <v>1</v>
      </c>
      <c r="AU24" s="128">
        <f t="shared" si="39"/>
        <v>512</v>
      </c>
      <c r="AV24" s="126">
        <f t="shared" si="40"/>
        <v>3750</v>
      </c>
      <c r="AW24" s="84">
        <v>2100</v>
      </c>
      <c r="AX24" s="126">
        <f t="shared" si="41"/>
        <v>300</v>
      </c>
      <c r="AY24" s="84">
        <v>1520</v>
      </c>
      <c r="AZ24" s="108">
        <f>AVERAGE(AW24,AY24)</f>
        <v>1810</v>
      </c>
      <c r="BA24" s="128">
        <f t="shared" si="7"/>
        <v>76.8</v>
      </c>
      <c r="BB24" s="126">
        <f t="shared" si="8"/>
        <v>750</v>
      </c>
      <c r="BC24" s="84">
        <f t="shared" si="9"/>
        <v>420</v>
      </c>
      <c r="BD24" s="126">
        <f t="shared" si="10"/>
        <v>60</v>
      </c>
      <c r="BE24" s="126">
        <v>90</v>
      </c>
      <c r="BF24" s="108">
        <f>BC24</f>
        <v>420</v>
      </c>
      <c r="BG24" s="14">
        <f t="shared" si="11"/>
        <v>2230</v>
      </c>
      <c r="BH24" s="78">
        <v>1</v>
      </c>
      <c r="BI24" s="128">
        <f t="shared" si="12"/>
        <v>409.6</v>
      </c>
      <c r="BJ24" s="126">
        <f t="shared" si="13"/>
        <v>3500</v>
      </c>
      <c r="BK24" s="87">
        <v>780</v>
      </c>
      <c r="BL24" s="126">
        <f t="shared" si="14"/>
        <v>250</v>
      </c>
      <c r="BM24" s="87">
        <v>1360</v>
      </c>
      <c r="BN24" s="112">
        <f>AVERAGE(BK24,BM24)</f>
        <v>1070</v>
      </c>
      <c r="BO24" s="142">
        <f t="shared" si="15"/>
        <v>61.44</v>
      </c>
      <c r="BP24" s="126">
        <f t="shared" si="16"/>
        <v>700</v>
      </c>
      <c r="BQ24" s="87">
        <f t="shared" si="17"/>
        <v>156</v>
      </c>
      <c r="BR24" s="126">
        <f t="shared" si="18"/>
        <v>50</v>
      </c>
      <c r="BS24" s="126">
        <v>70</v>
      </c>
      <c r="BT24" s="112">
        <f>BQ24</f>
        <v>156</v>
      </c>
      <c r="BU24" s="94">
        <f t="shared" si="19"/>
        <v>1226</v>
      </c>
      <c r="BV24" s="15">
        <f t="shared" si="4"/>
        <v>10970.5</v>
      </c>
      <c r="BW24" s="16"/>
    </row>
    <row r="25" spans="1:75" s="2" customFormat="1" ht="13.5" customHeight="1" thickBot="1" x14ac:dyDescent="0.25">
      <c r="A25" s="17"/>
      <c r="B25" s="18"/>
      <c r="C25" s="19"/>
      <c r="D25" s="76"/>
      <c r="E25" s="76"/>
      <c r="F25" s="76"/>
      <c r="G25" s="76"/>
      <c r="H25" s="76"/>
      <c r="I25" s="76"/>
      <c r="J25" s="18"/>
      <c r="K25" s="76"/>
      <c r="L25" s="76"/>
      <c r="M25" s="76"/>
      <c r="N25" s="76"/>
      <c r="O25" s="76"/>
      <c r="P25" s="76"/>
      <c r="Q25" s="18"/>
      <c r="R25" s="76"/>
      <c r="S25" s="76"/>
      <c r="T25" s="76"/>
      <c r="U25" s="76"/>
      <c r="V25" s="76"/>
      <c r="W25" s="76"/>
      <c r="X25" s="18"/>
      <c r="Y25" s="76"/>
      <c r="Z25" s="76"/>
      <c r="AA25" s="76"/>
      <c r="AB25" s="76"/>
      <c r="AC25" s="76"/>
      <c r="AD25" s="76"/>
      <c r="AE25" s="18"/>
      <c r="AF25" s="18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18"/>
      <c r="AT25" s="18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18"/>
      <c r="BH25" s="369" t="s">
        <v>74</v>
      </c>
      <c r="BI25" s="370"/>
      <c r="BJ25" s="370"/>
      <c r="BK25" s="370"/>
      <c r="BL25" s="370"/>
      <c r="BM25" s="370"/>
      <c r="BN25" s="370"/>
      <c r="BO25" s="370"/>
      <c r="BP25" s="370"/>
      <c r="BQ25" s="370"/>
      <c r="BR25" s="370"/>
      <c r="BS25" s="370"/>
      <c r="BT25" s="370"/>
      <c r="BU25" s="371"/>
      <c r="BV25" s="20">
        <f>ROUND(SUM(BV6:BV24),2)</f>
        <v>5916830.9100000001</v>
      </c>
      <c r="BW25" s="21"/>
    </row>
    <row r="26" spans="1:75" s="2" customFormat="1" ht="13.5" customHeight="1" thickBot="1" x14ac:dyDescent="0.25">
      <c r="A26" s="385" t="s">
        <v>75</v>
      </c>
      <c r="B26" s="386"/>
      <c r="C26" s="386"/>
      <c r="D26" s="386"/>
      <c r="E26" s="386"/>
      <c r="F26" s="386"/>
      <c r="G26" s="386"/>
      <c r="H26" s="386"/>
      <c r="I26" s="387"/>
      <c r="J26" s="22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2"/>
      <c r="AF26" s="24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2"/>
      <c r="AT26" s="24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2"/>
      <c r="BH26" s="24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9"/>
      <c r="BV26" s="25"/>
      <c r="BW26" s="21"/>
    </row>
    <row r="27" spans="1:75" s="2" customFormat="1" ht="36.75" thickBot="1" x14ac:dyDescent="0.25">
      <c r="A27" s="26"/>
      <c r="B27" s="296"/>
      <c r="C27" s="28" t="s">
        <v>76</v>
      </c>
      <c r="D27" s="28" t="s">
        <v>118</v>
      </c>
      <c r="E27" s="67" t="s">
        <v>98</v>
      </c>
      <c r="F27" s="68" t="s">
        <v>123</v>
      </c>
      <c r="G27" s="67" t="s">
        <v>108</v>
      </c>
      <c r="H27" s="67" t="s">
        <v>119</v>
      </c>
      <c r="I27" s="69" t="s">
        <v>103</v>
      </c>
      <c r="J27" s="22"/>
      <c r="K27" s="29" t="s">
        <v>77</v>
      </c>
      <c r="L27" s="29"/>
      <c r="M27" s="29"/>
      <c r="N27" s="29"/>
      <c r="O27" s="29"/>
      <c r="P27" s="29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2"/>
      <c r="AF27" s="24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2"/>
      <c r="AT27" s="24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2"/>
      <c r="BH27" s="24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9"/>
      <c r="BV27" s="30"/>
      <c r="BW27" s="21"/>
    </row>
    <row r="28" spans="1:75" s="2" customFormat="1" ht="13.5" customHeight="1" thickBot="1" x14ac:dyDescent="0.25">
      <c r="A28" s="381" t="s">
        <v>37</v>
      </c>
      <c r="B28" s="382"/>
      <c r="C28" s="31">
        <v>2</v>
      </c>
      <c r="D28" s="71">
        <f t="shared" ref="D28:G29" si="46">R6*0.7</f>
        <v>1456</v>
      </c>
      <c r="E28" s="124">
        <f t="shared" si="46"/>
        <v>4379.2</v>
      </c>
      <c r="F28" s="72">
        <f t="shared" si="46"/>
        <v>3751.9999999999995</v>
      </c>
      <c r="G28" s="72">
        <f t="shared" si="46"/>
        <v>1959.9999999999998</v>
      </c>
      <c r="H28" s="124">
        <v>1200</v>
      </c>
      <c r="I28" s="132">
        <f>AVERAGE(D28,F28:G28)</f>
        <v>2389.3333333333335</v>
      </c>
      <c r="J28" s="35"/>
      <c r="K28" s="32" t="s">
        <v>78</v>
      </c>
      <c r="L28" s="32"/>
      <c r="M28" s="32"/>
      <c r="N28" s="32"/>
      <c r="O28" s="32"/>
      <c r="P28" s="32"/>
      <c r="Q28" s="33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22"/>
      <c r="AU28" s="22"/>
      <c r="AV28" s="22"/>
      <c r="AW28" s="22"/>
      <c r="AX28" s="22"/>
      <c r="AY28" s="22"/>
      <c r="AZ28" s="22"/>
      <c r="BA28" s="35"/>
      <c r="BB28" s="35"/>
      <c r="BC28" s="35"/>
      <c r="BD28" s="35"/>
      <c r="BE28" s="35"/>
      <c r="BF28" s="35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9"/>
      <c r="BV28" s="36">
        <f>C28*I28</f>
        <v>4778.666666666667</v>
      </c>
      <c r="BW28" s="16"/>
    </row>
    <row r="29" spans="1:75" s="2" customFormat="1" ht="13.5" customHeight="1" thickBot="1" x14ac:dyDescent="0.25">
      <c r="A29" s="383" t="s">
        <v>39</v>
      </c>
      <c r="B29" s="384"/>
      <c r="C29" s="37">
        <v>2</v>
      </c>
      <c r="D29" s="73">
        <f t="shared" si="46"/>
        <v>1456</v>
      </c>
      <c r="E29" s="125">
        <f t="shared" si="46"/>
        <v>4031.9999999999995</v>
      </c>
      <c r="F29" s="125">
        <f t="shared" si="46"/>
        <v>3751.9999999999995</v>
      </c>
      <c r="G29" s="70">
        <f t="shared" si="46"/>
        <v>1680</v>
      </c>
      <c r="H29" s="125">
        <v>1000</v>
      </c>
      <c r="I29" s="131">
        <f>AVERAGE(D29,G29)</f>
        <v>1568</v>
      </c>
      <c r="J29" s="35"/>
      <c r="K29" s="32" t="s">
        <v>79</v>
      </c>
      <c r="L29" s="32"/>
      <c r="M29" s="32"/>
      <c r="N29" s="32"/>
      <c r="O29" s="32"/>
      <c r="P29" s="32"/>
      <c r="Q29" s="33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22"/>
      <c r="AU29" s="35"/>
      <c r="AV29" s="35"/>
      <c r="AW29" s="35"/>
      <c r="AX29" s="35"/>
      <c r="AY29" s="35"/>
      <c r="AZ29" s="35"/>
      <c r="BA29" s="38"/>
      <c r="BB29" s="38"/>
      <c r="BC29" s="38"/>
      <c r="BD29" s="38"/>
      <c r="BE29" s="38"/>
      <c r="BF29" s="38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9"/>
      <c r="BV29" s="36">
        <f t="shared" ref="BV29:BV46" si="47">C29*I29</f>
        <v>3136</v>
      </c>
      <c r="BW29" s="16"/>
    </row>
    <row r="30" spans="1:75" s="2" customFormat="1" ht="13.5" customHeight="1" thickBot="1" x14ac:dyDescent="0.25">
      <c r="A30" s="383" t="s">
        <v>41</v>
      </c>
      <c r="B30" s="384"/>
      <c r="C30" s="37">
        <v>2</v>
      </c>
      <c r="D30" s="73">
        <f t="shared" ref="D30:D46" si="48">R8*0.7</f>
        <v>2352</v>
      </c>
      <c r="E30" s="125">
        <f t="shared" ref="E30:E46" si="49">S8*0.7</f>
        <v>5320</v>
      </c>
      <c r="F30" s="70">
        <f t="shared" ref="F30:F46" si="50">T8*0.7</f>
        <v>3751.9999999999995</v>
      </c>
      <c r="G30" s="70">
        <f t="shared" ref="G30:G45" si="51">U8*0.7</f>
        <v>1847.9999999999998</v>
      </c>
      <c r="H30" s="125">
        <v>1200</v>
      </c>
      <c r="I30" s="131">
        <f>AVERAGE(D30,F30:G30)</f>
        <v>2650.6666666666665</v>
      </c>
      <c r="J30" s="35"/>
      <c r="K30" s="32" t="s">
        <v>80</v>
      </c>
      <c r="L30" s="32"/>
      <c r="M30" s="32"/>
      <c r="N30" s="32"/>
      <c r="O30" s="32"/>
      <c r="P30" s="32"/>
      <c r="Q30" s="33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9"/>
      <c r="BV30" s="36">
        <f t="shared" si="47"/>
        <v>5301.333333333333</v>
      </c>
      <c r="BW30" s="16"/>
    </row>
    <row r="31" spans="1:75" s="2" customFormat="1" ht="13.5" customHeight="1" thickBot="1" x14ac:dyDescent="0.25">
      <c r="A31" s="383" t="s">
        <v>43</v>
      </c>
      <c r="B31" s="384"/>
      <c r="C31" s="37">
        <v>2</v>
      </c>
      <c r="D31" s="73">
        <f t="shared" si="48"/>
        <v>2352</v>
      </c>
      <c r="E31" s="125">
        <f t="shared" si="49"/>
        <v>5040</v>
      </c>
      <c r="F31" s="70">
        <f t="shared" si="50"/>
        <v>3751.9999999999995</v>
      </c>
      <c r="G31" s="70">
        <f t="shared" si="51"/>
        <v>1847.9999999999998</v>
      </c>
      <c r="H31" s="125">
        <v>1000</v>
      </c>
      <c r="I31" s="131">
        <f>AVERAGE(D31,F31:G31)</f>
        <v>2650.6666666666665</v>
      </c>
      <c r="J31" s="35"/>
      <c r="K31" s="32" t="s">
        <v>81</v>
      </c>
      <c r="L31" s="32"/>
      <c r="M31" s="32"/>
      <c r="N31" s="32"/>
      <c r="O31" s="32"/>
      <c r="P31" s="3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9"/>
      <c r="BV31" s="36">
        <f t="shared" si="47"/>
        <v>5301.333333333333</v>
      </c>
      <c r="BW31" s="16"/>
    </row>
    <row r="32" spans="1:75" s="2" customFormat="1" ht="13.5" customHeight="1" thickBot="1" x14ac:dyDescent="0.25">
      <c r="A32" s="383" t="s">
        <v>45</v>
      </c>
      <c r="B32" s="384"/>
      <c r="C32" s="37">
        <v>2</v>
      </c>
      <c r="D32" s="127">
        <f t="shared" si="48"/>
        <v>350</v>
      </c>
      <c r="E32" s="125">
        <f t="shared" si="49"/>
        <v>4200</v>
      </c>
      <c r="F32" s="70">
        <f t="shared" si="50"/>
        <v>2184</v>
      </c>
      <c r="G32" s="70">
        <f t="shared" si="51"/>
        <v>1540</v>
      </c>
      <c r="H32" s="70">
        <v>1000</v>
      </c>
      <c r="I32" s="143">
        <f>AVERAGE(F32:H32)</f>
        <v>1574.6666666666667</v>
      </c>
      <c r="J32" s="35"/>
      <c r="K32" s="39" t="s">
        <v>82</v>
      </c>
      <c r="L32" s="39"/>
      <c r="M32" s="39"/>
      <c r="N32" s="39"/>
      <c r="O32" s="39"/>
      <c r="P32" s="3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9"/>
      <c r="BV32" s="36">
        <f t="shared" si="47"/>
        <v>3149.3333333333335</v>
      </c>
      <c r="BW32" s="16"/>
    </row>
    <row r="33" spans="1:75" s="2" customFormat="1" ht="13.5" customHeight="1" thickBot="1" x14ac:dyDescent="0.25">
      <c r="A33" s="383" t="s">
        <v>47</v>
      </c>
      <c r="B33" s="384"/>
      <c r="C33" s="37">
        <v>2</v>
      </c>
      <c r="D33" s="73">
        <f t="shared" si="48"/>
        <v>1400</v>
      </c>
      <c r="E33" s="125">
        <f t="shared" si="49"/>
        <v>3919.9999999999995</v>
      </c>
      <c r="F33" s="70">
        <f t="shared" si="50"/>
        <v>2072</v>
      </c>
      <c r="G33" s="70">
        <f t="shared" si="51"/>
        <v>1400</v>
      </c>
      <c r="H33" s="125">
        <v>720</v>
      </c>
      <c r="I33" s="131">
        <f>AVERAGE(D33,F33:G33)</f>
        <v>1624</v>
      </c>
      <c r="J33" s="35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9"/>
      <c r="BV33" s="36">
        <f t="shared" si="47"/>
        <v>3248</v>
      </c>
      <c r="BW33" s="16"/>
    </row>
    <row r="34" spans="1:75" s="2" customFormat="1" ht="13.5" customHeight="1" thickBot="1" x14ac:dyDescent="0.25">
      <c r="A34" s="383" t="s">
        <v>49</v>
      </c>
      <c r="B34" s="384"/>
      <c r="C34" s="37">
        <v>2</v>
      </c>
      <c r="D34" s="73">
        <f t="shared" si="48"/>
        <v>1400</v>
      </c>
      <c r="E34" s="125">
        <f t="shared" si="49"/>
        <v>3639.9999999999995</v>
      </c>
      <c r="F34" s="70">
        <f t="shared" si="50"/>
        <v>2184</v>
      </c>
      <c r="G34" s="125">
        <f t="shared" si="51"/>
        <v>840</v>
      </c>
      <c r="H34" s="125">
        <v>480</v>
      </c>
      <c r="I34" s="131">
        <f>AVERAGE(D34,F34)</f>
        <v>1792</v>
      </c>
      <c r="J34" s="35"/>
      <c r="K34" s="401" t="s">
        <v>126</v>
      </c>
      <c r="L34" s="402"/>
      <c r="M34" s="402"/>
      <c r="N34" s="402"/>
      <c r="O34" s="402"/>
      <c r="P34" s="402"/>
      <c r="Q34" s="402"/>
      <c r="R34" s="402"/>
      <c r="S34" s="402"/>
      <c r="T34" s="403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9"/>
      <c r="BV34" s="36">
        <f t="shared" si="47"/>
        <v>3584</v>
      </c>
      <c r="BW34" s="16"/>
    </row>
    <row r="35" spans="1:75" s="2" customFormat="1" ht="13.5" customHeight="1" thickBot="1" x14ac:dyDescent="0.25">
      <c r="A35" s="383" t="s">
        <v>83</v>
      </c>
      <c r="B35" s="384"/>
      <c r="C35" s="37">
        <v>2</v>
      </c>
      <c r="D35" s="73">
        <f t="shared" si="48"/>
        <v>1400</v>
      </c>
      <c r="E35" s="125">
        <f t="shared" si="49"/>
        <v>3360</v>
      </c>
      <c r="F35" s="70">
        <f t="shared" si="50"/>
        <v>2072</v>
      </c>
      <c r="G35" s="70">
        <f t="shared" si="51"/>
        <v>840</v>
      </c>
      <c r="H35" s="125">
        <v>440</v>
      </c>
      <c r="I35" s="143">
        <f>AVERAGE(D35,F35:G35)</f>
        <v>1437.3333333333333</v>
      </c>
      <c r="J35" s="35"/>
      <c r="K35" s="404"/>
      <c r="L35" s="405"/>
      <c r="M35" s="405"/>
      <c r="N35" s="405"/>
      <c r="O35" s="405"/>
      <c r="P35" s="405"/>
      <c r="Q35" s="405"/>
      <c r="R35" s="405"/>
      <c r="S35" s="405"/>
      <c r="T35" s="406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9"/>
      <c r="BV35" s="36">
        <f t="shared" si="47"/>
        <v>2874.6666666666665</v>
      </c>
      <c r="BW35" s="16"/>
    </row>
    <row r="36" spans="1:75" s="2" customFormat="1" ht="13.5" customHeight="1" thickBot="1" x14ac:dyDescent="0.25">
      <c r="A36" s="383" t="s">
        <v>53</v>
      </c>
      <c r="B36" s="384"/>
      <c r="C36" s="37">
        <v>4</v>
      </c>
      <c r="D36" s="73">
        <f t="shared" si="48"/>
        <v>1007.9999999999999</v>
      </c>
      <c r="E36" s="125">
        <f t="shared" si="49"/>
        <v>3807.9999999999995</v>
      </c>
      <c r="F36" s="70">
        <f t="shared" si="50"/>
        <v>1624</v>
      </c>
      <c r="G36" s="125">
        <f t="shared" si="51"/>
        <v>700</v>
      </c>
      <c r="H36" s="125">
        <v>440</v>
      </c>
      <c r="I36" s="143">
        <f>AVERAGE(D36,F36)</f>
        <v>1316</v>
      </c>
      <c r="J36" s="35"/>
      <c r="K36" s="394"/>
      <c r="L36" s="394"/>
      <c r="M36" s="394"/>
      <c r="N36" s="394"/>
      <c r="O36" s="394"/>
      <c r="P36" s="394"/>
      <c r="Q36" s="394"/>
      <c r="R36" s="394"/>
      <c r="S36" s="394"/>
      <c r="T36" s="394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9"/>
      <c r="BV36" s="36">
        <f t="shared" si="47"/>
        <v>5264</v>
      </c>
      <c r="BW36" s="16"/>
    </row>
    <row r="37" spans="1:75" s="2" customFormat="1" ht="13.5" customHeight="1" thickBot="1" x14ac:dyDescent="0.25">
      <c r="A37" s="383" t="s">
        <v>55</v>
      </c>
      <c r="B37" s="384"/>
      <c r="C37" s="37">
        <v>34</v>
      </c>
      <c r="D37" s="73">
        <f t="shared" si="48"/>
        <v>896</v>
      </c>
      <c r="E37" s="125">
        <f t="shared" si="49"/>
        <v>3472</v>
      </c>
      <c r="F37" s="70">
        <f t="shared" si="50"/>
        <v>1512</v>
      </c>
      <c r="G37" s="125">
        <f t="shared" si="51"/>
        <v>560</v>
      </c>
      <c r="H37" s="125">
        <v>300</v>
      </c>
      <c r="I37" s="143">
        <f>AVERAGE(D37,F37)</f>
        <v>1204</v>
      </c>
      <c r="J37" s="35"/>
      <c r="K37" s="394"/>
      <c r="L37" s="394"/>
      <c r="M37" s="394"/>
      <c r="N37" s="394"/>
      <c r="O37" s="394"/>
      <c r="P37" s="394"/>
      <c r="Q37" s="394"/>
      <c r="R37" s="394"/>
      <c r="S37" s="394"/>
      <c r="T37" s="394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9"/>
      <c r="BV37" s="36">
        <f t="shared" si="47"/>
        <v>40936</v>
      </c>
      <c r="BW37" s="16"/>
    </row>
    <row r="38" spans="1:75" s="2" customFormat="1" ht="13.5" customHeight="1" thickBot="1" x14ac:dyDescent="0.25">
      <c r="A38" s="383" t="s">
        <v>57</v>
      </c>
      <c r="B38" s="384"/>
      <c r="C38" s="37">
        <v>8</v>
      </c>
      <c r="D38" s="73">
        <f t="shared" si="48"/>
        <v>840</v>
      </c>
      <c r="E38" s="125">
        <f t="shared" si="49"/>
        <v>3360</v>
      </c>
      <c r="F38" s="70">
        <f t="shared" si="50"/>
        <v>1400</v>
      </c>
      <c r="G38" s="125">
        <f t="shared" si="51"/>
        <v>448</v>
      </c>
      <c r="H38" s="125">
        <v>300</v>
      </c>
      <c r="I38" s="143">
        <f>AVERAGE(D38,F38)</f>
        <v>1120</v>
      </c>
      <c r="J38" s="35"/>
      <c r="K38" s="395" t="s">
        <v>127</v>
      </c>
      <c r="L38" s="396"/>
      <c r="M38" s="396"/>
      <c r="N38" s="396"/>
      <c r="O38" s="396"/>
      <c r="P38" s="396"/>
      <c r="Q38" s="396"/>
      <c r="R38" s="396"/>
      <c r="S38" s="396"/>
      <c r="T38" s="397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9"/>
      <c r="BV38" s="36">
        <f t="shared" si="47"/>
        <v>8960</v>
      </c>
      <c r="BW38" s="16"/>
    </row>
    <row r="39" spans="1:75" s="2" customFormat="1" ht="13.5" customHeight="1" thickBot="1" x14ac:dyDescent="0.25">
      <c r="A39" s="383" t="s">
        <v>59</v>
      </c>
      <c r="B39" s="384"/>
      <c r="C39" s="37">
        <v>26</v>
      </c>
      <c r="D39" s="73">
        <f t="shared" si="48"/>
        <v>728</v>
      </c>
      <c r="E39" s="125">
        <f t="shared" si="49"/>
        <v>840</v>
      </c>
      <c r="F39" s="70">
        <f t="shared" si="50"/>
        <v>728</v>
      </c>
      <c r="G39" s="125">
        <f t="shared" si="51"/>
        <v>280</v>
      </c>
      <c r="H39" s="125">
        <v>50</v>
      </c>
      <c r="I39" s="143">
        <f>AVERAGE(D39,F39)</f>
        <v>728</v>
      </c>
      <c r="J39" s="35"/>
      <c r="K39" s="398"/>
      <c r="L39" s="399"/>
      <c r="M39" s="399"/>
      <c r="N39" s="399"/>
      <c r="O39" s="399"/>
      <c r="P39" s="399"/>
      <c r="Q39" s="399"/>
      <c r="R39" s="399"/>
      <c r="S39" s="399"/>
      <c r="T39" s="40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9"/>
      <c r="BV39" s="36">
        <f t="shared" si="47"/>
        <v>18928</v>
      </c>
      <c r="BW39" s="16"/>
    </row>
    <row r="40" spans="1:75" s="2" customFormat="1" ht="13.5" customHeight="1" thickBot="1" x14ac:dyDescent="0.25">
      <c r="A40" s="383" t="s">
        <v>61</v>
      </c>
      <c r="B40" s="384"/>
      <c r="C40" s="37">
        <v>20</v>
      </c>
      <c r="D40" s="73">
        <f t="shared" si="48"/>
        <v>1120</v>
      </c>
      <c r="E40" s="125">
        <f t="shared" si="49"/>
        <v>3360</v>
      </c>
      <c r="F40" s="70">
        <f t="shared" si="50"/>
        <v>1959.9999999999998</v>
      </c>
      <c r="G40" s="70">
        <f t="shared" si="51"/>
        <v>840</v>
      </c>
      <c r="H40" s="125">
        <v>350</v>
      </c>
      <c r="I40" s="143">
        <f>AVERAGE(D40,F40:G40)</f>
        <v>1306.6666666666667</v>
      </c>
      <c r="J40" s="35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9"/>
      <c r="BV40" s="36">
        <f t="shared" si="47"/>
        <v>26133.333333333336</v>
      </c>
      <c r="BW40" s="16"/>
    </row>
    <row r="41" spans="1:75" s="2" customFormat="1" ht="13.5" customHeight="1" thickBot="1" x14ac:dyDescent="0.25">
      <c r="A41" s="383" t="s">
        <v>63</v>
      </c>
      <c r="B41" s="384"/>
      <c r="C41" s="37">
        <v>4</v>
      </c>
      <c r="D41" s="73">
        <f t="shared" si="48"/>
        <v>1400</v>
      </c>
      <c r="E41" s="125">
        <f t="shared" si="49"/>
        <v>2352</v>
      </c>
      <c r="F41" s="70">
        <f t="shared" si="50"/>
        <v>1288</v>
      </c>
      <c r="G41" s="125">
        <f t="shared" si="51"/>
        <v>420</v>
      </c>
      <c r="H41" s="125">
        <v>200</v>
      </c>
      <c r="I41" s="143">
        <f>AVERAGE(D41,F41:G41)</f>
        <v>1036</v>
      </c>
      <c r="J41" s="35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9"/>
      <c r="BV41" s="36">
        <f t="shared" si="47"/>
        <v>4144</v>
      </c>
      <c r="BW41" s="16"/>
    </row>
    <row r="42" spans="1:75" s="2" customFormat="1" ht="13.5" customHeight="1" thickBot="1" x14ac:dyDescent="0.25">
      <c r="A42" s="383" t="s">
        <v>65</v>
      </c>
      <c r="B42" s="384"/>
      <c r="C42" s="37">
        <v>2</v>
      </c>
      <c r="D42" s="73">
        <f t="shared" si="48"/>
        <v>3360</v>
      </c>
      <c r="E42" s="125">
        <f t="shared" si="49"/>
        <v>4480</v>
      </c>
      <c r="F42" s="70">
        <f t="shared" si="50"/>
        <v>3136</v>
      </c>
      <c r="G42" s="70">
        <f t="shared" si="51"/>
        <v>1959.9999999999998</v>
      </c>
      <c r="H42" s="125">
        <v>960</v>
      </c>
      <c r="I42" s="143">
        <f>AVERAGE(D42,F42:G42)</f>
        <v>2818.6666666666665</v>
      </c>
      <c r="J42" s="35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9"/>
      <c r="BV42" s="36">
        <f t="shared" si="47"/>
        <v>5637.333333333333</v>
      </c>
      <c r="BW42" s="16"/>
    </row>
    <row r="43" spans="1:75" s="2" customFormat="1" ht="13.5" customHeight="1" thickBot="1" x14ac:dyDescent="0.25">
      <c r="A43" s="383" t="s">
        <v>67</v>
      </c>
      <c r="B43" s="384"/>
      <c r="C43" s="37">
        <v>2</v>
      </c>
      <c r="D43" s="73">
        <f t="shared" si="48"/>
        <v>2520</v>
      </c>
      <c r="E43" s="125">
        <f t="shared" si="49"/>
        <v>3919.9999999999995</v>
      </c>
      <c r="F43" s="70">
        <f t="shared" si="50"/>
        <v>2352</v>
      </c>
      <c r="G43" s="70">
        <f t="shared" si="51"/>
        <v>1400</v>
      </c>
      <c r="H43" s="125">
        <v>950</v>
      </c>
      <c r="I43" s="143">
        <f>AVERAGE(D43,F43:G43)</f>
        <v>2090.6666666666665</v>
      </c>
      <c r="J43" s="35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9"/>
      <c r="BV43" s="36">
        <f t="shared" si="47"/>
        <v>4181.333333333333</v>
      </c>
      <c r="BW43" s="16"/>
    </row>
    <row r="44" spans="1:75" s="2" customFormat="1" ht="13.5" customHeight="1" thickBot="1" x14ac:dyDescent="0.25">
      <c r="A44" s="383" t="s">
        <v>69</v>
      </c>
      <c r="B44" s="384"/>
      <c r="C44" s="37">
        <v>2</v>
      </c>
      <c r="D44" s="73">
        <f t="shared" si="48"/>
        <v>1007.9999999999999</v>
      </c>
      <c r="E44" s="125">
        <f t="shared" si="49"/>
        <v>3919.9999999999995</v>
      </c>
      <c r="F44" s="70">
        <f t="shared" si="50"/>
        <v>2128</v>
      </c>
      <c r="G44" s="125">
        <f t="shared" si="51"/>
        <v>728</v>
      </c>
      <c r="H44" s="125">
        <v>560</v>
      </c>
      <c r="I44" s="143">
        <f>AVERAGE(D44,F44)</f>
        <v>1568</v>
      </c>
      <c r="J44" s="35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9"/>
      <c r="BV44" s="36">
        <f t="shared" si="47"/>
        <v>3136</v>
      </c>
      <c r="BW44" s="16"/>
    </row>
    <row r="45" spans="1:75" s="2" customFormat="1" ht="13.5" customHeight="1" thickBot="1" x14ac:dyDescent="0.25">
      <c r="A45" s="383" t="s">
        <v>71</v>
      </c>
      <c r="B45" s="384"/>
      <c r="C45" s="37">
        <v>2</v>
      </c>
      <c r="D45" s="127">
        <f t="shared" si="48"/>
        <v>560</v>
      </c>
      <c r="E45" s="125">
        <f t="shared" si="49"/>
        <v>2800</v>
      </c>
      <c r="F45" s="70">
        <f t="shared" si="50"/>
        <v>1624</v>
      </c>
      <c r="G45" s="125">
        <f t="shared" si="51"/>
        <v>560</v>
      </c>
      <c r="H45" s="70">
        <v>616</v>
      </c>
      <c r="I45" s="143">
        <f>AVERAGE(F45,H45)</f>
        <v>1120</v>
      </c>
      <c r="J45" s="35"/>
      <c r="K45" s="41"/>
      <c r="L45" s="41"/>
      <c r="M45" s="41"/>
      <c r="N45" s="41"/>
      <c r="O45" s="41"/>
      <c r="P45" s="41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9"/>
      <c r="BV45" s="36">
        <f t="shared" si="47"/>
        <v>2240</v>
      </c>
      <c r="BW45" s="16"/>
    </row>
    <row r="46" spans="1:75" s="2" customFormat="1" ht="13.5" customHeight="1" thickBot="1" x14ac:dyDescent="0.25">
      <c r="A46" s="407" t="s">
        <v>73</v>
      </c>
      <c r="B46" s="414"/>
      <c r="C46" s="42">
        <v>2</v>
      </c>
      <c r="D46" s="128">
        <f t="shared" si="48"/>
        <v>560</v>
      </c>
      <c r="E46" s="126">
        <f t="shared" si="49"/>
        <v>2800</v>
      </c>
      <c r="F46" s="74">
        <f t="shared" si="50"/>
        <v>1680</v>
      </c>
      <c r="G46" s="126">
        <f>U24*0.7</f>
        <v>280</v>
      </c>
      <c r="H46" s="74">
        <v>1000</v>
      </c>
      <c r="I46" s="144">
        <f>AVERAGE(F46,H46)</f>
        <v>1340</v>
      </c>
      <c r="J46" s="35"/>
      <c r="K46" s="41"/>
      <c r="L46" s="41"/>
      <c r="M46" s="41"/>
      <c r="N46" s="41"/>
      <c r="O46" s="41"/>
      <c r="P46" s="41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9"/>
      <c r="BV46" s="36">
        <f t="shared" si="47"/>
        <v>2680</v>
      </c>
      <c r="BW46" s="16"/>
    </row>
    <row r="47" spans="1:75" s="2" customFormat="1" ht="13.5" customHeight="1" thickBot="1" x14ac:dyDescent="0.25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43"/>
      <c r="L47" s="43"/>
      <c r="M47" s="43"/>
      <c r="N47" s="43"/>
      <c r="O47" s="43"/>
      <c r="P47" s="43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98"/>
      <c r="BJ47" s="98"/>
      <c r="BK47" s="98"/>
      <c r="BL47" s="98"/>
      <c r="BM47" s="98"/>
      <c r="BN47" s="98"/>
      <c r="BO47" s="98"/>
      <c r="BP47" s="388" t="s">
        <v>74</v>
      </c>
      <c r="BQ47" s="389"/>
      <c r="BR47" s="389"/>
      <c r="BS47" s="389"/>
      <c r="BT47" s="390"/>
      <c r="BU47" s="409">
        <f>SUM(BV28:BV46)</f>
        <v>153613.33333333334</v>
      </c>
      <c r="BV47" s="415"/>
      <c r="BW47" s="1"/>
    </row>
    <row r="48" spans="1:75" s="2" customFormat="1" ht="13.5" customHeight="1" thickBot="1" x14ac:dyDescent="0.25">
      <c r="A48" s="416" t="s">
        <v>84</v>
      </c>
      <c r="B48" s="417"/>
      <c r="C48" s="5" t="s">
        <v>109</v>
      </c>
      <c r="D48" s="422" t="s">
        <v>85</v>
      </c>
      <c r="E48" s="423"/>
      <c r="F48" s="423"/>
      <c r="G48" s="423"/>
      <c r="H48" s="423"/>
      <c r="I48" s="424"/>
      <c r="J48" s="22"/>
      <c r="K48" s="43"/>
      <c r="L48" s="43"/>
      <c r="M48" s="43"/>
      <c r="N48" s="43"/>
      <c r="O48" s="43"/>
      <c r="P48" s="43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63"/>
      <c r="BJ48" s="63"/>
      <c r="BK48" s="63"/>
      <c r="BL48" s="63"/>
      <c r="BM48" s="63"/>
      <c r="BN48" s="63"/>
      <c r="BO48" s="63"/>
      <c r="BP48" s="22"/>
      <c r="BQ48" s="22"/>
      <c r="BR48" s="22"/>
      <c r="BS48" s="22"/>
      <c r="BT48" s="22"/>
      <c r="BU48" s="22"/>
      <c r="BV48" s="22"/>
      <c r="BW48" s="1"/>
    </row>
    <row r="49" spans="1:75" s="2" customFormat="1" thickBot="1" x14ac:dyDescent="0.25">
      <c r="A49" s="418" t="s">
        <v>86</v>
      </c>
      <c r="B49" s="419"/>
      <c r="C49" s="31">
        <v>2852</v>
      </c>
      <c r="D49" s="133">
        <v>620</v>
      </c>
      <c r="E49" s="89">
        <v>400</v>
      </c>
      <c r="F49" s="89">
        <v>450</v>
      </c>
      <c r="G49" s="89">
        <v>300</v>
      </c>
      <c r="H49" s="89">
        <v>200</v>
      </c>
      <c r="I49" s="90">
        <f>AVERAGE(E49:H49)</f>
        <v>337.5</v>
      </c>
      <c r="J49" s="22"/>
      <c r="K49" s="41"/>
      <c r="L49" s="41"/>
      <c r="M49" s="41"/>
      <c r="N49" s="41"/>
      <c r="O49" s="41"/>
      <c r="P49" s="41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63"/>
      <c r="BJ49" s="63"/>
      <c r="BK49" s="63"/>
      <c r="BL49" s="63"/>
      <c r="BM49" s="63"/>
      <c r="BN49" s="63"/>
      <c r="BO49" s="63"/>
      <c r="BP49" s="22"/>
      <c r="BQ49" s="22"/>
      <c r="BR49" s="22"/>
      <c r="BS49" s="22"/>
      <c r="BT49" s="22"/>
      <c r="BU49" s="9"/>
      <c r="BV49" s="45">
        <f>I49*C49</f>
        <v>962550</v>
      </c>
      <c r="BW49" s="16"/>
    </row>
    <row r="50" spans="1:75" s="2" customFormat="1" ht="13.5" customHeight="1" thickBot="1" x14ac:dyDescent="0.25">
      <c r="A50" s="383" t="s">
        <v>87</v>
      </c>
      <c r="B50" s="384"/>
      <c r="C50" s="37">
        <v>1622</v>
      </c>
      <c r="D50" s="127">
        <f>D49+(D49*0.6)</f>
        <v>992</v>
      </c>
      <c r="E50" s="88">
        <f>E49+(E49*0.6)</f>
        <v>640</v>
      </c>
      <c r="F50" s="88">
        <v>270</v>
      </c>
      <c r="G50" s="88">
        <v>300</v>
      </c>
      <c r="H50" s="88">
        <v>320</v>
      </c>
      <c r="I50" s="122">
        <f>AVERAGE(E50:H50)</f>
        <v>382.5</v>
      </c>
      <c r="J50" s="22"/>
      <c r="K50" s="41"/>
      <c r="L50" s="41"/>
      <c r="M50" s="41"/>
      <c r="N50" s="41"/>
      <c r="O50" s="41"/>
      <c r="P50" s="41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63"/>
      <c r="BJ50" s="63"/>
      <c r="BK50" s="63"/>
      <c r="BL50" s="63"/>
      <c r="BM50" s="63"/>
      <c r="BN50" s="63"/>
      <c r="BO50" s="63"/>
      <c r="BP50" s="22"/>
      <c r="BQ50" s="22"/>
      <c r="BR50" s="22"/>
      <c r="BS50" s="22"/>
      <c r="BT50" s="22"/>
      <c r="BU50" s="9"/>
      <c r="BV50" s="45">
        <f t="shared" ref="BV50:BV51" si="52">I50*C50</f>
        <v>620415</v>
      </c>
      <c r="BW50" s="16"/>
    </row>
    <row r="51" spans="1:75" s="2" customFormat="1" thickBot="1" x14ac:dyDescent="0.25">
      <c r="A51" s="407" t="s">
        <v>88</v>
      </c>
      <c r="B51" s="414"/>
      <c r="C51" s="42">
        <v>1632</v>
      </c>
      <c r="D51" s="91">
        <v>70</v>
      </c>
      <c r="E51" s="92">
        <f>E49*0.2</f>
        <v>80</v>
      </c>
      <c r="F51" s="92">
        <v>90</v>
      </c>
      <c r="G51" s="92">
        <v>60</v>
      </c>
      <c r="H51" s="92">
        <v>40</v>
      </c>
      <c r="I51" s="123">
        <f>AVERAGE(D51:H51)</f>
        <v>68</v>
      </c>
      <c r="J51" s="22"/>
      <c r="K51" s="43"/>
      <c r="L51" s="43"/>
      <c r="M51" s="43"/>
      <c r="N51" s="43"/>
      <c r="O51" s="43"/>
      <c r="P51" s="43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63"/>
      <c r="BJ51" s="63"/>
      <c r="BK51" s="63"/>
      <c r="BL51" s="63"/>
      <c r="BM51" s="63"/>
      <c r="BN51" s="63"/>
      <c r="BO51" s="63"/>
      <c r="BP51" s="22"/>
      <c r="BQ51" s="22"/>
      <c r="BR51" s="22"/>
      <c r="BS51" s="22"/>
      <c r="BT51" s="22"/>
      <c r="BU51" s="9"/>
      <c r="BV51" s="45">
        <f t="shared" si="52"/>
        <v>110976</v>
      </c>
      <c r="BW51" s="16"/>
    </row>
    <row r="52" spans="1:75" s="2" customFormat="1" ht="13.5" customHeight="1" thickBot="1" x14ac:dyDescent="0.25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43"/>
      <c r="L52" s="43"/>
      <c r="M52" s="43"/>
      <c r="N52" s="43"/>
      <c r="O52" s="43"/>
      <c r="P52" s="43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98"/>
      <c r="BJ52" s="98"/>
      <c r="BK52" s="98"/>
      <c r="BL52" s="98"/>
      <c r="BM52" s="98"/>
      <c r="BN52" s="98"/>
      <c r="BO52" s="98"/>
      <c r="BP52" s="388" t="s">
        <v>74</v>
      </c>
      <c r="BQ52" s="389"/>
      <c r="BR52" s="389"/>
      <c r="BS52" s="389"/>
      <c r="BT52" s="390"/>
      <c r="BU52" s="409">
        <f>SUM(BV49:BV51)</f>
        <v>1693941</v>
      </c>
      <c r="BV52" s="415"/>
      <c r="BW52" s="1"/>
    </row>
    <row r="53" spans="1:75" s="2" customFormat="1" ht="48.75" thickBot="1" x14ac:dyDescent="0.25">
      <c r="A53" s="420" t="s">
        <v>128</v>
      </c>
      <c r="B53" s="417"/>
      <c r="C53" s="5" t="s">
        <v>89</v>
      </c>
      <c r="D53" s="44" t="s">
        <v>85</v>
      </c>
      <c r="E53" s="46" t="s">
        <v>90</v>
      </c>
      <c r="F53" s="63"/>
      <c r="G53" s="63"/>
      <c r="H53" s="63"/>
      <c r="I53" s="63"/>
      <c r="J53" s="64"/>
      <c r="K53" s="43"/>
      <c r="L53" s="43"/>
      <c r="M53" s="43"/>
      <c r="N53" s="43"/>
      <c r="O53" s="43"/>
      <c r="P53" s="43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63"/>
      <c r="BJ53" s="63"/>
      <c r="BK53" s="63"/>
      <c r="BL53" s="63"/>
      <c r="BM53" s="63"/>
      <c r="BN53" s="63"/>
      <c r="BO53" s="63"/>
      <c r="BP53" s="22"/>
      <c r="BQ53" s="22"/>
      <c r="BR53" s="22"/>
      <c r="BS53" s="22"/>
      <c r="BT53" s="22"/>
      <c r="BU53" s="22"/>
      <c r="BV53" s="22"/>
      <c r="BW53" s="1"/>
    </row>
    <row r="54" spans="1:75" s="2" customFormat="1" thickBot="1" x14ac:dyDescent="0.25">
      <c r="A54" s="381" t="s">
        <v>91</v>
      </c>
      <c r="B54" s="421"/>
      <c r="C54" s="47">
        <v>15918</v>
      </c>
      <c r="D54" s="48">
        <v>7.89</v>
      </c>
      <c r="E54" s="95">
        <f>((C54*D54)*9.45%)+(C54*D54)</f>
        <v>137461.56039</v>
      </c>
      <c r="F54" s="65"/>
      <c r="G54" s="65"/>
      <c r="H54" s="65"/>
      <c r="I54" s="65"/>
      <c r="J54" s="66"/>
      <c r="K54" s="43"/>
      <c r="L54" s="43"/>
      <c r="M54" s="43"/>
      <c r="N54" s="43"/>
      <c r="O54" s="43"/>
      <c r="P54" s="43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63"/>
      <c r="BJ54" s="63"/>
      <c r="BK54" s="63"/>
      <c r="BL54" s="63"/>
      <c r="BM54" s="63"/>
      <c r="BN54" s="63"/>
      <c r="BO54" s="63"/>
      <c r="BP54" s="22"/>
      <c r="BQ54" s="22"/>
      <c r="BR54" s="22"/>
      <c r="BS54" s="22"/>
      <c r="BT54" s="22"/>
      <c r="BU54" s="9"/>
      <c r="BV54" s="45">
        <f>E54</f>
        <v>137461.56039</v>
      </c>
      <c r="BW54" s="1"/>
    </row>
    <row r="55" spans="1:75" s="2" customFormat="1" thickBot="1" x14ac:dyDescent="0.25">
      <c r="A55" s="383" t="s">
        <v>92</v>
      </c>
      <c r="B55" s="413"/>
      <c r="C55" s="49">
        <v>24176</v>
      </c>
      <c r="D55" s="50">
        <v>7.99</v>
      </c>
      <c r="E55" s="95">
        <f t="shared" ref="E55:E56" si="53">((C55*D55)*9.45%)+(C55*D55)</f>
        <v>211420.44967999999</v>
      </c>
      <c r="F55" s="65"/>
      <c r="G55" s="65"/>
      <c r="H55" s="65"/>
      <c r="I55" s="65"/>
      <c r="J55" s="66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63"/>
      <c r="BJ55" s="63"/>
      <c r="BK55" s="63"/>
      <c r="BL55" s="63"/>
      <c r="BM55" s="63"/>
      <c r="BN55" s="63"/>
      <c r="BO55" s="63"/>
      <c r="BP55" s="34"/>
      <c r="BQ55" s="22"/>
      <c r="BR55" s="22"/>
      <c r="BS55" s="22"/>
      <c r="BT55" s="22"/>
      <c r="BU55" s="9"/>
      <c r="BV55" s="45">
        <f t="shared" ref="BV55:BV56" si="54">E55</f>
        <v>211420.44967999999</v>
      </c>
      <c r="BW55" s="1"/>
    </row>
    <row r="56" spans="1:75" s="2" customFormat="1" thickBot="1" x14ac:dyDescent="0.25">
      <c r="A56" s="407" t="s">
        <v>93</v>
      </c>
      <c r="B56" s="408"/>
      <c r="C56" s="51">
        <v>18134</v>
      </c>
      <c r="D56" s="52">
        <v>8.2899999999999991</v>
      </c>
      <c r="E56" s="96">
        <f t="shared" si="53"/>
        <v>164537.12626999998</v>
      </c>
      <c r="F56" s="65"/>
      <c r="G56" s="65"/>
      <c r="H56" s="65"/>
      <c r="I56" s="65"/>
      <c r="J56" s="66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63"/>
      <c r="BJ56" s="63"/>
      <c r="BK56" s="63"/>
      <c r="BL56" s="63"/>
      <c r="BM56" s="63"/>
      <c r="BN56" s="63"/>
      <c r="BO56" s="63"/>
      <c r="BP56" s="34"/>
      <c r="BQ56" s="34"/>
      <c r="BR56" s="34"/>
      <c r="BS56" s="34"/>
      <c r="BT56" s="34"/>
      <c r="BU56" s="8"/>
      <c r="BV56" s="45">
        <f t="shared" si="54"/>
        <v>164537.12626999998</v>
      </c>
      <c r="BW56" s="1"/>
    </row>
    <row r="57" spans="1:75" s="2" customFormat="1" ht="30.75" customHeight="1" thickBot="1" x14ac:dyDescent="0.25">
      <c r="A57" s="53"/>
      <c r="B57" s="53"/>
      <c r="C57" s="53"/>
      <c r="D57" s="53"/>
      <c r="E57" s="53"/>
      <c r="F57" s="53"/>
      <c r="G57" s="53"/>
      <c r="H57" s="53"/>
      <c r="I57" s="53"/>
      <c r="J57" s="53"/>
      <c r="Q57" s="53"/>
      <c r="R57" s="53"/>
      <c r="S57" s="53"/>
      <c r="T57" s="53"/>
      <c r="U57" s="53"/>
      <c r="V57" s="53"/>
      <c r="W57" s="53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98"/>
      <c r="BJ57" s="98"/>
      <c r="BK57" s="98"/>
      <c r="BL57" s="98"/>
      <c r="BM57" s="98"/>
      <c r="BN57" s="98"/>
      <c r="BO57" s="98"/>
      <c r="BP57" s="388" t="s">
        <v>74</v>
      </c>
      <c r="BQ57" s="389"/>
      <c r="BR57" s="389"/>
      <c r="BS57" s="389"/>
      <c r="BT57" s="390"/>
      <c r="BU57" s="409">
        <f>SUM(BV54:BV56)</f>
        <v>513419.13633999997</v>
      </c>
      <c r="BV57" s="410"/>
      <c r="BW57" s="1"/>
    </row>
    <row r="58" spans="1:75" s="2" customFormat="1" thickBot="1" x14ac:dyDescent="0.25">
      <c r="A58" s="53"/>
      <c r="B58" s="53"/>
      <c r="C58" s="53"/>
      <c r="D58" s="53"/>
      <c r="E58" s="53"/>
      <c r="F58" s="53"/>
      <c r="G58" s="53"/>
      <c r="H58" s="53"/>
      <c r="I58" s="53"/>
      <c r="J58" s="53"/>
      <c r="Q58" s="53"/>
      <c r="R58" s="53"/>
      <c r="S58" s="53"/>
      <c r="T58" s="53"/>
      <c r="U58" s="53"/>
      <c r="V58" s="53"/>
      <c r="W58" s="53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63"/>
      <c r="BJ58" s="63"/>
      <c r="BK58" s="63"/>
      <c r="BL58" s="63"/>
      <c r="BM58" s="63"/>
      <c r="BN58" s="63"/>
      <c r="BO58" s="63"/>
      <c r="BP58" s="97"/>
      <c r="BQ58" s="61"/>
      <c r="BR58" s="61"/>
      <c r="BS58" s="60"/>
      <c r="BT58" s="60"/>
      <c r="BU58" s="54"/>
      <c r="BV58" s="55"/>
      <c r="BW58" s="1"/>
    </row>
    <row r="59" spans="1:75" s="2" customFormat="1" ht="27.75" customHeight="1" thickBot="1" x14ac:dyDescent="0.25">
      <c r="A59" s="425"/>
      <c r="B59" s="425"/>
      <c r="C59" s="425"/>
      <c r="D59" s="425"/>
      <c r="E59" s="425"/>
      <c r="F59" s="425"/>
      <c r="G59" s="426"/>
      <c r="H59" s="426"/>
      <c r="I59" s="426"/>
      <c r="J59" s="426"/>
      <c r="K59" s="426"/>
      <c r="L59" s="426"/>
      <c r="M59" s="426"/>
      <c r="N59" s="93"/>
      <c r="O59" s="93"/>
      <c r="P59" s="93"/>
      <c r="Q59" s="56"/>
      <c r="R59" s="56"/>
      <c r="S59" s="56"/>
      <c r="T59" s="56"/>
      <c r="U59" s="56"/>
      <c r="V59" s="56"/>
      <c r="W59" s="56"/>
      <c r="X59" s="56"/>
      <c r="BI59" s="99"/>
      <c r="BJ59" s="99"/>
      <c r="BK59" s="99"/>
      <c r="BL59" s="99"/>
      <c r="BM59" s="99"/>
      <c r="BN59" s="99"/>
      <c r="BO59" s="99"/>
      <c r="BP59" s="391" t="s">
        <v>125</v>
      </c>
      <c r="BQ59" s="392"/>
      <c r="BR59" s="392"/>
      <c r="BS59" s="392"/>
      <c r="BT59" s="393"/>
      <c r="BU59" s="411">
        <f>SUM(BU57,BU52,BU47,BV25)</f>
        <v>8277804.3796733338</v>
      </c>
      <c r="BV59" s="412"/>
    </row>
    <row r="60" spans="1:75" s="2" customFormat="1" ht="27" customHeight="1" x14ac:dyDescent="0.2">
      <c r="BU60" s="57"/>
    </row>
    <row r="61" spans="1:75" s="2" customFormat="1" ht="12" x14ac:dyDescent="0.2"/>
    <row r="62" spans="1:75" s="2" customFormat="1" ht="12" x14ac:dyDescent="0.2"/>
    <row r="63" spans="1:75" s="2" customFormat="1" ht="12" x14ac:dyDescent="0.2">
      <c r="BH63" s="58"/>
    </row>
    <row r="64" spans="1:75" s="2" customFormat="1" x14ac:dyDescent="0.2"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</row>
  </sheetData>
  <mergeCells count="129">
    <mergeCell ref="D5:I5"/>
    <mergeCell ref="K5:P5"/>
    <mergeCell ref="R5:W5"/>
    <mergeCell ref="Y5:AD5"/>
    <mergeCell ref="AG5:AL5"/>
    <mergeCell ref="K34:T35"/>
    <mergeCell ref="A56:B56"/>
    <mergeCell ref="BU57:BV57"/>
    <mergeCell ref="BU59:BV59"/>
    <mergeCell ref="A55:B55"/>
    <mergeCell ref="A46:B46"/>
    <mergeCell ref="BU47:BV47"/>
    <mergeCell ref="A48:B48"/>
    <mergeCell ref="A49:B49"/>
    <mergeCell ref="A50:B50"/>
    <mergeCell ref="A51:B51"/>
    <mergeCell ref="BU52:BV52"/>
    <mergeCell ref="A53:B53"/>
    <mergeCell ref="A54:B54"/>
    <mergeCell ref="D48:I48"/>
    <mergeCell ref="A59:F59"/>
    <mergeCell ref="G59:M59"/>
    <mergeCell ref="BP47:BT47"/>
    <mergeCell ref="BP52:BT52"/>
    <mergeCell ref="BP57:BT57"/>
    <mergeCell ref="BP59:BT59"/>
    <mergeCell ref="A45:B45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K36:T37"/>
    <mergeCell ref="K38:T39"/>
    <mergeCell ref="A28:B28"/>
    <mergeCell ref="A29:B29"/>
    <mergeCell ref="A30:B30"/>
    <mergeCell ref="A31:B31"/>
    <mergeCell ref="A32:B32"/>
    <mergeCell ref="A33:B33"/>
    <mergeCell ref="BH3:BH4"/>
    <mergeCell ref="A26:I26"/>
    <mergeCell ref="F3:F4"/>
    <mergeCell ref="M3:M4"/>
    <mergeCell ref="T3:T4"/>
    <mergeCell ref="AA3:AA4"/>
    <mergeCell ref="AI3:AI4"/>
    <mergeCell ref="AO3:AO4"/>
    <mergeCell ref="AW3:AW4"/>
    <mergeCell ref="S3:S4"/>
    <mergeCell ref="Z3:Z4"/>
    <mergeCell ref="H3:H4"/>
    <mergeCell ref="I3:I4"/>
    <mergeCell ref="O3:O4"/>
    <mergeCell ref="P3:P4"/>
    <mergeCell ref="V3:V4"/>
    <mergeCell ref="G3:G4"/>
    <mergeCell ref="N3:N4"/>
    <mergeCell ref="Q3:Q4"/>
    <mergeCell ref="R3:R4"/>
    <mergeCell ref="X3:X4"/>
    <mergeCell ref="Y3:Y4"/>
    <mergeCell ref="AZ3:AZ4"/>
    <mergeCell ref="BE3:BE4"/>
    <mergeCell ref="BC3:BC4"/>
    <mergeCell ref="U3:U4"/>
    <mergeCell ref="AB3:AB4"/>
    <mergeCell ref="AJ3:AJ4"/>
    <mergeCell ref="AP3:AP4"/>
    <mergeCell ref="AX3:AX4"/>
    <mergeCell ref="BD3:BD4"/>
    <mergeCell ref="W3:W4"/>
    <mergeCell ref="AC3:AC4"/>
    <mergeCell ref="AQ3:AQ4"/>
    <mergeCell ref="AR3:AR4"/>
    <mergeCell ref="AY3:AY4"/>
    <mergeCell ref="BH25:BU25"/>
    <mergeCell ref="AF3:AF4"/>
    <mergeCell ref="AG3:AG4"/>
    <mergeCell ref="AM3:AM4"/>
    <mergeCell ref="AT3:AT4"/>
    <mergeCell ref="AU3:AU4"/>
    <mergeCell ref="BA3:BA4"/>
    <mergeCell ref="BS3:BS4"/>
    <mergeCell ref="BT3:BT4"/>
    <mergeCell ref="BQ3:BQ4"/>
    <mergeCell ref="BR3:BR4"/>
    <mergeCell ref="AM5:AR5"/>
    <mergeCell ref="AU5:AZ5"/>
    <mergeCell ref="BA5:BF5"/>
    <mergeCell ref="BI5:BN5"/>
    <mergeCell ref="BO5:BT5"/>
    <mergeCell ref="BI3:BI4"/>
    <mergeCell ref="BO3:BO4"/>
    <mergeCell ref="BM3:BM4"/>
    <mergeCell ref="BN3:BN4"/>
    <mergeCell ref="BK3:BK4"/>
    <mergeCell ref="BL3:BL4"/>
    <mergeCell ref="BF3:BF4"/>
    <mergeCell ref="A1:BV1"/>
    <mergeCell ref="A2:A5"/>
    <mergeCell ref="B2:B5"/>
    <mergeCell ref="C2:AE2"/>
    <mergeCell ref="AF2:AS2"/>
    <mergeCell ref="AT2:BG2"/>
    <mergeCell ref="BH2:BU2"/>
    <mergeCell ref="BV2:BV3"/>
    <mergeCell ref="C3:C4"/>
    <mergeCell ref="D3:D4"/>
    <mergeCell ref="E3:E4"/>
    <mergeCell ref="L3:L4"/>
    <mergeCell ref="BJ3:BJ4"/>
    <mergeCell ref="BP3:BP4"/>
    <mergeCell ref="AH3:AH4"/>
    <mergeCell ref="AN3:AN4"/>
    <mergeCell ref="AV3:AV4"/>
    <mergeCell ref="BB3:BB4"/>
    <mergeCell ref="AK3:AK4"/>
    <mergeCell ref="AL3:AL4"/>
    <mergeCell ref="AD3:AD4"/>
    <mergeCell ref="BV4:BV5"/>
    <mergeCell ref="J3:J4"/>
    <mergeCell ref="K3:K4"/>
  </mergeCells>
  <printOptions horizontalCentered="1" verticalCentered="1"/>
  <pageMargins left="0.23622047244094491" right="0.23622047244094491" top="0.15748031496062992" bottom="0.35433070866141736" header="0.31496062992125984" footer="0.31496062992125984"/>
  <pageSetup paperSize="9" scale="17" orientation="landscape" r:id="rId1"/>
  <colBreaks count="1" manualBreakCount="1">
    <brk id="7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9"/>
  <sheetViews>
    <sheetView view="pageBreakPreview" zoomScale="60" zoomScaleNormal="100" workbookViewId="0">
      <selection activeCell="A2" sqref="A2"/>
    </sheetView>
  </sheetViews>
  <sheetFormatPr defaultRowHeight="12.75" x14ac:dyDescent="0.2"/>
  <cols>
    <col min="1" max="1" width="4.7109375" customWidth="1"/>
    <col min="2" max="2" width="34.140625" customWidth="1"/>
    <col min="31" max="31" width="16.5703125" customWidth="1"/>
  </cols>
  <sheetData>
    <row r="1" spans="1:31" ht="26.25" customHeight="1" x14ac:dyDescent="0.2">
      <c r="A1" s="427" t="s">
        <v>140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427"/>
      <c r="O1" s="427"/>
      <c r="P1" s="427"/>
      <c r="Q1" s="427"/>
      <c r="R1" s="427"/>
      <c r="S1" s="427"/>
      <c r="T1" s="427"/>
      <c r="U1" s="427"/>
      <c r="V1" s="427"/>
      <c r="W1" s="427"/>
      <c r="X1" s="427"/>
      <c r="Y1" s="427"/>
      <c r="Z1" s="427"/>
      <c r="AA1" s="427"/>
      <c r="AB1" s="427"/>
      <c r="AC1" s="427"/>
      <c r="AD1" s="427"/>
      <c r="AE1" s="427"/>
    </row>
    <row r="2" spans="1:31" ht="13.5" thickBot="1" x14ac:dyDescent="0.25"/>
    <row r="3" spans="1:31" ht="13.5" thickBot="1" x14ac:dyDescent="0.25">
      <c r="A3" s="337" t="s">
        <v>1</v>
      </c>
      <c r="B3" s="340" t="s">
        <v>2</v>
      </c>
      <c r="C3" s="343" t="s">
        <v>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4"/>
      <c r="Q3" s="344"/>
      <c r="R3" s="344"/>
      <c r="S3" s="344"/>
      <c r="T3" s="344"/>
      <c r="U3" s="344"/>
      <c r="V3" s="344"/>
      <c r="W3" s="344"/>
      <c r="X3" s="344"/>
      <c r="Y3" s="344"/>
      <c r="Z3" s="344"/>
      <c r="AA3" s="344"/>
      <c r="AB3" s="344"/>
      <c r="AC3" s="344"/>
      <c r="AD3" s="344"/>
      <c r="AE3" s="345"/>
    </row>
    <row r="4" spans="1:31" ht="13.5" thickBot="1" x14ac:dyDescent="0.25">
      <c r="A4" s="338"/>
      <c r="B4" s="341"/>
      <c r="C4" s="357" t="s">
        <v>8</v>
      </c>
      <c r="D4" s="359" t="s">
        <v>110</v>
      </c>
      <c r="E4" s="359" t="s">
        <v>94</v>
      </c>
      <c r="F4" s="359" t="s">
        <v>120</v>
      </c>
      <c r="G4" s="359" t="s">
        <v>104</v>
      </c>
      <c r="H4" s="359" t="s">
        <v>111</v>
      </c>
      <c r="I4" s="359" t="s">
        <v>99</v>
      </c>
      <c r="J4" s="357" t="s">
        <v>8</v>
      </c>
      <c r="K4" s="359" t="s">
        <v>112</v>
      </c>
      <c r="L4" s="359" t="s">
        <v>95</v>
      </c>
      <c r="M4" s="359" t="s">
        <v>121</v>
      </c>
      <c r="N4" s="359" t="s">
        <v>105</v>
      </c>
      <c r="O4" s="359" t="s">
        <v>113</v>
      </c>
      <c r="P4" s="359" t="s">
        <v>100</v>
      </c>
      <c r="Q4" s="357" t="s">
        <v>8</v>
      </c>
      <c r="R4" s="359" t="s">
        <v>114</v>
      </c>
      <c r="S4" s="359" t="s">
        <v>96</v>
      </c>
      <c r="T4" s="359" t="s">
        <v>124</v>
      </c>
      <c r="U4" s="359" t="s">
        <v>106</v>
      </c>
      <c r="V4" s="359" t="s">
        <v>115</v>
      </c>
      <c r="W4" s="359" t="s">
        <v>101</v>
      </c>
      <c r="X4" s="357" t="s">
        <v>8</v>
      </c>
      <c r="Y4" s="359" t="s">
        <v>116</v>
      </c>
      <c r="Z4" s="359" t="s">
        <v>97</v>
      </c>
      <c r="AA4" s="359" t="s">
        <v>122</v>
      </c>
      <c r="AB4" s="359" t="s">
        <v>107</v>
      </c>
      <c r="AC4" s="359" t="s">
        <v>117</v>
      </c>
      <c r="AD4" s="359" t="s">
        <v>102</v>
      </c>
      <c r="AE4" s="5" t="s">
        <v>9</v>
      </c>
    </row>
    <row r="5" spans="1:31" ht="48.75" thickBot="1" x14ac:dyDescent="0.25">
      <c r="A5" s="338"/>
      <c r="B5" s="341"/>
      <c r="C5" s="358"/>
      <c r="D5" s="360"/>
      <c r="E5" s="360"/>
      <c r="F5" s="360"/>
      <c r="G5" s="360"/>
      <c r="H5" s="360"/>
      <c r="I5" s="360"/>
      <c r="J5" s="358"/>
      <c r="K5" s="360"/>
      <c r="L5" s="360"/>
      <c r="M5" s="360"/>
      <c r="N5" s="360"/>
      <c r="O5" s="360"/>
      <c r="P5" s="360"/>
      <c r="Q5" s="358"/>
      <c r="R5" s="360"/>
      <c r="S5" s="360"/>
      <c r="T5" s="360"/>
      <c r="U5" s="360"/>
      <c r="V5" s="360"/>
      <c r="W5" s="360"/>
      <c r="X5" s="358"/>
      <c r="Y5" s="360"/>
      <c r="Z5" s="360"/>
      <c r="AA5" s="360"/>
      <c r="AB5" s="360"/>
      <c r="AC5" s="360"/>
      <c r="AD5" s="360"/>
      <c r="AE5" s="6" t="s">
        <v>10</v>
      </c>
    </row>
    <row r="6" spans="1:31" ht="13.5" thickBot="1" x14ac:dyDescent="0.25">
      <c r="A6" s="339"/>
      <c r="B6" s="342"/>
      <c r="C6" s="7" t="s">
        <v>15</v>
      </c>
      <c r="D6" s="343" t="s">
        <v>16</v>
      </c>
      <c r="E6" s="344"/>
      <c r="F6" s="344"/>
      <c r="G6" s="344"/>
      <c r="H6" s="344"/>
      <c r="I6" s="345"/>
      <c r="J6" s="7" t="s">
        <v>17</v>
      </c>
      <c r="K6" s="343" t="s">
        <v>18</v>
      </c>
      <c r="L6" s="344"/>
      <c r="M6" s="344"/>
      <c r="N6" s="344"/>
      <c r="O6" s="344"/>
      <c r="P6" s="345"/>
      <c r="Q6" s="7" t="s">
        <v>19</v>
      </c>
      <c r="R6" s="343" t="s">
        <v>20</v>
      </c>
      <c r="S6" s="344"/>
      <c r="T6" s="344"/>
      <c r="U6" s="344"/>
      <c r="V6" s="344"/>
      <c r="W6" s="345"/>
      <c r="X6" s="7" t="s">
        <v>21</v>
      </c>
      <c r="Y6" s="343" t="s">
        <v>22</v>
      </c>
      <c r="Z6" s="344"/>
      <c r="AA6" s="344"/>
      <c r="AB6" s="344"/>
      <c r="AC6" s="344"/>
      <c r="AD6" s="345"/>
      <c r="AE6" s="9" t="s">
        <v>23</v>
      </c>
    </row>
    <row r="7" spans="1:31" ht="24" customHeight="1" thickBot="1" x14ac:dyDescent="0.25">
      <c r="A7" s="11" t="s">
        <v>36</v>
      </c>
      <c r="B7" s="100" t="s">
        <v>37</v>
      </c>
      <c r="C7" s="171">
        <v>66</v>
      </c>
      <c r="D7" s="167">
        <v>2600</v>
      </c>
      <c r="E7" s="152">
        <v>7820</v>
      </c>
      <c r="F7" s="153">
        <v>6700</v>
      </c>
      <c r="G7" s="154">
        <v>3500</v>
      </c>
      <c r="H7" s="174">
        <v>2500</v>
      </c>
      <c r="I7" s="178">
        <f>AVERAGE(D7,F7:H7)</f>
        <v>3825</v>
      </c>
      <c r="J7" s="183">
        <v>1</v>
      </c>
      <c r="K7" s="181">
        <f>D7*0.15</f>
        <v>390</v>
      </c>
      <c r="L7" s="153">
        <f t="shared" ref="L7:N8" si="0">E7*0.2</f>
        <v>1564</v>
      </c>
      <c r="M7" s="152">
        <f t="shared" si="0"/>
        <v>1340</v>
      </c>
      <c r="N7" s="153">
        <f t="shared" si="0"/>
        <v>700</v>
      </c>
      <c r="O7" s="186">
        <v>200</v>
      </c>
      <c r="P7" s="188">
        <f>AVERAGE(L7,N7)</f>
        <v>1132</v>
      </c>
      <c r="Q7" s="183">
        <v>4.5</v>
      </c>
      <c r="R7" s="192">
        <f t="shared" ref="R7:U8" si="1">D7*0.8</f>
        <v>2080</v>
      </c>
      <c r="S7" s="152">
        <f t="shared" si="1"/>
        <v>6256</v>
      </c>
      <c r="T7" s="153">
        <f t="shared" si="1"/>
        <v>5360</v>
      </c>
      <c r="U7" s="153">
        <f t="shared" si="1"/>
        <v>2800</v>
      </c>
      <c r="V7" s="193">
        <v>2000</v>
      </c>
      <c r="W7" s="196">
        <f>AVERAGE(R7,T7:V7)</f>
        <v>3060</v>
      </c>
      <c r="X7" s="183">
        <v>1</v>
      </c>
      <c r="Y7" s="181">
        <f>R7*0.15</f>
        <v>312</v>
      </c>
      <c r="Z7" s="152">
        <f t="shared" ref="Z7:AB8" si="2">S7*0.2</f>
        <v>1251.2</v>
      </c>
      <c r="AA7" s="152">
        <f t="shared" si="2"/>
        <v>1072</v>
      </c>
      <c r="AB7" s="153">
        <f t="shared" si="2"/>
        <v>560</v>
      </c>
      <c r="AC7" s="186">
        <v>200</v>
      </c>
      <c r="AD7" s="196">
        <f>AB7</f>
        <v>560</v>
      </c>
      <c r="AE7" s="198">
        <f>(C7*I7)+(J7*P7)+(Q7*W7)+(X7*AD7)</f>
        <v>267912</v>
      </c>
    </row>
    <row r="8" spans="1:31" ht="24" customHeight="1" thickBot="1" x14ac:dyDescent="0.25">
      <c r="A8" s="11" t="s">
        <v>38</v>
      </c>
      <c r="B8" s="100" t="s">
        <v>39</v>
      </c>
      <c r="C8" s="172">
        <v>488</v>
      </c>
      <c r="D8" s="168">
        <v>2600</v>
      </c>
      <c r="E8" s="156">
        <v>7200</v>
      </c>
      <c r="F8" s="156">
        <v>6700</v>
      </c>
      <c r="G8" s="118">
        <v>3000</v>
      </c>
      <c r="H8" s="175">
        <v>2400</v>
      </c>
      <c r="I8" s="179">
        <f>AVERAGE(D8,G8:H8)</f>
        <v>2666.6666666666665</v>
      </c>
      <c r="J8" s="184">
        <v>1</v>
      </c>
      <c r="K8" s="182">
        <f>D8*0.15</f>
        <v>390</v>
      </c>
      <c r="L8" s="156">
        <f t="shared" si="0"/>
        <v>1440</v>
      </c>
      <c r="M8" s="156">
        <f t="shared" si="0"/>
        <v>1340</v>
      </c>
      <c r="N8" s="163">
        <f t="shared" si="0"/>
        <v>600</v>
      </c>
      <c r="O8" s="176">
        <v>200</v>
      </c>
      <c r="P8" s="189">
        <f>AVERAGE(K8,N8)</f>
        <v>495</v>
      </c>
      <c r="Q8" s="184">
        <v>1</v>
      </c>
      <c r="R8" s="182">
        <f t="shared" si="1"/>
        <v>2080</v>
      </c>
      <c r="S8" s="156">
        <f t="shared" si="1"/>
        <v>5760</v>
      </c>
      <c r="T8" s="156">
        <f t="shared" si="1"/>
        <v>5360</v>
      </c>
      <c r="U8" s="163">
        <f t="shared" si="1"/>
        <v>2400</v>
      </c>
      <c r="V8" s="194">
        <v>1920</v>
      </c>
      <c r="W8" s="189">
        <f>AVERAGE(R8,U8:V8)</f>
        <v>2133.3333333333335</v>
      </c>
      <c r="X8" s="184">
        <v>1</v>
      </c>
      <c r="Y8" s="182">
        <f>R8*0.15</f>
        <v>312</v>
      </c>
      <c r="Z8" s="156">
        <f t="shared" si="2"/>
        <v>1152</v>
      </c>
      <c r="AA8" s="156">
        <f t="shared" si="2"/>
        <v>1072</v>
      </c>
      <c r="AB8" s="163">
        <f t="shared" si="2"/>
        <v>480</v>
      </c>
      <c r="AC8" s="176">
        <v>200</v>
      </c>
      <c r="AD8" s="189">
        <f>AVERAGE(Y8,AB8)</f>
        <v>396</v>
      </c>
      <c r="AE8" s="199">
        <f t="shared" ref="AE8:AE25" si="3">(C8*I8)+(J8*P8)+(Q8*W8)+(X8*AD8)</f>
        <v>1304357.6666666665</v>
      </c>
    </row>
    <row r="9" spans="1:31" ht="24" customHeight="1" thickBot="1" x14ac:dyDescent="0.25">
      <c r="A9" s="11" t="s">
        <v>40</v>
      </c>
      <c r="B9" s="100" t="s">
        <v>41</v>
      </c>
      <c r="C9" s="172">
        <v>124</v>
      </c>
      <c r="D9" s="168">
        <v>4200</v>
      </c>
      <c r="E9" s="156">
        <v>9500</v>
      </c>
      <c r="F9" s="118">
        <v>6700</v>
      </c>
      <c r="G9" s="118">
        <v>3300</v>
      </c>
      <c r="H9" s="175">
        <v>2700</v>
      </c>
      <c r="I9" s="179">
        <f>AVERAGE(D9,F9:H9)</f>
        <v>4225</v>
      </c>
      <c r="J9" s="184">
        <v>1</v>
      </c>
      <c r="K9" s="182">
        <f t="shared" ref="K9:K25" si="4">D9*0.15</f>
        <v>630</v>
      </c>
      <c r="L9" s="156">
        <f t="shared" ref="L9:N25" si="5">E9*0.2</f>
        <v>1900</v>
      </c>
      <c r="M9" s="163">
        <f t="shared" si="5"/>
        <v>1340</v>
      </c>
      <c r="N9" s="163">
        <f t="shared" si="5"/>
        <v>660</v>
      </c>
      <c r="O9" s="176">
        <v>200</v>
      </c>
      <c r="P9" s="190">
        <f t="shared" ref="P9:P15" si="6">AVERAGE(K9,M9:N9)</f>
        <v>876.66666666666663</v>
      </c>
      <c r="Q9" s="184">
        <v>1</v>
      </c>
      <c r="R9" s="182">
        <f>D9*0.8</f>
        <v>3360</v>
      </c>
      <c r="S9" s="156">
        <f t="shared" ref="S9:U25" si="7">E9*0.8</f>
        <v>7600</v>
      </c>
      <c r="T9" s="163">
        <f t="shared" si="7"/>
        <v>5360</v>
      </c>
      <c r="U9" s="163">
        <f t="shared" si="7"/>
        <v>2640</v>
      </c>
      <c r="V9" s="194">
        <v>2160</v>
      </c>
      <c r="W9" s="189">
        <f>AVERAGE(R9,T9:V9)</f>
        <v>3380</v>
      </c>
      <c r="X9" s="184">
        <v>1</v>
      </c>
      <c r="Y9" s="182">
        <f t="shared" ref="Y9:Y25" si="8">R9*0.15</f>
        <v>504</v>
      </c>
      <c r="Z9" s="156">
        <f t="shared" ref="Z9:AB25" si="9">S9*0.2</f>
        <v>1520</v>
      </c>
      <c r="AA9" s="163">
        <f t="shared" si="9"/>
        <v>1072</v>
      </c>
      <c r="AB9" s="163">
        <f t="shared" si="9"/>
        <v>528</v>
      </c>
      <c r="AC9" s="176">
        <v>200</v>
      </c>
      <c r="AD9" s="190">
        <f>AVERAGE(Y9,AA9:AB9)</f>
        <v>701.33333333333337</v>
      </c>
      <c r="AE9" s="199">
        <f t="shared" si="3"/>
        <v>528858</v>
      </c>
    </row>
    <row r="10" spans="1:31" ht="24" customHeight="1" thickBot="1" x14ac:dyDescent="0.25">
      <c r="A10" s="11" t="s">
        <v>42</v>
      </c>
      <c r="B10" s="100" t="s">
        <v>43</v>
      </c>
      <c r="C10" s="172">
        <v>12</v>
      </c>
      <c r="D10" s="168">
        <v>4200</v>
      </c>
      <c r="E10" s="156">
        <v>9000</v>
      </c>
      <c r="F10" s="118">
        <v>6700</v>
      </c>
      <c r="G10" s="118">
        <v>3300</v>
      </c>
      <c r="H10" s="176">
        <v>2500</v>
      </c>
      <c r="I10" s="179">
        <f>AVERAGE(D10,F10:G10)</f>
        <v>4733.333333333333</v>
      </c>
      <c r="J10" s="184">
        <v>1</v>
      </c>
      <c r="K10" s="182">
        <f t="shared" si="4"/>
        <v>630</v>
      </c>
      <c r="L10" s="156">
        <f t="shared" si="5"/>
        <v>1800</v>
      </c>
      <c r="M10" s="163">
        <f t="shared" si="5"/>
        <v>1340</v>
      </c>
      <c r="N10" s="163">
        <f t="shared" si="5"/>
        <v>660</v>
      </c>
      <c r="O10" s="176">
        <v>200</v>
      </c>
      <c r="P10" s="189">
        <f t="shared" si="6"/>
        <v>876.66666666666663</v>
      </c>
      <c r="Q10" s="184">
        <v>1</v>
      </c>
      <c r="R10" s="182">
        <f>D10*0.8</f>
        <v>3360</v>
      </c>
      <c r="S10" s="156">
        <f t="shared" si="7"/>
        <v>7200</v>
      </c>
      <c r="T10" s="163">
        <f t="shared" si="7"/>
        <v>5360</v>
      </c>
      <c r="U10" s="163">
        <f t="shared" si="7"/>
        <v>2640</v>
      </c>
      <c r="V10" s="194">
        <v>2000</v>
      </c>
      <c r="W10" s="189">
        <f>AVERAGE(R10,T10:V10)</f>
        <v>3340</v>
      </c>
      <c r="X10" s="184">
        <v>1</v>
      </c>
      <c r="Y10" s="182">
        <f t="shared" si="8"/>
        <v>504</v>
      </c>
      <c r="Z10" s="156">
        <f t="shared" si="9"/>
        <v>1440</v>
      </c>
      <c r="AA10" s="163">
        <f t="shared" si="9"/>
        <v>1072</v>
      </c>
      <c r="AB10" s="163">
        <f t="shared" si="9"/>
        <v>528</v>
      </c>
      <c r="AC10" s="176">
        <v>200</v>
      </c>
      <c r="AD10" s="190">
        <f>AVERAGE(Y10,AA10:AB10)</f>
        <v>701.33333333333337</v>
      </c>
      <c r="AE10" s="199">
        <f t="shared" si="3"/>
        <v>61718</v>
      </c>
    </row>
    <row r="11" spans="1:31" ht="24" customHeight="1" thickBot="1" x14ac:dyDescent="0.25">
      <c r="A11" s="11" t="s">
        <v>44</v>
      </c>
      <c r="B11" s="100" t="s">
        <v>45</v>
      </c>
      <c r="C11" s="172">
        <v>2</v>
      </c>
      <c r="D11" s="168">
        <v>2500</v>
      </c>
      <c r="E11" s="156">
        <v>7500</v>
      </c>
      <c r="F11" s="118">
        <v>3900</v>
      </c>
      <c r="G11" s="118">
        <v>2750</v>
      </c>
      <c r="H11" s="175">
        <v>2000</v>
      </c>
      <c r="I11" s="179">
        <f>AVERAGE(D11,F11:H11)</f>
        <v>2787.5</v>
      </c>
      <c r="J11" s="184">
        <v>1</v>
      </c>
      <c r="K11" s="182">
        <f t="shared" si="4"/>
        <v>375</v>
      </c>
      <c r="L11" s="156">
        <f t="shared" si="5"/>
        <v>1500</v>
      </c>
      <c r="M11" s="163">
        <f t="shared" si="5"/>
        <v>780</v>
      </c>
      <c r="N11" s="163">
        <f t="shared" si="5"/>
        <v>550</v>
      </c>
      <c r="O11" s="176">
        <v>200</v>
      </c>
      <c r="P11" s="190">
        <f t="shared" si="6"/>
        <v>568.33333333333337</v>
      </c>
      <c r="Q11" s="184">
        <v>1</v>
      </c>
      <c r="R11" s="169">
        <v>500</v>
      </c>
      <c r="S11" s="156">
        <f t="shared" si="7"/>
        <v>6000</v>
      </c>
      <c r="T11" s="163">
        <f t="shared" si="7"/>
        <v>3120</v>
      </c>
      <c r="U11" s="163">
        <f t="shared" si="7"/>
        <v>2200</v>
      </c>
      <c r="V11" s="194">
        <v>1600</v>
      </c>
      <c r="W11" s="190">
        <f t="shared" ref="W11" si="10">AVERAGE(R11:V11)</f>
        <v>2684</v>
      </c>
      <c r="X11" s="184">
        <v>1</v>
      </c>
      <c r="Y11" s="169">
        <f t="shared" si="8"/>
        <v>75</v>
      </c>
      <c r="Z11" s="156">
        <f t="shared" si="9"/>
        <v>1200</v>
      </c>
      <c r="AA11" s="163">
        <f t="shared" si="9"/>
        <v>624</v>
      </c>
      <c r="AB11" s="163">
        <f t="shared" si="9"/>
        <v>440</v>
      </c>
      <c r="AC11" s="176">
        <v>200</v>
      </c>
      <c r="AD11" s="189">
        <f>AVERAGE(AA11:AB11)</f>
        <v>532</v>
      </c>
      <c r="AE11" s="199">
        <f t="shared" si="3"/>
        <v>9359.3333333333321</v>
      </c>
    </row>
    <row r="12" spans="1:31" ht="24" customHeight="1" thickBot="1" x14ac:dyDescent="0.25">
      <c r="A12" s="11" t="s">
        <v>46</v>
      </c>
      <c r="B12" s="100" t="s">
        <v>47</v>
      </c>
      <c r="C12" s="172">
        <v>2</v>
      </c>
      <c r="D12" s="168">
        <v>2500</v>
      </c>
      <c r="E12" s="156">
        <v>7000</v>
      </c>
      <c r="F12" s="118">
        <v>3700</v>
      </c>
      <c r="G12" s="118">
        <v>2500</v>
      </c>
      <c r="H12" s="175">
        <v>1800</v>
      </c>
      <c r="I12" s="179">
        <f>AVERAGE(D12,F12:H12)</f>
        <v>2625</v>
      </c>
      <c r="J12" s="184">
        <v>1</v>
      </c>
      <c r="K12" s="182">
        <f t="shared" si="4"/>
        <v>375</v>
      </c>
      <c r="L12" s="156">
        <f t="shared" si="5"/>
        <v>1400</v>
      </c>
      <c r="M12" s="163">
        <f t="shared" si="5"/>
        <v>740</v>
      </c>
      <c r="N12" s="163">
        <f t="shared" si="5"/>
        <v>500</v>
      </c>
      <c r="O12" s="176">
        <v>150</v>
      </c>
      <c r="P12" s="190">
        <f t="shared" si="6"/>
        <v>538.33333333333337</v>
      </c>
      <c r="Q12" s="184">
        <v>1</v>
      </c>
      <c r="R12" s="182">
        <v>2000</v>
      </c>
      <c r="S12" s="156">
        <f t="shared" si="7"/>
        <v>5600</v>
      </c>
      <c r="T12" s="163">
        <f t="shared" si="7"/>
        <v>2960</v>
      </c>
      <c r="U12" s="163">
        <f t="shared" si="7"/>
        <v>2000</v>
      </c>
      <c r="V12" s="194">
        <v>1440</v>
      </c>
      <c r="W12" s="189">
        <f>AVERAGE(R12,T12:V12)</f>
        <v>2100</v>
      </c>
      <c r="X12" s="184">
        <v>1</v>
      </c>
      <c r="Y12" s="182">
        <f t="shared" si="8"/>
        <v>300</v>
      </c>
      <c r="Z12" s="156">
        <f t="shared" si="9"/>
        <v>1120</v>
      </c>
      <c r="AA12" s="163">
        <f t="shared" si="9"/>
        <v>592</v>
      </c>
      <c r="AB12" s="163">
        <f t="shared" si="9"/>
        <v>400</v>
      </c>
      <c r="AC12" s="176">
        <v>150</v>
      </c>
      <c r="AD12" s="190">
        <f>AVERAGE(Y12,AA12:AB12)</f>
        <v>430.66666666666669</v>
      </c>
      <c r="AE12" s="199">
        <f t="shared" si="3"/>
        <v>8319</v>
      </c>
    </row>
    <row r="13" spans="1:31" ht="24" customHeight="1" thickBot="1" x14ac:dyDescent="0.25">
      <c r="A13" s="11" t="s">
        <v>48</v>
      </c>
      <c r="B13" s="100" t="s">
        <v>49</v>
      </c>
      <c r="C13" s="172">
        <v>62</v>
      </c>
      <c r="D13" s="168">
        <v>2500</v>
      </c>
      <c r="E13" s="156">
        <v>6500</v>
      </c>
      <c r="F13" s="118">
        <v>3900</v>
      </c>
      <c r="G13" s="156">
        <v>1500</v>
      </c>
      <c r="H13" s="176">
        <v>1000</v>
      </c>
      <c r="I13" s="179">
        <f>AVERAGE(D13,F13)</f>
        <v>3200</v>
      </c>
      <c r="J13" s="184">
        <v>1</v>
      </c>
      <c r="K13" s="182">
        <f t="shared" si="4"/>
        <v>375</v>
      </c>
      <c r="L13" s="156">
        <f t="shared" si="5"/>
        <v>1300</v>
      </c>
      <c r="M13" s="163">
        <f t="shared" si="5"/>
        <v>780</v>
      </c>
      <c r="N13" s="163">
        <f t="shared" si="5"/>
        <v>300</v>
      </c>
      <c r="O13" s="176">
        <v>120</v>
      </c>
      <c r="P13" s="189">
        <f t="shared" si="6"/>
        <v>485</v>
      </c>
      <c r="Q13" s="184">
        <v>6</v>
      </c>
      <c r="R13" s="182">
        <v>2000</v>
      </c>
      <c r="S13" s="156">
        <f t="shared" si="7"/>
        <v>5200</v>
      </c>
      <c r="T13" s="163">
        <f t="shared" si="7"/>
        <v>3120</v>
      </c>
      <c r="U13" s="163">
        <f t="shared" si="7"/>
        <v>1200</v>
      </c>
      <c r="V13" s="176">
        <v>800</v>
      </c>
      <c r="W13" s="189">
        <f>AVERAGE(R13,T13:U13)</f>
        <v>2106.6666666666665</v>
      </c>
      <c r="X13" s="184">
        <v>1</v>
      </c>
      <c r="Y13" s="182">
        <f t="shared" si="8"/>
        <v>300</v>
      </c>
      <c r="Z13" s="156">
        <f t="shared" si="9"/>
        <v>1040</v>
      </c>
      <c r="AA13" s="163">
        <f t="shared" si="9"/>
        <v>624</v>
      </c>
      <c r="AB13" s="163">
        <f t="shared" si="9"/>
        <v>240</v>
      </c>
      <c r="AC13" s="176">
        <v>96</v>
      </c>
      <c r="AD13" s="189">
        <f>AVERAGE(Y13,AA13:AB13)</f>
        <v>388</v>
      </c>
      <c r="AE13" s="199">
        <f t="shared" si="3"/>
        <v>211913</v>
      </c>
    </row>
    <row r="14" spans="1:31" ht="24" customHeight="1" thickBot="1" x14ac:dyDescent="0.25">
      <c r="A14" s="11" t="s">
        <v>50</v>
      </c>
      <c r="B14" s="100" t="s">
        <v>51</v>
      </c>
      <c r="C14" s="172">
        <v>24</v>
      </c>
      <c r="D14" s="168">
        <v>2500</v>
      </c>
      <c r="E14" s="156">
        <v>6000</v>
      </c>
      <c r="F14" s="118">
        <v>3700</v>
      </c>
      <c r="G14" s="118">
        <v>1500</v>
      </c>
      <c r="H14" s="176">
        <v>1000</v>
      </c>
      <c r="I14" s="179">
        <f>AVERAGE(D14,F14:G14)</f>
        <v>2566.6666666666665</v>
      </c>
      <c r="J14" s="184">
        <v>1</v>
      </c>
      <c r="K14" s="182">
        <f t="shared" si="4"/>
        <v>375</v>
      </c>
      <c r="L14" s="156">
        <f t="shared" si="5"/>
        <v>1200</v>
      </c>
      <c r="M14" s="163">
        <f t="shared" si="5"/>
        <v>740</v>
      </c>
      <c r="N14" s="163">
        <f t="shared" si="5"/>
        <v>300</v>
      </c>
      <c r="O14" s="176">
        <v>110</v>
      </c>
      <c r="P14" s="189">
        <f t="shared" si="6"/>
        <v>471.66666666666669</v>
      </c>
      <c r="Q14" s="184">
        <v>6</v>
      </c>
      <c r="R14" s="182">
        <v>2000</v>
      </c>
      <c r="S14" s="156">
        <f t="shared" si="7"/>
        <v>4800</v>
      </c>
      <c r="T14" s="163">
        <f t="shared" si="7"/>
        <v>2960</v>
      </c>
      <c r="U14" s="163">
        <f t="shared" si="7"/>
        <v>1200</v>
      </c>
      <c r="V14" s="176">
        <v>800</v>
      </c>
      <c r="W14" s="189">
        <f>AVERAGE(R14,T14:U14)</f>
        <v>2053.3333333333335</v>
      </c>
      <c r="X14" s="184">
        <v>1</v>
      </c>
      <c r="Y14" s="182">
        <f t="shared" si="8"/>
        <v>300</v>
      </c>
      <c r="Z14" s="156">
        <f t="shared" si="9"/>
        <v>960</v>
      </c>
      <c r="AA14" s="163">
        <f t="shared" si="9"/>
        <v>592</v>
      </c>
      <c r="AB14" s="163">
        <f t="shared" si="9"/>
        <v>240</v>
      </c>
      <c r="AC14" s="176">
        <v>88</v>
      </c>
      <c r="AD14" s="189">
        <f>AVERAGE(Y14,AA14:AB14)</f>
        <v>377.33333333333331</v>
      </c>
      <c r="AE14" s="199">
        <f t="shared" si="3"/>
        <v>74768.999999999985</v>
      </c>
    </row>
    <row r="15" spans="1:31" ht="24" customHeight="1" thickBot="1" x14ac:dyDescent="0.25">
      <c r="A15" s="11" t="s">
        <v>52</v>
      </c>
      <c r="B15" s="100" t="s">
        <v>53</v>
      </c>
      <c r="C15" s="172">
        <v>10</v>
      </c>
      <c r="D15" s="168">
        <v>1800</v>
      </c>
      <c r="E15" s="156">
        <v>6800</v>
      </c>
      <c r="F15" s="118">
        <v>2900</v>
      </c>
      <c r="G15" s="118">
        <v>1250</v>
      </c>
      <c r="H15" s="176">
        <v>1000</v>
      </c>
      <c r="I15" s="179">
        <f>AVERAGE(D15,F15:G15)</f>
        <v>1983.3333333333333</v>
      </c>
      <c r="J15" s="184">
        <v>1</v>
      </c>
      <c r="K15" s="182">
        <f t="shared" si="4"/>
        <v>270</v>
      </c>
      <c r="L15" s="156">
        <f t="shared" si="5"/>
        <v>1360</v>
      </c>
      <c r="M15" s="163">
        <f t="shared" si="5"/>
        <v>580</v>
      </c>
      <c r="N15" s="163">
        <f t="shared" si="5"/>
        <v>250</v>
      </c>
      <c r="O15" s="176">
        <v>100</v>
      </c>
      <c r="P15" s="189">
        <f t="shared" si="6"/>
        <v>366.66666666666669</v>
      </c>
      <c r="Q15" s="184">
        <v>1</v>
      </c>
      <c r="R15" s="182">
        <v>1440</v>
      </c>
      <c r="S15" s="156">
        <f t="shared" si="7"/>
        <v>5440</v>
      </c>
      <c r="T15" s="163">
        <f t="shared" si="7"/>
        <v>2320</v>
      </c>
      <c r="U15" s="156">
        <f t="shared" si="7"/>
        <v>1000</v>
      </c>
      <c r="V15" s="176">
        <v>800</v>
      </c>
      <c r="W15" s="190">
        <f>AVERAGE(R15,T15)</f>
        <v>1880</v>
      </c>
      <c r="X15" s="184">
        <v>1</v>
      </c>
      <c r="Y15" s="182">
        <f t="shared" si="8"/>
        <v>216</v>
      </c>
      <c r="Z15" s="156">
        <f t="shared" si="9"/>
        <v>1088</v>
      </c>
      <c r="AA15" s="163">
        <f t="shared" si="9"/>
        <v>464</v>
      </c>
      <c r="AB15" s="156">
        <f t="shared" si="9"/>
        <v>200</v>
      </c>
      <c r="AC15" s="176">
        <v>100</v>
      </c>
      <c r="AD15" s="189">
        <f>AVERAGE(Y15,AA15)</f>
        <v>340</v>
      </c>
      <c r="AE15" s="199">
        <f t="shared" si="3"/>
        <v>22420</v>
      </c>
    </row>
    <row r="16" spans="1:31" ht="24" customHeight="1" thickBot="1" x14ac:dyDescent="0.25">
      <c r="A16" s="11" t="s">
        <v>54</v>
      </c>
      <c r="B16" s="100" t="s">
        <v>55</v>
      </c>
      <c r="C16" s="172">
        <v>376</v>
      </c>
      <c r="D16" s="168">
        <v>1600</v>
      </c>
      <c r="E16" s="156">
        <v>6200</v>
      </c>
      <c r="F16" s="118">
        <v>2700</v>
      </c>
      <c r="G16" s="118">
        <v>1000</v>
      </c>
      <c r="H16" s="176">
        <v>980</v>
      </c>
      <c r="I16" s="179">
        <f>AVERAGE(D16,F16:G16)</f>
        <v>1766.6666666666667</v>
      </c>
      <c r="J16" s="184">
        <v>2</v>
      </c>
      <c r="K16" s="182">
        <f t="shared" si="4"/>
        <v>240</v>
      </c>
      <c r="L16" s="156">
        <f t="shared" si="5"/>
        <v>1240</v>
      </c>
      <c r="M16" s="163">
        <f t="shared" si="5"/>
        <v>540</v>
      </c>
      <c r="N16" s="156">
        <f t="shared" si="5"/>
        <v>200</v>
      </c>
      <c r="O16" s="176">
        <v>98</v>
      </c>
      <c r="P16" s="190">
        <f>AVERAGE(K16,M16)</f>
        <v>390</v>
      </c>
      <c r="Q16" s="184">
        <v>6</v>
      </c>
      <c r="R16" s="182">
        <v>1280</v>
      </c>
      <c r="S16" s="156">
        <f t="shared" si="7"/>
        <v>4960</v>
      </c>
      <c r="T16" s="163">
        <f t="shared" si="7"/>
        <v>2160</v>
      </c>
      <c r="U16" s="156">
        <f t="shared" si="7"/>
        <v>800</v>
      </c>
      <c r="V16" s="176">
        <v>784</v>
      </c>
      <c r="W16" s="190">
        <f>AVERAGE(R16,T16)</f>
        <v>1720</v>
      </c>
      <c r="X16" s="184">
        <v>2</v>
      </c>
      <c r="Y16" s="182">
        <f t="shared" si="8"/>
        <v>192</v>
      </c>
      <c r="Z16" s="156">
        <f t="shared" si="9"/>
        <v>992</v>
      </c>
      <c r="AA16" s="163">
        <f t="shared" si="9"/>
        <v>432</v>
      </c>
      <c r="AB16" s="156">
        <f t="shared" si="9"/>
        <v>160</v>
      </c>
      <c r="AC16" s="176">
        <v>70</v>
      </c>
      <c r="AD16" s="189">
        <f>AVERAGE(Y16,AA16)</f>
        <v>312</v>
      </c>
      <c r="AE16" s="199">
        <f t="shared" si="3"/>
        <v>675990.66666666674</v>
      </c>
    </row>
    <row r="17" spans="1:31" ht="24" customHeight="1" thickBot="1" x14ac:dyDescent="0.25">
      <c r="A17" s="11" t="s">
        <v>56</v>
      </c>
      <c r="B17" s="100" t="s">
        <v>57</v>
      </c>
      <c r="C17" s="172">
        <v>18</v>
      </c>
      <c r="D17" s="168">
        <v>1500</v>
      </c>
      <c r="E17" s="156">
        <v>6000</v>
      </c>
      <c r="F17" s="118">
        <v>2500</v>
      </c>
      <c r="G17" s="156">
        <v>800</v>
      </c>
      <c r="H17" s="176">
        <v>700</v>
      </c>
      <c r="I17" s="179">
        <f>AVERAGE(D17,F17)</f>
        <v>2000</v>
      </c>
      <c r="J17" s="184">
        <v>1</v>
      </c>
      <c r="K17" s="182">
        <f t="shared" si="4"/>
        <v>225</v>
      </c>
      <c r="L17" s="156">
        <f t="shared" si="5"/>
        <v>1200</v>
      </c>
      <c r="M17" s="163">
        <f t="shared" si="5"/>
        <v>500</v>
      </c>
      <c r="N17" s="156">
        <f t="shared" si="5"/>
        <v>160</v>
      </c>
      <c r="O17" s="176">
        <v>70</v>
      </c>
      <c r="P17" s="189">
        <f>AVERAGE(K17,M17)</f>
        <v>362.5</v>
      </c>
      <c r="Q17" s="184">
        <v>2</v>
      </c>
      <c r="R17" s="182">
        <v>1200</v>
      </c>
      <c r="S17" s="156">
        <f t="shared" si="7"/>
        <v>4800</v>
      </c>
      <c r="T17" s="163">
        <f t="shared" si="7"/>
        <v>2000</v>
      </c>
      <c r="U17" s="156">
        <f t="shared" si="7"/>
        <v>640</v>
      </c>
      <c r="V17" s="176">
        <v>560</v>
      </c>
      <c r="W17" s="189">
        <f t="shared" ref="W17:W23" si="11">AVERAGE(R17,T17)</f>
        <v>1600</v>
      </c>
      <c r="X17" s="184">
        <v>1</v>
      </c>
      <c r="Y17" s="182">
        <f t="shared" si="8"/>
        <v>180</v>
      </c>
      <c r="Z17" s="156">
        <f t="shared" si="9"/>
        <v>960</v>
      </c>
      <c r="AA17" s="163">
        <f t="shared" si="9"/>
        <v>400</v>
      </c>
      <c r="AB17" s="156">
        <f t="shared" si="9"/>
        <v>128</v>
      </c>
      <c r="AC17" s="176">
        <v>56</v>
      </c>
      <c r="AD17" s="189">
        <f>AVERAGE(Y17,AA17)</f>
        <v>290</v>
      </c>
      <c r="AE17" s="199">
        <f t="shared" si="3"/>
        <v>39852.5</v>
      </c>
    </row>
    <row r="18" spans="1:31" ht="24" customHeight="1" thickBot="1" x14ac:dyDescent="0.25">
      <c r="A18" s="11" t="s">
        <v>58</v>
      </c>
      <c r="B18" s="100" t="s">
        <v>59</v>
      </c>
      <c r="C18" s="172">
        <v>1000</v>
      </c>
      <c r="D18" s="168">
        <v>1300</v>
      </c>
      <c r="E18" s="156">
        <v>1500</v>
      </c>
      <c r="F18" s="118">
        <v>1300</v>
      </c>
      <c r="G18" s="118">
        <v>500</v>
      </c>
      <c r="H18" s="176">
        <v>206</v>
      </c>
      <c r="I18" s="179">
        <f>AVERAGE(D18,F18:G18)</f>
        <v>1033.3333333333333</v>
      </c>
      <c r="J18" s="184">
        <v>28.5</v>
      </c>
      <c r="K18" s="182">
        <f t="shared" si="4"/>
        <v>195</v>
      </c>
      <c r="L18" s="156">
        <f t="shared" si="5"/>
        <v>300</v>
      </c>
      <c r="M18" s="163">
        <f t="shared" si="5"/>
        <v>260</v>
      </c>
      <c r="N18" s="163">
        <f t="shared" si="5"/>
        <v>100</v>
      </c>
      <c r="O18" s="176">
        <v>20</v>
      </c>
      <c r="P18" s="189">
        <f>AVERAGE(K18,M18:N18)</f>
        <v>185</v>
      </c>
      <c r="Q18" s="184">
        <v>5</v>
      </c>
      <c r="R18" s="182">
        <v>1040</v>
      </c>
      <c r="S18" s="156">
        <f t="shared" si="7"/>
        <v>1200</v>
      </c>
      <c r="T18" s="163">
        <f t="shared" si="7"/>
        <v>1040</v>
      </c>
      <c r="U18" s="156">
        <f t="shared" si="7"/>
        <v>400</v>
      </c>
      <c r="V18" s="176">
        <v>164</v>
      </c>
      <c r="W18" s="190">
        <f t="shared" si="11"/>
        <v>1040</v>
      </c>
      <c r="X18" s="184">
        <v>5</v>
      </c>
      <c r="Y18" s="182">
        <f t="shared" si="8"/>
        <v>156</v>
      </c>
      <c r="Z18" s="163">
        <f t="shared" si="9"/>
        <v>240</v>
      </c>
      <c r="AA18" s="163">
        <f t="shared" si="9"/>
        <v>208</v>
      </c>
      <c r="AB18" s="156">
        <f t="shared" si="9"/>
        <v>80</v>
      </c>
      <c r="AC18" s="176">
        <v>15</v>
      </c>
      <c r="AD18" s="189">
        <f>AVERAGE(Y18:AA18)</f>
        <v>201.33333333333334</v>
      </c>
      <c r="AE18" s="199">
        <f t="shared" si="3"/>
        <v>1044812.4999999999</v>
      </c>
    </row>
    <row r="19" spans="1:31" ht="24" customHeight="1" thickBot="1" x14ac:dyDescent="0.25">
      <c r="A19" s="11" t="s">
        <v>60</v>
      </c>
      <c r="B19" s="100" t="s">
        <v>61</v>
      </c>
      <c r="C19" s="172">
        <v>478</v>
      </c>
      <c r="D19" s="168">
        <v>2000</v>
      </c>
      <c r="E19" s="156">
        <v>6000</v>
      </c>
      <c r="F19" s="118">
        <v>3500</v>
      </c>
      <c r="G19" s="118">
        <v>1500</v>
      </c>
      <c r="H19" s="176">
        <v>1000</v>
      </c>
      <c r="I19" s="179">
        <f>AVERAGE(D19,F19:G19)</f>
        <v>2333.3333333333335</v>
      </c>
      <c r="J19" s="184">
        <v>15</v>
      </c>
      <c r="K19" s="182">
        <f t="shared" si="4"/>
        <v>300</v>
      </c>
      <c r="L19" s="156">
        <f t="shared" si="5"/>
        <v>1200</v>
      </c>
      <c r="M19" s="163">
        <f t="shared" si="5"/>
        <v>700</v>
      </c>
      <c r="N19" s="163">
        <f t="shared" si="5"/>
        <v>300</v>
      </c>
      <c r="O19" s="176">
        <v>70</v>
      </c>
      <c r="P19" s="189">
        <f>AVERAGE(K19,M19:N19)</f>
        <v>433.33333333333331</v>
      </c>
      <c r="Q19" s="184">
        <v>10.5</v>
      </c>
      <c r="R19" s="182">
        <v>1600</v>
      </c>
      <c r="S19" s="156">
        <f t="shared" si="7"/>
        <v>4800</v>
      </c>
      <c r="T19" s="163">
        <f t="shared" si="7"/>
        <v>2800</v>
      </c>
      <c r="U19" s="163">
        <f t="shared" si="7"/>
        <v>1200</v>
      </c>
      <c r="V19" s="176">
        <v>800</v>
      </c>
      <c r="W19" s="189">
        <f>AVERAGE(R19,T19:U19)</f>
        <v>1866.6666666666667</v>
      </c>
      <c r="X19" s="184">
        <v>1</v>
      </c>
      <c r="Y19" s="182">
        <f t="shared" si="8"/>
        <v>240</v>
      </c>
      <c r="Z19" s="156">
        <f t="shared" si="9"/>
        <v>960</v>
      </c>
      <c r="AA19" s="163">
        <f t="shared" si="9"/>
        <v>560</v>
      </c>
      <c r="AB19" s="163">
        <f t="shared" si="9"/>
        <v>240</v>
      </c>
      <c r="AC19" s="176">
        <v>70</v>
      </c>
      <c r="AD19" s="189">
        <f>AVERAGE(Y19,AA19:AB19)</f>
        <v>346.66666666666669</v>
      </c>
      <c r="AE19" s="199">
        <f t="shared" si="3"/>
        <v>1141780.0000000002</v>
      </c>
    </row>
    <row r="20" spans="1:31" ht="24" customHeight="1" thickBot="1" x14ac:dyDescent="0.25">
      <c r="A20" s="11" t="s">
        <v>62</v>
      </c>
      <c r="B20" s="100" t="s">
        <v>63</v>
      </c>
      <c r="C20" s="172">
        <v>24</v>
      </c>
      <c r="D20" s="168">
        <v>2500</v>
      </c>
      <c r="E20" s="156">
        <v>4200</v>
      </c>
      <c r="F20" s="118">
        <v>2300</v>
      </c>
      <c r="G20" s="156">
        <v>750</v>
      </c>
      <c r="H20" s="176">
        <v>500</v>
      </c>
      <c r="I20" s="179">
        <f>AVERAGE(D20,F20)</f>
        <v>2400</v>
      </c>
      <c r="J20" s="184">
        <v>1</v>
      </c>
      <c r="K20" s="182">
        <f t="shared" si="4"/>
        <v>375</v>
      </c>
      <c r="L20" s="156">
        <f t="shared" si="5"/>
        <v>840</v>
      </c>
      <c r="M20" s="163">
        <f t="shared" si="5"/>
        <v>460</v>
      </c>
      <c r="N20" s="156">
        <f t="shared" si="5"/>
        <v>150</v>
      </c>
      <c r="O20" s="176">
        <v>50</v>
      </c>
      <c r="P20" s="189">
        <f>AVERAGE(K20,M20)</f>
        <v>417.5</v>
      </c>
      <c r="Q20" s="184">
        <v>1.5</v>
      </c>
      <c r="R20" s="182">
        <v>2000</v>
      </c>
      <c r="S20" s="156">
        <f t="shared" si="7"/>
        <v>3360</v>
      </c>
      <c r="T20" s="163">
        <f t="shared" si="7"/>
        <v>1840</v>
      </c>
      <c r="U20" s="156">
        <f t="shared" si="7"/>
        <v>600</v>
      </c>
      <c r="V20" s="176">
        <v>400</v>
      </c>
      <c r="W20" s="189">
        <f t="shared" si="11"/>
        <v>1920</v>
      </c>
      <c r="X20" s="184">
        <v>1</v>
      </c>
      <c r="Y20" s="182">
        <f t="shared" si="8"/>
        <v>300</v>
      </c>
      <c r="Z20" s="156">
        <f t="shared" si="9"/>
        <v>672</v>
      </c>
      <c r="AA20" s="163">
        <f t="shared" si="9"/>
        <v>368</v>
      </c>
      <c r="AB20" s="156">
        <f t="shared" si="9"/>
        <v>120</v>
      </c>
      <c r="AC20" s="176">
        <v>40</v>
      </c>
      <c r="AD20" s="189">
        <f>AVERAGE(Y20,AA20)</f>
        <v>334</v>
      </c>
      <c r="AE20" s="199">
        <f t="shared" si="3"/>
        <v>61231.5</v>
      </c>
    </row>
    <row r="21" spans="1:31" ht="24" customHeight="1" thickBot="1" x14ac:dyDescent="0.25">
      <c r="A21" s="11" t="s">
        <v>64</v>
      </c>
      <c r="B21" s="100" t="s">
        <v>65</v>
      </c>
      <c r="C21" s="172">
        <v>30</v>
      </c>
      <c r="D21" s="168">
        <v>6000</v>
      </c>
      <c r="E21" s="156">
        <v>8000</v>
      </c>
      <c r="F21" s="118">
        <v>5600</v>
      </c>
      <c r="G21" s="118">
        <v>3500</v>
      </c>
      <c r="H21" s="176">
        <v>2000</v>
      </c>
      <c r="I21" s="179">
        <f>AVERAGE(D21,F21:G21)</f>
        <v>5033.333333333333</v>
      </c>
      <c r="J21" s="184">
        <v>1</v>
      </c>
      <c r="K21" s="182">
        <f t="shared" si="4"/>
        <v>900</v>
      </c>
      <c r="L21" s="156">
        <f t="shared" si="5"/>
        <v>1600</v>
      </c>
      <c r="M21" s="163">
        <f t="shared" si="5"/>
        <v>1120</v>
      </c>
      <c r="N21" s="163">
        <f t="shared" si="5"/>
        <v>700</v>
      </c>
      <c r="O21" s="176">
        <v>240</v>
      </c>
      <c r="P21" s="189">
        <f>AVERAGE(K21,M21:N21)</f>
        <v>906.66666666666663</v>
      </c>
      <c r="Q21" s="184">
        <v>2</v>
      </c>
      <c r="R21" s="182">
        <v>4800</v>
      </c>
      <c r="S21" s="156">
        <f t="shared" si="7"/>
        <v>6400</v>
      </c>
      <c r="T21" s="163">
        <f t="shared" si="7"/>
        <v>4480</v>
      </c>
      <c r="U21" s="163">
        <f t="shared" si="7"/>
        <v>2800</v>
      </c>
      <c r="V21" s="176">
        <v>1600</v>
      </c>
      <c r="W21" s="189">
        <f>AVERAGE(R21,T21:U21)</f>
        <v>4026.6666666666665</v>
      </c>
      <c r="X21" s="184">
        <v>1</v>
      </c>
      <c r="Y21" s="182">
        <f t="shared" si="8"/>
        <v>720</v>
      </c>
      <c r="Z21" s="156">
        <f t="shared" si="9"/>
        <v>1280</v>
      </c>
      <c r="AA21" s="163">
        <f t="shared" si="9"/>
        <v>896</v>
      </c>
      <c r="AB21" s="163">
        <f t="shared" si="9"/>
        <v>560</v>
      </c>
      <c r="AC21" s="176">
        <v>190</v>
      </c>
      <c r="AD21" s="189">
        <f>AVERAGE(Y21,AA21:AB21)</f>
        <v>725.33333333333337</v>
      </c>
      <c r="AE21" s="199">
        <f t="shared" si="3"/>
        <v>160685.33333333334</v>
      </c>
    </row>
    <row r="22" spans="1:31" ht="24" customHeight="1" thickBot="1" x14ac:dyDescent="0.25">
      <c r="A22" s="11" t="s">
        <v>66</v>
      </c>
      <c r="B22" s="100" t="s">
        <v>67</v>
      </c>
      <c r="C22" s="172">
        <v>28</v>
      </c>
      <c r="D22" s="168">
        <v>4500</v>
      </c>
      <c r="E22" s="156">
        <v>7000</v>
      </c>
      <c r="F22" s="118">
        <v>4200</v>
      </c>
      <c r="G22" s="118">
        <v>2500</v>
      </c>
      <c r="H22" s="176">
        <v>1500</v>
      </c>
      <c r="I22" s="179">
        <f>AVERAGE(D22,F22:G22)</f>
        <v>3733.3333333333335</v>
      </c>
      <c r="J22" s="184">
        <v>1</v>
      </c>
      <c r="K22" s="182">
        <f t="shared" si="4"/>
        <v>675</v>
      </c>
      <c r="L22" s="156">
        <f t="shared" si="5"/>
        <v>1400</v>
      </c>
      <c r="M22" s="163">
        <f t="shared" si="5"/>
        <v>840</v>
      </c>
      <c r="N22" s="163">
        <f t="shared" si="5"/>
        <v>500</v>
      </c>
      <c r="O22" s="176">
        <v>190</v>
      </c>
      <c r="P22" s="189">
        <f>AVERAGE(K22,M22:N22)</f>
        <v>671.66666666666663</v>
      </c>
      <c r="Q22" s="184">
        <v>4</v>
      </c>
      <c r="R22" s="182">
        <v>3600</v>
      </c>
      <c r="S22" s="156">
        <f t="shared" si="7"/>
        <v>5600</v>
      </c>
      <c r="T22" s="163">
        <f t="shared" si="7"/>
        <v>3360</v>
      </c>
      <c r="U22" s="163">
        <f t="shared" si="7"/>
        <v>2000</v>
      </c>
      <c r="V22" s="176">
        <v>1200</v>
      </c>
      <c r="W22" s="189">
        <f>AVERAGE(R22,T22:U22)</f>
        <v>2986.6666666666665</v>
      </c>
      <c r="X22" s="184">
        <v>1</v>
      </c>
      <c r="Y22" s="182">
        <f t="shared" si="8"/>
        <v>540</v>
      </c>
      <c r="Z22" s="156">
        <f t="shared" si="9"/>
        <v>1120</v>
      </c>
      <c r="AA22" s="163">
        <f t="shared" si="9"/>
        <v>672</v>
      </c>
      <c r="AB22" s="163">
        <f t="shared" si="9"/>
        <v>400</v>
      </c>
      <c r="AC22" s="176">
        <v>150</v>
      </c>
      <c r="AD22" s="189">
        <f>AVERAGE(Y22,AA22:AB22)</f>
        <v>537.33333333333337</v>
      </c>
      <c r="AE22" s="199">
        <f t="shared" si="3"/>
        <v>117689.00000000001</v>
      </c>
    </row>
    <row r="23" spans="1:31" ht="24" customHeight="1" thickBot="1" x14ac:dyDescent="0.25">
      <c r="A23" s="11" t="s">
        <v>68</v>
      </c>
      <c r="B23" s="100" t="s">
        <v>69</v>
      </c>
      <c r="C23" s="172">
        <v>12</v>
      </c>
      <c r="D23" s="168">
        <v>1800</v>
      </c>
      <c r="E23" s="156">
        <v>7000</v>
      </c>
      <c r="F23" s="118">
        <v>3800</v>
      </c>
      <c r="G23" s="156">
        <v>1300</v>
      </c>
      <c r="H23" s="176">
        <v>1000</v>
      </c>
      <c r="I23" s="179">
        <f>AVERAGE(D23,F23)</f>
        <v>2800</v>
      </c>
      <c r="J23" s="184">
        <v>1</v>
      </c>
      <c r="K23" s="182">
        <f t="shared" si="4"/>
        <v>270</v>
      </c>
      <c r="L23" s="156">
        <f t="shared" si="5"/>
        <v>1400</v>
      </c>
      <c r="M23" s="163">
        <f t="shared" si="5"/>
        <v>760</v>
      </c>
      <c r="N23" s="156">
        <f t="shared" si="5"/>
        <v>260</v>
      </c>
      <c r="O23" s="176">
        <v>80</v>
      </c>
      <c r="P23" s="189">
        <f>AVERAGE(K23,M23)</f>
        <v>515</v>
      </c>
      <c r="Q23" s="184">
        <v>3</v>
      </c>
      <c r="R23" s="182">
        <v>1440</v>
      </c>
      <c r="S23" s="156">
        <f t="shared" si="7"/>
        <v>5600</v>
      </c>
      <c r="T23" s="163">
        <f t="shared" si="7"/>
        <v>3040</v>
      </c>
      <c r="U23" s="156">
        <f t="shared" si="7"/>
        <v>1040</v>
      </c>
      <c r="V23" s="176">
        <v>800</v>
      </c>
      <c r="W23" s="189">
        <f t="shared" si="11"/>
        <v>2240</v>
      </c>
      <c r="X23" s="184">
        <v>1</v>
      </c>
      <c r="Y23" s="182">
        <f t="shared" si="8"/>
        <v>216</v>
      </c>
      <c r="Z23" s="156">
        <f t="shared" si="9"/>
        <v>1120</v>
      </c>
      <c r="AA23" s="163">
        <f t="shared" si="9"/>
        <v>608</v>
      </c>
      <c r="AB23" s="156">
        <f t="shared" si="9"/>
        <v>208</v>
      </c>
      <c r="AC23" s="176">
        <v>80</v>
      </c>
      <c r="AD23" s="189">
        <f>AVERAGE(Y23,AA23)</f>
        <v>412</v>
      </c>
      <c r="AE23" s="199">
        <f t="shared" si="3"/>
        <v>41247</v>
      </c>
    </row>
    <row r="24" spans="1:31" ht="24" customHeight="1" thickBot="1" x14ac:dyDescent="0.25">
      <c r="A24" s="11" t="s">
        <v>70</v>
      </c>
      <c r="B24" s="100" t="s">
        <v>71</v>
      </c>
      <c r="C24" s="172">
        <v>1</v>
      </c>
      <c r="D24" s="169">
        <v>1000</v>
      </c>
      <c r="E24" s="156">
        <v>5000</v>
      </c>
      <c r="F24" s="118">
        <v>2900</v>
      </c>
      <c r="G24" s="156">
        <v>1000</v>
      </c>
      <c r="H24" s="175">
        <v>1100</v>
      </c>
      <c r="I24" s="179">
        <f>AVERAGE(F24,H24)</f>
        <v>2000</v>
      </c>
      <c r="J24" s="184">
        <v>1</v>
      </c>
      <c r="K24" s="169">
        <f t="shared" si="4"/>
        <v>150</v>
      </c>
      <c r="L24" s="156">
        <f t="shared" si="5"/>
        <v>1000</v>
      </c>
      <c r="M24" s="163">
        <f t="shared" si="5"/>
        <v>580</v>
      </c>
      <c r="N24" s="163">
        <f t="shared" si="5"/>
        <v>200</v>
      </c>
      <c r="O24" s="176">
        <v>110</v>
      </c>
      <c r="P24" s="189">
        <f>AVERAGE(M24:N24)</f>
        <v>390</v>
      </c>
      <c r="Q24" s="184">
        <v>1</v>
      </c>
      <c r="R24" s="169">
        <v>800</v>
      </c>
      <c r="S24" s="156">
        <f t="shared" si="7"/>
        <v>4000</v>
      </c>
      <c r="T24" s="163">
        <f t="shared" si="7"/>
        <v>2320</v>
      </c>
      <c r="U24" s="156">
        <f t="shared" si="7"/>
        <v>800</v>
      </c>
      <c r="V24" s="176">
        <v>880</v>
      </c>
      <c r="W24" s="190">
        <f>T24</f>
        <v>2320</v>
      </c>
      <c r="X24" s="184">
        <v>1</v>
      </c>
      <c r="Y24" s="169">
        <f t="shared" si="8"/>
        <v>120</v>
      </c>
      <c r="Z24" s="156">
        <f t="shared" si="9"/>
        <v>800</v>
      </c>
      <c r="AA24" s="163">
        <f t="shared" si="9"/>
        <v>464</v>
      </c>
      <c r="AB24" s="163">
        <f t="shared" si="9"/>
        <v>160</v>
      </c>
      <c r="AC24" s="176">
        <v>88</v>
      </c>
      <c r="AD24" s="189">
        <f>AVERAGE(AA24:AB24)</f>
        <v>312</v>
      </c>
      <c r="AE24" s="199">
        <f t="shared" si="3"/>
        <v>5022</v>
      </c>
    </row>
    <row r="25" spans="1:31" ht="24" customHeight="1" thickBot="1" x14ac:dyDescent="0.25">
      <c r="A25" s="11" t="s">
        <v>72</v>
      </c>
      <c r="B25" s="100" t="s">
        <v>73</v>
      </c>
      <c r="C25" s="173">
        <v>1</v>
      </c>
      <c r="D25" s="170">
        <v>1000</v>
      </c>
      <c r="E25" s="159">
        <v>5000</v>
      </c>
      <c r="F25" s="160">
        <v>3000</v>
      </c>
      <c r="G25" s="159">
        <v>500</v>
      </c>
      <c r="H25" s="177">
        <v>1900</v>
      </c>
      <c r="I25" s="180">
        <f>AVERAGE(F25,H25)</f>
        <v>2450</v>
      </c>
      <c r="J25" s="185">
        <v>1</v>
      </c>
      <c r="K25" s="170">
        <f t="shared" si="4"/>
        <v>150</v>
      </c>
      <c r="L25" s="159">
        <f t="shared" si="5"/>
        <v>1000</v>
      </c>
      <c r="M25" s="164">
        <f t="shared" si="5"/>
        <v>600</v>
      </c>
      <c r="N25" s="159">
        <f t="shared" si="5"/>
        <v>100</v>
      </c>
      <c r="O25" s="187">
        <v>190</v>
      </c>
      <c r="P25" s="191">
        <f>M25</f>
        <v>600</v>
      </c>
      <c r="Q25" s="185">
        <v>1</v>
      </c>
      <c r="R25" s="170">
        <v>800</v>
      </c>
      <c r="S25" s="159">
        <f t="shared" si="7"/>
        <v>4000</v>
      </c>
      <c r="T25" s="164">
        <f t="shared" si="7"/>
        <v>2400</v>
      </c>
      <c r="U25" s="159">
        <f t="shared" si="7"/>
        <v>400</v>
      </c>
      <c r="V25" s="195">
        <v>1520</v>
      </c>
      <c r="W25" s="197">
        <f>AVERAGE(T25,V25)</f>
        <v>1960</v>
      </c>
      <c r="X25" s="185">
        <v>1</v>
      </c>
      <c r="Y25" s="170">
        <f t="shared" si="8"/>
        <v>120</v>
      </c>
      <c r="Z25" s="159">
        <f t="shared" si="9"/>
        <v>800</v>
      </c>
      <c r="AA25" s="164">
        <f t="shared" si="9"/>
        <v>480</v>
      </c>
      <c r="AB25" s="159">
        <f t="shared" si="9"/>
        <v>80</v>
      </c>
      <c r="AC25" s="195">
        <v>150</v>
      </c>
      <c r="AD25" s="197">
        <f>AVERAGE(AA25,AC25)</f>
        <v>315</v>
      </c>
      <c r="AE25" s="201">
        <f t="shared" si="3"/>
        <v>5325</v>
      </c>
    </row>
    <row r="27" spans="1:31" x14ac:dyDescent="0.2">
      <c r="E27" s="29" t="s">
        <v>77</v>
      </c>
      <c r="F27" s="29"/>
      <c r="G27" s="29"/>
      <c r="H27" s="29"/>
      <c r="I27" s="29"/>
      <c r="J27" s="29"/>
      <c r="K27" s="23"/>
      <c r="L27" s="23"/>
      <c r="M27" s="23"/>
      <c r="N27" s="23"/>
    </row>
    <row r="28" spans="1:31" x14ac:dyDescent="0.2">
      <c r="E28" s="32" t="s">
        <v>78</v>
      </c>
      <c r="F28" s="32"/>
      <c r="G28" s="32"/>
      <c r="H28" s="32"/>
      <c r="I28" s="32"/>
      <c r="J28" s="32"/>
      <c r="K28" s="33"/>
      <c r="L28" s="34"/>
      <c r="M28" s="34"/>
      <c r="N28" s="34"/>
    </row>
    <row r="29" spans="1:31" x14ac:dyDescent="0.2">
      <c r="E29" s="32" t="s">
        <v>79</v>
      </c>
      <c r="F29" s="32"/>
      <c r="G29" s="32"/>
      <c r="H29" s="32"/>
      <c r="I29" s="32"/>
      <c r="J29" s="32"/>
      <c r="K29" s="33"/>
      <c r="L29" s="34"/>
      <c r="M29" s="34"/>
      <c r="N29" s="34"/>
    </row>
    <row r="30" spans="1:31" x14ac:dyDescent="0.2">
      <c r="E30" s="32" t="s">
        <v>80</v>
      </c>
      <c r="F30" s="32"/>
      <c r="G30" s="32"/>
      <c r="H30" s="32"/>
      <c r="I30" s="32"/>
      <c r="J30" s="32"/>
      <c r="K30" s="33"/>
      <c r="L30" s="34"/>
      <c r="M30" s="34"/>
      <c r="N30" s="34"/>
    </row>
    <row r="31" spans="1:31" x14ac:dyDescent="0.2">
      <c r="E31" s="32" t="s">
        <v>81</v>
      </c>
      <c r="F31" s="32"/>
      <c r="G31" s="32"/>
      <c r="H31" s="32"/>
      <c r="I31" s="32"/>
      <c r="J31" s="32"/>
      <c r="K31" s="22"/>
      <c r="L31" s="22"/>
      <c r="M31" s="22"/>
      <c r="N31" s="22"/>
    </row>
    <row r="32" spans="1:31" x14ac:dyDescent="0.2">
      <c r="E32" s="39" t="s">
        <v>82</v>
      </c>
      <c r="F32" s="39"/>
      <c r="G32" s="39"/>
      <c r="H32" s="39"/>
      <c r="I32" s="39"/>
      <c r="J32" s="39"/>
      <c r="K32" s="29"/>
      <c r="L32" s="29"/>
      <c r="M32" s="29"/>
      <c r="N32" s="29"/>
    </row>
    <row r="33" spans="5:14" ht="13.5" thickBot="1" x14ac:dyDescent="0.25">
      <c r="E33" s="40"/>
      <c r="F33" s="40"/>
      <c r="G33" s="40"/>
      <c r="H33" s="40"/>
      <c r="I33" s="40"/>
      <c r="J33" s="40"/>
      <c r="K33" s="40"/>
      <c r="L33" s="40"/>
      <c r="M33" s="40"/>
      <c r="N33" s="40"/>
    </row>
    <row r="34" spans="5:14" x14ac:dyDescent="0.2">
      <c r="E34" s="401" t="s">
        <v>126</v>
      </c>
      <c r="F34" s="402"/>
      <c r="G34" s="402"/>
      <c r="H34" s="402"/>
      <c r="I34" s="402"/>
      <c r="J34" s="402"/>
      <c r="K34" s="402"/>
      <c r="L34" s="402"/>
      <c r="M34" s="402"/>
      <c r="N34" s="403"/>
    </row>
    <row r="35" spans="5:14" ht="13.5" thickBot="1" x14ac:dyDescent="0.25">
      <c r="E35" s="404"/>
      <c r="F35" s="405"/>
      <c r="G35" s="405"/>
      <c r="H35" s="405"/>
      <c r="I35" s="405"/>
      <c r="J35" s="405"/>
      <c r="K35" s="405"/>
      <c r="L35" s="405"/>
      <c r="M35" s="405"/>
      <c r="N35" s="406"/>
    </row>
    <row r="36" spans="5:14" x14ac:dyDescent="0.2">
      <c r="E36" s="394"/>
      <c r="F36" s="394"/>
      <c r="G36" s="394"/>
      <c r="H36" s="394"/>
      <c r="I36" s="394"/>
      <c r="J36" s="394"/>
      <c r="K36" s="394"/>
      <c r="L36" s="394"/>
      <c r="M36" s="394"/>
      <c r="N36" s="394"/>
    </row>
    <row r="37" spans="5:14" ht="13.5" thickBot="1" x14ac:dyDescent="0.25">
      <c r="E37" s="394"/>
      <c r="F37" s="394"/>
      <c r="G37" s="394"/>
      <c r="H37" s="394"/>
      <c r="I37" s="394"/>
      <c r="J37" s="394"/>
      <c r="K37" s="394"/>
      <c r="L37" s="394"/>
      <c r="M37" s="394"/>
      <c r="N37" s="394"/>
    </row>
    <row r="38" spans="5:14" x14ac:dyDescent="0.2">
      <c r="E38" s="395" t="s">
        <v>127</v>
      </c>
      <c r="F38" s="396"/>
      <c r="G38" s="396"/>
      <c r="H38" s="396"/>
      <c r="I38" s="396"/>
      <c r="J38" s="396"/>
      <c r="K38" s="396"/>
      <c r="L38" s="396"/>
      <c r="M38" s="396"/>
      <c r="N38" s="397"/>
    </row>
    <row r="39" spans="5:14" ht="13.5" thickBot="1" x14ac:dyDescent="0.25">
      <c r="E39" s="398"/>
      <c r="F39" s="399"/>
      <c r="G39" s="399"/>
      <c r="H39" s="399"/>
      <c r="I39" s="399"/>
      <c r="J39" s="399"/>
      <c r="K39" s="399"/>
      <c r="L39" s="399"/>
      <c r="M39" s="399"/>
      <c r="N39" s="400"/>
    </row>
  </sheetData>
  <mergeCells count="39">
    <mergeCell ref="O4:O5"/>
    <mergeCell ref="A3:A6"/>
    <mergeCell ref="B3:B6"/>
    <mergeCell ref="C3:AE3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AA4:AA5"/>
    <mergeCell ref="P4:P5"/>
    <mergeCell ref="Q4:Q5"/>
    <mergeCell ref="R4:R5"/>
    <mergeCell ref="S4:S5"/>
    <mergeCell ref="T4:T5"/>
    <mergeCell ref="U4:U5"/>
    <mergeCell ref="E34:N35"/>
    <mergeCell ref="E36:N37"/>
    <mergeCell ref="E38:N39"/>
    <mergeCell ref="A1:AE1"/>
    <mergeCell ref="AB4:AB5"/>
    <mergeCell ref="AC4:AC5"/>
    <mergeCell ref="AD4:AD5"/>
    <mergeCell ref="D6:I6"/>
    <mergeCell ref="K6:P6"/>
    <mergeCell ref="R6:W6"/>
    <mergeCell ref="Y6:AD6"/>
    <mergeCell ref="V4:V5"/>
    <mergeCell ref="W4:W5"/>
    <mergeCell ref="X4:X5"/>
    <mergeCell ref="Y4:Y5"/>
    <mergeCell ref="Z4:Z5"/>
  </mergeCells>
  <printOptions horizontalCentered="1" verticalCentered="1"/>
  <pageMargins left="0.11811023622047245" right="0.11811023622047245" top="0.19685039370078741" bottom="0.19685039370078741" header="0.31496062992125984" footer="0.31496062992125984"/>
  <pageSetup paperSize="9" scale="4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39"/>
  <sheetViews>
    <sheetView workbookViewId="0">
      <selection activeCell="AH27" sqref="AH27:AQ41"/>
    </sheetView>
  </sheetViews>
  <sheetFormatPr defaultRowHeight="12.75" x14ac:dyDescent="0.2"/>
  <cols>
    <col min="2" max="2" width="27.7109375" customWidth="1"/>
    <col min="3" max="31" width="0" hidden="1" customWidth="1"/>
    <col min="33" max="45" width="12.7109375" customWidth="1"/>
  </cols>
  <sheetData>
    <row r="1" spans="1:45" ht="26.25" customHeight="1" x14ac:dyDescent="0.2">
      <c r="A1" s="427" t="s">
        <v>138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427"/>
      <c r="O1" s="427"/>
      <c r="P1" s="427"/>
      <c r="Q1" s="427"/>
      <c r="R1" s="427"/>
      <c r="S1" s="427"/>
      <c r="T1" s="427"/>
      <c r="U1" s="427"/>
      <c r="V1" s="427"/>
      <c r="W1" s="427"/>
      <c r="X1" s="427"/>
      <c r="Y1" s="427"/>
      <c r="Z1" s="427"/>
      <c r="AA1" s="427"/>
      <c r="AB1" s="427"/>
      <c r="AC1" s="427"/>
      <c r="AD1" s="427"/>
      <c r="AE1" s="427"/>
      <c r="AF1" s="427"/>
      <c r="AG1" s="427"/>
      <c r="AH1" s="427"/>
      <c r="AI1" s="427"/>
      <c r="AJ1" s="427"/>
      <c r="AK1" s="427"/>
      <c r="AL1" s="427"/>
      <c r="AM1" s="427"/>
      <c r="AN1" s="427"/>
      <c r="AO1" s="427"/>
      <c r="AP1" s="427"/>
      <c r="AQ1" s="427"/>
      <c r="AR1" s="427"/>
      <c r="AS1" s="427"/>
    </row>
    <row r="2" spans="1:45" ht="13.5" thickBot="1" x14ac:dyDescent="0.25"/>
    <row r="3" spans="1:45" ht="19.5" customHeight="1" thickBot="1" x14ac:dyDescent="0.25">
      <c r="A3" s="337" t="s">
        <v>1</v>
      </c>
      <c r="B3" s="340" t="s">
        <v>2</v>
      </c>
      <c r="C3" s="343" t="s">
        <v>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4"/>
      <c r="Q3" s="344"/>
      <c r="R3" s="344"/>
      <c r="S3" s="344"/>
      <c r="T3" s="344"/>
      <c r="U3" s="344"/>
      <c r="V3" s="344"/>
      <c r="W3" s="344"/>
      <c r="X3" s="344"/>
      <c r="Y3" s="344"/>
      <c r="Z3" s="344"/>
      <c r="AA3" s="344"/>
      <c r="AB3" s="344"/>
      <c r="AC3" s="344"/>
      <c r="AD3" s="344"/>
      <c r="AE3" s="345"/>
      <c r="AF3" s="346" t="s">
        <v>139</v>
      </c>
      <c r="AG3" s="347"/>
      <c r="AH3" s="347"/>
      <c r="AI3" s="347"/>
      <c r="AJ3" s="347"/>
      <c r="AK3" s="347"/>
      <c r="AL3" s="347"/>
      <c r="AM3" s="347"/>
      <c r="AN3" s="347"/>
      <c r="AO3" s="347"/>
      <c r="AP3" s="347"/>
      <c r="AQ3" s="347"/>
      <c r="AR3" s="347"/>
      <c r="AS3" s="348"/>
    </row>
    <row r="4" spans="1:45" ht="13.5" thickBot="1" x14ac:dyDescent="0.25">
      <c r="A4" s="338"/>
      <c r="B4" s="341"/>
      <c r="C4" s="357" t="s">
        <v>8</v>
      </c>
      <c r="D4" s="359" t="s">
        <v>110</v>
      </c>
      <c r="E4" s="359" t="s">
        <v>94</v>
      </c>
      <c r="F4" s="359" t="s">
        <v>120</v>
      </c>
      <c r="G4" s="359" t="s">
        <v>104</v>
      </c>
      <c r="H4" s="359" t="s">
        <v>111</v>
      </c>
      <c r="I4" s="359" t="s">
        <v>99</v>
      </c>
      <c r="J4" s="357" t="s">
        <v>8</v>
      </c>
      <c r="K4" s="359" t="s">
        <v>112</v>
      </c>
      <c r="L4" s="359" t="s">
        <v>95</v>
      </c>
      <c r="M4" s="359" t="s">
        <v>121</v>
      </c>
      <c r="N4" s="359" t="s">
        <v>105</v>
      </c>
      <c r="O4" s="359" t="s">
        <v>113</v>
      </c>
      <c r="P4" s="359" t="s">
        <v>100</v>
      </c>
      <c r="Q4" s="357" t="s">
        <v>8</v>
      </c>
      <c r="R4" s="359" t="s">
        <v>114</v>
      </c>
      <c r="S4" s="359" t="s">
        <v>96</v>
      </c>
      <c r="T4" s="359" t="s">
        <v>124</v>
      </c>
      <c r="U4" s="359" t="s">
        <v>106</v>
      </c>
      <c r="V4" s="359" t="s">
        <v>115</v>
      </c>
      <c r="W4" s="359" t="s">
        <v>101</v>
      </c>
      <c r="X4" s="357" t="s">
        <v>8</v>
      </c>
      <c r="Y4" s="359" t="s">
        <v>116</v>
      </c>
      <c r="Z4" s="359" t="s">
        <v>97</v>
      </c>
      <c r="AA4" s="359" t="s">
        <v>122</v>
      </c>
      <c r="AB4" s="359" t="s">
        <v>107</v>
      </c>
      <c r="AC4" s="359" t="s">
        <v>117</v>
      </c>
      <c r="AD4" s="359" t="s">
        <v>102</v>
      </c>
      <c r="AE4" s="5" t="s">
        <v>9</v>
      </c>
      <c r="AF4" s="357" t="s">
        <v>8</v>
      </c>
      <c r="AG4" s="363" t="s">
        <v>110</v>
      </c>
      <c r="AH4" s="363" t="s">
        <v>94</v>
      </c>
      <c r="AI4" s="363" t="s">
        <v>120</v>
      </c>
      <c r="AJ4" s="363" t="s">
        <v>104</v>
      </c>
      <c r="AK4" s="363" t="s">
        <v>111</v>
      </c>
      <c r="AL4" s="363" t="s">
        <v>99</v>
      </c>
      <c r="AM4" s="363" t="s">
        <v>112</v>
      </c>
      <c r="AN4" s="363" t="s">
        <v>95</v>
      </c>
      <c r="AO4" s="363" t="s">
        <v>121</v>
      </c>
      <c r="AP4" s="363" t="s">
        <v>105</v>
      </c>
      <c r="AQ4" s="363" t="s">
        <v>113</v>
      </c>
      <c r="AR4" s="363" t="s">
        <v>100</v>
      </c>
      <c r="AS4" s="5" t="s">
        <v>9</v>
      </c>
    </row>
    <row r="5" spans="1:45" ht="84.75" thickBot="1" x14ac:dyDescent="0.25">
      <c r="A5" s="338"/>
      <c r="B5" s="341"/>
      <c r="C5" s="358"/>
      <c r="D5" s="360"/>
      <c r="E5" s="360"/>
      <c r="F5" s="360"/>
      <c r="G5" s="360"/>
      <c r="H5" s="360"/>
      <c r="I5" s="360"/>
      <c r="J5" s="358"/>
      <c r="K5" s="360"/>
      <c r="L5" s="360"/>
      <c r="M5" s="360"/>
      <c r="N5" s="360"/>
      <c r="O5" s="360"/>
      <c r="P5" s="360"/>
      <c r="Q5" s="358"/>
      <c r="R5" s="360"/>
      <c r="S5" s="360"/>
      <c r="T5" s="360"/>
      <c r="U5" s="360"/>
      <c r="V5" s="360"/>
      <c r="W5" s="360"/>
      <c r="X5" s="358"/>
      <c r="Y5" s="360"/>
      <c r="Z5" s="360"/>
      <c r="AA5" s="360"/>
      <c r="AB5" s="360"/>
      <c r="AC5" s="360"/>
      <c r="AD5" s="360"/>
      <c r="AE5" s="6" t="s">
        <v>10</v>
      </c>
      <c r="AF5" s="358"/>
      <c r="AG5" s="364"/>
      <c r="AH5" s="364"/>
      <c r="AI5" s="364"/>
      <c r="AJ5" s="364"/>
      <c r="AK5" s="364"/>
      <c r="AL5" s="364"/>
      <c r="AM5" s="364"/>
      <c r="AN5" s="364"/>
      <c r="AO5" s="364"/>
      <c r="AP5" s="364"/>
      <c r="AQ5" s="364"/>
      <c r="AR5" s="364"/>
      <c r="AS5" s="6" t="s">
        <v>11</v>
      </c>
    </row>
    <row r="6" spans="1:45" ht="13.5" thickBot="1" x14ac:dyDescent="0.25">
      <c r="A6" s="338"/>
      <c r="B6" s="341"/>
      <c r="C6" s="7" t="s">
        <v>15</v>
      </c>
      <c r="D6" s="343" t="s">
        <v>16</v>
      </c>
      <c r="E6" s="344"/>
      <c r="F6" s="344"/>
      <c r="G6" s="344"/>
      <c r="H6" s="344"/>
      <c r="I6" s="345"/>
      <c r="J6" s="7" t="s">
        <v>17</v>
      </c>
      <c r="K6" s="343" t="s">
        <v>18</v>
      </c>
      <c r="L6" s="344"/>
      <c r="M6" s="344"/>
      <c r="N6" s="344"/>
      <c r="O6" s="344"/>
      <c r="P6" s="345"/>
      <c r="Q6" s="7" t="s">
        <v>19</v>
      </c>
      <c r="R6" s="343" t="s">
        <v>20</v>
      </c>
      <c r="S6" s="344"/>
      <c r="T6" s="344"/>
      <c r="U6" s="344"/>
      <c r="V6" s="344"/>
      <c r="W6" s="345"/>
      <c r="X6" s="7" t="s">
        <v>21</v>
      </c>
      <c r="Y6" s="343" t="s">
        <v>22</v>
      </c>
      <c r="Z6" s="344"/>
      <c r="AA6" s="344"/>
      <c r="AB6" s="344"/>
      <c r="AC6" s="344"/>
      <c r="AD6" s="345"/>
      <c r="AE6" s="9" t="s">
        <v>23</v>
      </c>
      <c r="AF6" s="7" t="s">
        <v>24</v>
      </c>
      <c r="AG6" s="372" t="s">
        <v>25</v>
      </c>
      <c r="AH6" s="373"/>
      <c r="AI6" s="373"/>
      <c r="AJ6" s="373"/>
      <c r="AK6" s="373"/>
      <c r="AL6" s="374"/>
      <c r="AM6" s="372" t="s">
        <v>26</v>
      </c>
      <c r="AN6" s="373"/>
      <c r="AO6" s="373"/>
      <c r="AP6" s="373"/>
      <c r="AQ6" s="373"/>
      <c r="AR6" s="374"/>
      <c r="AS6" s="9" t="s">
        <v>27</v>
      </c>
    </row>
    <row r="7" spans="1:45" ht="24" customHeight="1" thickBot="1" x14ac:dyDescent="0.25">
      <c r="A7" s="209" t="s">
        <v>36</v>
      </c>
      <c r="B7" s="210" t="s">
        <v>37</v>
      </c>
      <c r="C7" s="13">
        <v>66</v>
      </c>
      <c r="D7" s="151">
        <v>2600</v>
      </c>
      <c r="E7" s="152">
        <v>7820</v>
      </c>
      <c r="F7" s="153">
        <v>6700</v>
      </c>
      <c r="G7" s="154">
        <v>3500</v>
      </c>
      <c r="H7" s="154">
        <v>2500</v>
      </c>
      <c r="I7" s="115">
        <f>AVERAGE(D7,F7:H7)</f>
        <v>3825</v>
      </c>
      <c r="J7" s="77">
        <v>1</v>
      </c>
      <c r="K7" s="161">
        <f>D7*0.15</f>
        <v>390</v>
      </c>
      <c r="L7" s="153">
        <f t="shared" ref="L7:N8" si="0">E7*0.2</f>
        <v>1564</v>
      </c>
      <c r="M7" s="152">
        <f t="shared" si="0"/>
        <v>1340</v>
      </c>
      <c r="N7" s="153">
        <f t="shared" si="0"/>
        <v>700</v>
      </c>
      <c r="O7" s="152">
        <v>200</v>
      </c>
      <c r="P7" s="132">
        <f>AVERAGE(L7,N7)</f>
        <v>1132</v>
      </c>
      <c r="Q7" s="77">
        <v>4.5</v>
      </c>
      <c r="R7" s="165">
        <f t="shared" ref="R7:U8" si="1">D7*0.8</f>
        <v>2080</v>
      </c>
      <c r="S7" s="152">
        <f t="shared" si="1"/>
        <v>6256</v>
      </c>
      <c r="T7" s="153">
        <f t="shared" si="1"/>
        <v>5360</v>
      </c>
      <c r="U7" s="153">
        <f t="shared" si="1"/>
        <v>2800</v>
      </c>
      <c r="V7" s="153">
        <v>2000</v>
      </c>
      <c r="W7" s="119">
        <f>AVERAGE(R7,T7:V7)</f>
        <v>3060</v>
      </c>
      <c r="X7" s="77">
        <v>1</v>
      </c>
      <c r="Y7" s="161">
        <f>R7*0.15</f>
        <v>312</v>
      </c>
      <c r="Z7" s="152">
        <f t="shared" ref="Z7:AB8" si="2">S7*0.2</f>
        <v>1251.2</v>
      </c>
      <c r="AA7" s="152">
        <f t="shared" si="2"/>
        <v>1072</v>
      </c>
      <c r="AB7" s="153">
        <f t="shared" si="2"/>
        <v>560</v>
      </c>
      <c r="AC7" s="152">
        <v>200</v>
      </c>
      <c r="AD7" s="119">
        <f>AB7</f>
        <v>560</v>
      </c>
      <c r="AE7" s="204">
        <f>(C7*I7)+(J7*P7)+(Q7*W7)+(X7*AD7)</f>
        <v>267912</v>
      </c>
      <c r="AF7" s="216">
        <v>1</v>
      </c>
      <c r="AG7" s="181">
        <f>R7*0.8</f>
        <v>1664</v>
      </c>
      <c r="AH7" s="152">
        <f>E7*0.8</f>
        <v>6256</v>
      </c>
      <c r="AI7" s="152">
        <v>6000</v>
      </c>
      <c r="AJ7" s="202">
        <f>G7*0.8</f>
        <v>2800</v>
      </c>
      <c r="AK7" s="202">
        <v>2000</v>
      </c>
      <c r="AL7" s="203">
        <f>AVERAGE(AJ7:AK7)</f>
        <v>2400</v>
      </c>
      <c r="AM7" s="161">
        <f>AG7*0.15</f>
        <v>249.6</v>
      </c>
      <c r="AN7" s="202">
        <f t="shared" ref="AN7:AP8" si="3">AH7*0.2</f>
        <v>1251.2</v>
      </c>
      <c r="AO7" s="202">
        <f t="shared" si="3"/>
        <v>1200</v>
      </c>
      <c r="AP7" s="202">
        <f t="shared" si="3"/>
        <v>560</v>
      </c>
      <c r="AQ7" s="186">
        <v>270</v>
      </c>
      <c r="AR7" s="188">
        <f>AVERAGE(AN7:AP7)</f>
        <v>1003.7333333333332</v>
      </c>
      <c r="AS7" s="212">
        <f>(AF7*AL7)+AR7</f>
        <v>3403.7333333333331</v>
      </c>
    </row>
    <row r="8" spans="1:45" ht="24" customHeight="1" thickBot="1" x14ac:dyDescent="0.25">
      <c r="A8" s="11" t="s">
        <v>38</v>
      </c>
      <c r="B8" s="100" t="s">
        <v>39</v>
      </c>
      <c r="C8" s="13">
        <v>488</v>
      </c>
      <c r="D8" s="155">
        <v>2600</v>
      </c>
      <c r="E8" s="156">
        <v>7200</v>
      </c>
      <c r="F8" s="156">
        <v>6700</v>
      </c>
      <c r="G8" s="118">
        <v>3000</v>
      </c>
      <c r="H8" s="118">
        <v>2400</v>
      </c>
      <c r="I8" s="116">
        <f>AVERAGE(D8,G8:H8)</f>
        <v>2666.6666666666665</v>
      </c>
      <c r="J8" s="77">
        <v>1</v>
      </c>
      <c r="K8" s="162">
        <f>D8*0.15</f>
        <v>390</v>
      </c>
      <c r="L8" s="156">
        <f t="shared" si="0"/>
        <v>1440</v>
      </c>
      <c r="M8" s="156">
        <f t="shared" si="0"/>
        <v>1340</v>
      </c>
      <c r="N8" s="163">
        <f t="shared" si="0"/>
        <v>600</v>
      </c>
      <c r="O8" s="156">
        <v>200</v>
      </c>
      <c r="P8" s="120">
        <f>AVERAGE(K8,N8)</f>
        <v>495</v>
      </c>
      <c r="Q8" s="77">
        <v>1</v>
      </c>
      <c r="R8" s="162">
        <f t="shared" si="1"/>
        <v>2080</v>
      </c>
      <c r="S8" s="156">
        <f t="shared" si="1"/>
        <v>5760</v>
      </c>
      <c r="T8" s="156">
        <f t="shared" si="1"/>
        <v>5360</v>
      </c>
      <c r="U8" s="163">
        <f t="shared" si="1"/>
        <v>2400</v>
      </c>
      <c r="V8" s="163">
        <v>1920</v>
      </c>
      <c r="W8" s="120">
        <f>AVERAGE(R8,U8:V8)</f>
        <v>2133.3333333333335</v>
      </c>
      <c r="X8" s="77">
        <v>1</v>
      </c>
      <c r="Y8" s="162">
        <f>R8*0.15</f>
        <v>312</v>
      </c>
      <c r="Z8" s="156">
        <f t="shared" si="2"/>
        <v>1152</v>
      </c>
      <c r="AA8" s="156">
        <f t="shared" si="2"/>
        <v>1072</v>
      </c>
      <c r="AB8" s="163">
        <f t="shared" si="2"/>
        <v>480</v>
      </c>
      <c r="AC8" s="156">
        <v>200</v>
      </c>
      <c r="AD8" s="120">
        <f>AVERAGE(Y8,AB8)</f>
        <v>396</v>
      </c>
      <c r="AE8" s="166">
        <f t="shared" ref="AE8:AE25" si="4">(C8*I8)+(J8*P8)+(Q8*W8)+(X8*AD8)</f>
        <v>1304357.6666666665</v>
      </c>
      <c r="AF8" s="217">
        <v>1</v>
      </c>
      <c r="AG8" s="169">
        <f>R8*0.8</f>
        <v>1664</v>
      </c>
      <c r="AH8" s="156">
        <f>E8*0.8</f>
        <v>5760</v>
      </c>
      <c r="AI8" s="156">
        <v>5625</v>
      </c>
      <c r="AJ8" s="205">
        <f>G8*0.8</f>
        <v>2400</v>
      </c>
      <c r="AK8" s="205">
        <v>1920</v>
      </c>
      <c r="AL8" s="206">
        <f>AVERAGE(AJ8:AK8)</f>
        <v>2160</v>
      </c>
      <c r="AM8" s="157">
        <f>AG8*0.15</f>
        <v>249.6</v>
      </c>
      <c r="AN8" s="156">
        <f t="shared" si="3"/>
        <v>1152</v>
      </c>
      <c r="AO8" s="156">
        <f t="shared" si="3"/>
        <v>1125</v>
      </c>
      <c r="AP8" s="205">
        <f t="shared" si="3"/>
        <v>480</v>
      </c>
      <c r="AQ8" s="176">
        <v>234</v>
      </c>
      <c r="AR8" s="190">
        <f>AP8</f>
        <v>480</v>
      </c>
      <c r="AS8" s="213">
        <f t="shared" ref="AS8:AS25" si="5">(AF8*AL8)+AR8</f>
        <v>2640</v>
      </c>
    </row>
    <row r="9" spans="1:45" ht="24" customHeight="1" thickBot="1" x14ac:dyDescent="0.25">
      <c r="A9" s="11" t="s">
        <v>40</v>
      </c>
      <c r="B9" s="100" t="s">
        <v>41</v>
      </c>
      <c r="C9" s="13">
        <v>124</v>
      </c>
      <c r="D9" s="155">
        <v>4200</v>
      </c>
      <c r="E9" s="156">
        <v>9500</v>
      </c>
      <c r="F9" s="118">
        <v>6700</v>
      </c>
      <c r="G9" s="118">
        <v>3300</v>
      </c>
      <c r="H9" s="118">
        <v>2700</v>
      </c>
      <c r="I9" s="116">
        <f>AVERAGE(D9,F9:H9)</f>
        <v>4225</v>
      </c>
      <c r="J9" s="77">
        <v>1</v>
      </c>
      <c r="K9" s="162">
        <f t="shared" ref="K9:K25" si="6">D9*0.15</f>
        <v>630</v>
      </c>
      <c r="L9" s="156">
        <f t="shared" ref="L9:N25" si="7">E9*0.2</f>
        <v>1900</v>
      </c>
      <c r="M9" s="163">
        <f t="shared" si="7"/>
        <v>1340</v>
      </c>
      <c r="N9" s="163">
        <f t="shared" si="7"/>
        <v>660</v>
      </c>
      <c r="O9" s="156">
        <v>200</v>
      </c>
      <c r="P9" s="131">
        <f t="shared" ref="P9:P15" si="8">AVERAGE(K9,M9:N9)</f>
        <v>876.66666666666663</v>
      </c>
      <c r="Q9" s="77">
        <v>1</v>
      </c>
      <c r="R9" s="162">
        <f>D9*0.8</f>
        <v>3360</v>
      </c>
      <c r="S9" s="156">
        <f t="shared" ref="S9:U25" si="9">E9*0.8</f>
        <v>7600</v>
      </c>
      <c r="T9" s="163">
        <f t="shared" si="9"/>
        <v>5360</v>
      </c>
      <c r="U9" s="163">
        <f t="shared" si="9"/>
        <v>2640</v>
      </c>
      <c r="V9" s="163">
        <v>2160</v>
      </c>
      <c r="W9" s="120">
        <f>AVERAGE(R9,T9:V9)</f>
        <v>3380</v>
      </c>
      <c r="X9" s="77">
        <v>1</v>
      </c>
      <c r="Y9" s="162">
        <f t="shared" ref="Y9:Y25" si="10">R9*0.15</f>
        <v>504</v>
      </c>
      <c r="Z9" s="156">
        <f t="shared" ref="Z9:AB25" si="11">S9*0.2</f>
        <v>1520</v>
      </c>
      <c r="AA9" s="163">
        <f t="shared" si="11"/>
        <v>1072</v>
      </c>
      <c r="AB9" s="163">
        <f t="shared" si="11"/>
        <v>528</v>
      </c>
      <c r="AC9" s="156">
        <v>200</v>
      </c>
      <c r="AD9" s="131">
        <f>AVERAGE(Y9,AA9:AB9)</f>
        <v>701.33333333333337</v>
      </c>
      <c r="AE9" s="166">
        <f t="shared" si="4"/>
        <v>528858</v>
      </c>
      <c r="AF9" s="217">
        <v>1</v>
      </c>
      <c r="AG9" s="215">
        <f t="shared" ref="AG9:AG25" si="12">R9*0.8</f>
        <v>2688</v>
      </c>
      <c r="AH9" s="156">
        <f t="shared" ref="AH9:AH25" si="13">E9*0.8</f>
        <v>7600</v>
      </c>
      <c r="AI9" s="205">
        <v>6375</v>
      </c>
      <c r="AJ9" s="205">
        <f t="shared" ref="AJ9:AJ25" si="14">G9*0.8</f>
        <v>2640</v>
      </c>
      <c r="AK9" s="205">
        <v>2160</v>
      </c>
      <c r="AL9" s="206">
        <f>AVERAGE(AG9,AI9:AK9)</f>
        <v>3465.75</v>
      </c>
      <c r="AM9" s="207">
        <f t="shared" ref="AM9:AM25" si="15">AG9*0.15</f>
        <v>403.2</v>
      </c>
      <c r="AN9" s="156">
        <f t="shared" ref="AN9:AP25" si="16">AH9*0.2</f>
        <v>1520</v>
      </c>
      <c r="AO9" s="156">
        <f t="shared" si="16"/>
        <v>1275</v>
      </c>
      <c r="AP9" s="205">
        <f t="shared" si="16"/>
        <v>528</v>
      </c>
      <c r="AQ9" s="176">
        <v>296</v>
      </c>
      <c r="AR9" s="229">
        <f>AVERAGE(AM9,AP9)</f>
        <v>465.6</v>
      </c>
      <c r="AS9" s="213">
        <f t="shared" si="5"/>
        <v>3931.35</v>
      </c>
    </row>
    <row r="10" spans="1:45" ht="24" customHeight="1" thickBot="1" x14ac:dyDescent="0.25">
      <c r="A10" s="11" t="s">
        <v>42</v>
      </c>
      <c r="B10" s="100" t="s">
        <v>43</v>
      </c>
      <c r="C10" s="13">
        <v>12</v>
      </c>
      <c r="D10" s="155">
        <v>4200</v>
      </c>
      <c r="E10" s="156">
        <v>9000</v>
      </c>
      <c r="F10" s="118">
        <v>6700</v>
      </c>
      <c r="G10" s="118">
        <v>3300</v>
      </c>
      <c r="H10" s="156">
        <v>2500</v>
      </c>
      <c r="I10" s="116">
        <f>AVERAGE(D10,F10:G10)</f>
        <v>4733.333333333333</v>
      </c>
      <c r="J10" s="77">
        <v>1</v>
      </c>
      <c r="K10" s="162">
        <f t="shared" si="6"/>
        <v>630</v>
      </c>
      <c r="L10" s="156">
        <f t="shared" si="7"/>
        <v>1800</v>
      </c>
      <c r="M10" s="163">
        <f t="shared" si="7"/>
        <v>1340</v>
      </c>
      <c r="N10" s="163">
        <f t="shared" si="7"/>
        <v>660</v>
      </c>
      <c r="O10" s="156">
        <v>200</v>
      </c>
      <c r="P10" s="120">
        <f t="shared" si="8"/>
        <v>876.66666666666663</v>
      </c>
      <c r="Q10" s="77">
        <v>1</v>
      </c>
      <c r="R10" s="162">
        <f>D10*0.8</f>
        <v>3360</v>
      </c>
      <c r="S10" s="156">
        <f t="shared" si="9"/>
        <v>7200</v>
      </c>
      <c r="T10" s="163">
        <f t="shared" si="9"/>
        <v>5360</v>
      </c>
      <c r="U10" s="163">
        <f t="shared" si="9"/>
        <v>2640</v>
      </c>
      <c r="V10" s="163">
        <v>2000</v>
      </c>
      <c r="W10" s="120">
        <f>AVERAGE(R10,T10:V10)</f>
        <v>3340</v>
      </c>
      <c r="X10" s="77">
        <v>1</v>
      </c>
      <c r="Y10" s="162">
        <f t="shared" si="10"/>
        <v>504</v>
      </c>
      <c r="Z10" s="156">
        <f t="shared" si="11"/>
        <v>1440</v>
      </c>
      <c r="AA10" s="163">
        <f t="shared" si="11"/>
        <v>1072</v>
      </c>
      <c r="AB10" s="163">
        <f t="shared" si="11"/>
        <v>528</v>
      </c>
      <c r="AC10" s="156">
        <v>200</v>
      </c>
      <c r="AD10" s="131">
        <f>AVERAGE(Y10,AA10:AB10)</f>
        <v>701.33333333333337</v>
      </c>
      <c r="AE10" s="166">
        <f t="shared" si="4"/>
        <v>61718</v>
      </c>
      <c r="AF10" s="217">
        <v>1</v>
      </c>
      <c r="AG10" s="215">
        <f t="shared" si="12"/>
        <v>2688</v>
      </c>
      <c r="AH10" s="156">
        <f t="shared" si="13"/>
        <v>7200</v>
      </c>
      <c r="AI10" s="205">
        <v>5291</v>
      </c>
      <c r="AJ10" s="205">
        <f t="shared" si="14"/>
        <v>2640</v>
      </c>
      <c r="AK10" s="205">
        <v>2000</v>
      </c>
      <c r="AL10" s="206">
        <f>AVERAGE(AG10,AI10:AK10)</f>
        <v>3154.75</v>
      </c>
      <c r="AM10" s="207">
        <f t="shared" si="15"/>
        <v>403.2</v>
      </c>
      <c r="AN10" s="156">
        <f t="shared" si="16"/>
        <v>1440</v>
      </c>
      <c r="AO10" s="205">
        <f t="shared" si="16"/>
        <v>1058.2</v>
      </c>
      <c r="AP10" s="205">
        <f t="shared" si="16"/>
        <v>528</v>
      </c>
      <c r="AQ10" s="176">
        <v>280</v>
      </c>
      <c r="AR10" s="190">
        <f>AVERAGE(AM10,AO10:AP10)</f>
        <v>663.13333333333333</v>
      </c>
      <c r="AS10" s="213">
        <f t="shared" si="5"/>
        <v>3817.8833333333332</v>
      </c>
    </row>
    <row r="11" spans="1:45" ht="24" customHeight="1" thickBot="1" x14ac:dyDescent="0.25">
      <c r="A11" s="11" t="s">
        <v>44</v>
      </c>
      <c r="B11" s="100" t="s">
        <v>45</v>
      </c>
      <c r="C11" s="13">
        <v>2</v>
      </c>
      <c r="D11" s="155">
        <v>2500</v>
      </c>
      <c r="E11" s="156">
        <v>7500</v>
      </c>
      <c r="F11" s="118">
        <v>3900</v>
      </c>
      <c r="G11" s="118">
        <v>2750</v>
      </c>
      <c r="H11" s="118">
        <v>2000</v>
      </c>
      <c r="I11" s="116">
        <f>AVERAGE(D11,F11:H11)</f>
        <v>2787.5</v>
      </c>
      <c r="J11" s="77">
        <v>1</v>
      </c>
      <c r="K11" s="162">
        <f t="shared" si="6"/>
        <v>375</v>
      </c>
      <c r="L11" s="156">
        <f t="shared" si="7"/>
        <v>1500</v>
      </c>
      <c r="M11" s="163">
        <f t="shared" si="7"/>
        <v>780</v>
      </c>
      <c r="N11" s="163">
        <f t="shared" si="7"/>
        <v>550</v>
      </c>
      <c r="O11" s="156">
        <v>200</v>
      </c>
      <c r="P11" s="131">
        <f t="shared" si="8"/>
        <v>568.33333333333337</v>
      </c>
      <c r="Q11" s="77">
        <v>1</v>
      </c>
      <c r="R11" s="157">
        <v>500</v>
      </c>
      <c r="S11" s="156">
        <f t="shared" si="9"/>
        <v>6000</v>
      </c>
      <c r="T11" s="163">
        <f t="shared" si="9"/>
        <v>3120</v>
      </c>
      <c r="U11" s="163">
        <f t="shared" si="9"/>
        <v>2200</v>
      </c>
      <c r="V11" s="163">
        <v>1600</v>
      </c>
      <c r="W11" s="131">
        <f t="shared" ref="W11" si="17">AVERAGE(R11:V11)</f>
        <v>2684</v>
      </c>
      <c r="X11" s="77">
        <v>1</v>
      </c>
      <c r="Y11" s="157">
        <f t="shared" si="10"/>
        <v>75</v>
      </c>
      <c r="Z11" s="156">
        <f t="shared" si="11"/>
        <v>1200</v>
      </c>
      <c r="AA11" s="163">
        <f t="shared" si="11"/>
        <v>624</v>
      </c>
      <c r="AB11" s="163">
        <f t="shared" si="11"/>
        <v>440</v>
      </c>
      <c r="AC11" s="156">
        <v>200</v>
      </c>
      <c r="AD11" s="120">
        <f>AVERAGE(AA11:AB11)</f>
        <v>532</v>
      </c>
      <c r="AE11" s="166">
        <f t="shared" si="4"/>
        <v>9359.3333333333321</v>
      </c>
      <c r="AF11" s="217">
        <v>1</v>
      </c>
      <c r="AG11" s="169">
        <f t="shared" si="12"/>
        <v>400</v>
      </c>
      <c r="AH11" s="156">
        <f t="shared" si="13"/>
        <v>6000</v>
      </c>
      <c r="AI11" s="205">
        <v>3500</v>
      </c>
      <c r="AJ11" s="205">
        <f t="shared" si="14"/>
        <v>2200</v>
      </c>
      <c r="AK11" s="205">
        <v>1600</v>
      </c>
      <c r="AL11" s="206">
        <f>AVERAGE(AI11:AK11)</f>
        <v>2433.3333333333335</v>
      </c>
      <c r="AM11" s="157">
        <f t="shared" si="15"/>
        <v>60</v>
      </c>
      <c r="AN11" s="156">
        <f t="shared" si="16"/>
        <v>1200</v>
      </c>
      <c r="AO11" s="205">
        <f t="shared" si="16"/>
        <v>700</v>
      </c>
      <c r="AP11" s="205">
        <f t="shared" si="16"/>
        <v>440</v>
      </c>
      <c r="AQ11" s="176">
        <v>218</v>
      </c>
      <c r="AR11" s="190">
        <f>AVERAGE(AO11:AP11)</f>
        <v>570</v>
      </c>
      <c r="AS11" s="213">
        <f t="shared" si="5"/>
        <v>3003.3333333333335</v>
      </c>
    </row>
    <row r="12" spans="1:45" ht="24" customHeight="1" thickBot="1" x14ac:dyDescent="0.25">
      <c r="A12" s="11" t="s">
        <v>46</v>
      </c>
      <c r="B12" s="100" t="s">
        <v>47</v>
      </c>
      <c r="C12" s="13">
        <v>2</v>
      </c>
      <c r="D12" s="155">
        <v>2500</v>
      </c>
      <c r="E12" s="156">
        <v>7000</v>
      </c>
      <c r="F12" s="118">
        <v>3700</v>
      </c>
      <c r="G12" s="118">
        <v>2500</v>
      </c>
      <c r="H12" s="118">
        <v>1800</v>
      </c>
      <c r="I12" s="116">
        <f>AVERAGE(D12,F12:H12)</f>
        <v>2625</v>
      </c>
      <c r="J12" s="77">
        <v>1</v>
      </c>
      <c r="K12" s="162">
        <f t="shared" si="6"/>
        <v>375</v>
      </c>
      <c r="L12" s="156">
        <f t="shared" si="7"/>
        <v>1400</v>
      </c>
      <c r="M12" s="163">
        <f t="shared" si="7"/>
        <v>740</v>
      </c>
      <c r="N12" s="163">
        <f t="shared" si="7"/>
        <v>500</v>
      </c>
      <c r="O12" s="156">
        <v>150</v>
      </c>
      <c r="P12" s="131">
        <f t="shared" si="8"/>
        <v>538.33333333333337</v>
      </c>
      <c r="Q12" s="77">
        <v>1</v>
      </c>
      <c r="R12" s="162">
        <v>2000</v>
      </c>
      <c r="S12" s="156">
        <f t="shared" si="9"/>
        <v>5600</v>
      </c>
      <c r="T12" s="163">
        <f t="shared" si="9"/>
        <v>2960</v>
      </c>
      <c r="U12" s="163">
        <f t="shared" si="9"/>
        <v>2000</v>
      </c>
      <c r="V12" s="163">
        <v>1440</v>
      </c>
      <c r="W12" s="120">
        <f>AVERAGE(R12,T12:V12)</f>
        <v>2100</v>
      </c>
      <c r="X12" s="77">
        <v>1</v>
      </c>
      <c r="Y12" s="162">
        <f t="shared" si="10"/>
        <v>300</v>
      </c>
      <c r="Z12" s="156">
        <f t="shared" si="11"/>
        <v>1120</v>
      </c>
      <c r="AA12" s="163">
        <f t="shared" si="11"/>
        <v>592</v>
      </c>
      <c r="AB12" s="163">
        <f t="shared" si="11"/>
        <v>400</v>
      </c>
      <c r="AC12" s="156">
        <v>150</v>
      </c>
      <c r="AD12" s="131">
        <f>AVERAGE(Y12,AA12:AB12)</f>
        <v>430.66666666666669</v>
      </c>
      <c r="AE12" s="166">
        <f t="shared" si="4"/>
        <v>8319</v>
      </c>
      <c r="AF12" s="217">
        <v>1</v>
      </c>
      <c r="AG12" s="215">
        <f t="shared" si="12"/>
        <v>1600</v>
      </c>
      <c r="AH12" s="156">
        <f t="shared" si="13"/>
        <v>5600</v>
      </c>
      <c r="AI12" s="205">
        <v>3200</v>
      </c>
      <c r="AJ12" s="205">
        <f t="shared" si="14"/>
        <v>2000</v>
      </c>
      <c r="AK12" s="205">
        <v>1440</v>
      </c>
      <c r="AL12" s="206">
        <f>AVERAGE(AI12:AK12)</f>
        <v>2213.3333333333335</v>
      </c>
      <c r="AM12" s="157">
        <f t="shared" si="15"/>
        <v>240</v>
      </c>
      <c r="AN12" s="156">
        <f t="shared" si="16"/>
        <v>1120</v>
      </c>
      <c r="AO12" s="205">
        <f t="shared" si="16"/>
        <v>640</v>
      </c>
      <c r="AP12" s="205">
        <f t="shared" si="16"/>
        <v>400</v>
      </c>
      <c r="AQ12" s="176">
        <v>182</v>
      </c>
      <c r="AR12" s="190">
        <f>AVERAGE(AO12:AP12)</f>
        <v>520</v>
      </c>
      <c r="AS12" s="213">
        <f t="shared" si="5"/>
        <v>2733.3333333333335</v>
      </c>
    </row>
    <row r="13" spans="1:45" ht="24" customHeight="1" thickBot="1" x14ac:dyDescent="0.25">
      <c r="A13" s="11" t="s">
        <v>48</v>
      </c>
      <c r="B13" s="100" t="s">
        <v>49</v>
      </c>
      <c r="C13" s="13">
        <v>62</v>
      </c>
      <c r="D13" s="155">
        <v>2500</v>
      </c>
      <c r="E13" s="156">
        <v>6500</v>
      </c>
      <c r="F13" s="118">
        <v>3900</v>
      </c>
      <c r="G13" s="156">
        <v>1500</v>
      </c>
      <c r="H13" s="156">
        <v>1000</v>
      </c>
      <c r="I13" s="116">
        <f>AVERAGE(D13,F13)</f>
        <v>3200</v>
      </c>
      <c r="J13" s="77">
        <v>1</v>
      </c>
      <c r="K13" s="162">
        <f t="shared" si="6"/>
        <v>375</v>
      </c>
      <c r="L13" s="156">
        <f t="shared" si="7"/>
        <v>1300</v>
      </c>
      <c r="M13" s="163">
        <f t="shared" si="7"/>
        <v>780</v>
      </c>
      <c r="N13" s="163">
        <f t="shared" si="7"/>
        <v>300</v>
      </c>
      <c r="O13" s="156">
        <v>120</v>
      </c>
      <c r="P13" s="120">
        <f t="shared" si="8"/>
        <v>485</v>
      </c>
      <c r="Q13" s="77">
        <v>6</v>
      </c>
      <c r="R13" s="162">
        <v>2000</v>
      </c>
      <c r="S13" s="156">
        <f t="shared" si="9"/>
        <v>5200</v>
      </c>
      <c r="T13" s="163">
        <f t="shared" si="9"/>
        <v>3120</v>
      </c>
      <c r="U13" s="163">
        <f t="shared" si="9"/>
        <v>1200</v>
      </c>
      <c r="V13" s="156">
        <v>800</v>
      </c>
      <c r="W13" s="120">
        <f>AVERAGE(R13,T13:U13)</f>
        <v>2106.6666666666665</v>
      </c>
      <c r="X13" s="77">
        <v>1</v>
      </c>
      <c r="Y13" s="162">
        <f t="shared" si="10"/>
        <v>300</v>
      </c>
      <c r="Z13" s="156">
        <f t="shared" si="11"/>
        <v>1040</v>
      </c>
      <c r="AA13" s="163">
        <f t="shared" si="11"/>
        <v>624</v>
      </c>
      <c r="AB13" s="163">
        <f t="shared" si="11"/>
        <v>240</v>
      </c>
      <c r="AC13" s="156">
        <v>96</v>
      </c>
      <c r="AD13" s="120">
        <f>AVERAGE(Y13,AA13:AB13)</f>
        <v>388</v>
      </c>
      <c r="AE13" s="166">
        <f t="shared" si="4"/>
        <v>211913</v>
      </c>
      <c r="AF13" s="217">
        <v>1</v>
      </c>
      <c r="AG13" s="215">
        <f t="shared" si="12"/>
        <v>1600</v>
      </c>
      <c r="AH13" s="156">
        <f t="shared" si="13"/>
        <v>5200</v>
      </c>
      <c r="AI13" s="205">
        <v>3500</v>
      </c>
      <c r="AJ13" s="205">
        <f t="shared" si="14"/>
        <v>1200</v>
      </c>
      <c r="AK13" s="156">
        <v>800</v>
      </c>
      <c r="AL13" s="206">
        <f>AVERAGE(AI13:AJ13)</f>
        <v>2350</v>
      </c>
      <c r="AM13" s="207">
        <f t="shared" si="15"/>
        <v>240</v>
      </c>
      <c r="AN13" s="156">
        <f t="shared" si="16"/>
        <v>1040</v>
      </c>
      <c r="AO13" s="205">
        <f t="shared" si="16"/>
        <v>700</v>
      </c>
      <c r="AP13" s="205">
        <f t="shared" si="16"/>
        <v>240</v>
      </c>
      <c r="AQ13" s="176">
        <v>113</v>
      </c>
      <c r="AR13" s="229">
        <f>AVERAGE(AM13,AO13:AP13)</f>
        <v>393.33333333333331</v>
      </c>
      <c r="AS13" s="213">
        <f t="shared" si="5"/>
        <v>2743.3333333333335</v>
      </c>
    </row>
    <row r="14" spans="1:45" ht="24" customHeight="1" thickBot="1" x14ac:dyDescent="0.25">
      <c r="A14" s="11" t="s">
        <v>50</v>
      </c>
      <c r="B14" s="100" t="s">
        <v>51</v>
      </c>
      <c r="C14" s="13">
        <v>24</v>
      </c>
      <c r="D14" s="155">
        <v>2500</v>
      </c>
      <c r="E14" s="156">
        <v>6000</v>
      </c>
      <c r="F14" s="118">
        <v>3700</v>
      </c>
      <c r="G14" s="118">
        <v>1500</v>
      </c>
      <c r="H14" s="156">
        <v>1000</v>
      </c>
      <c r="I14" s="116">
        <f>AVERAGE(D14,F14:G14)</f>
        <v>2566.6666666666665</v>
      </c>
      <c r="J14" s="77">
        <v>1</v>
      </c>
      <c r="K14" s="162">
        <f t="shared" si="6"/>
        <v>375</v>
      </c>
      <c r="L14" s="156">
        <f t="shared" si="7"/>
        <v>1200</v>
      </c>
      <c r="M14" s="163">
        <f t="shared" si="7"/>
        <v>740</v>
      </c>
      <c r="N14" s="163">
        <f t="shared" si="7"/>
        <v>300</v>
      </c>
      <c r="O14" s="156">
        <v>110</v>
      </c>
      <c r="P14" s="120">
        <f t="shared" si="8"/>
        <v>471.66666666666669</v>
      </c>
      <c r="Q14" s="77">
        <v>6</v>
      </c>
      <c r="R14" s="162">
        <v>2000</v>
      </c>
      <c r="S14" s="156">
        <f t="shared" si="9"/>
        <v>4800</v>
      </c>
      <c r="T14" s="163">
        <f t="shared" si="9"/>
        <v>2960</v>
      </c>
      <c r="U14" s="163">
        <f t="shared" si="9"/>
        <v>1200</v>
      </c>
      <c r="V14" s="156">
        <v>800</v>
      </c>
      <c r="W14" s="120">
        <f>AVERAGE(R14,T14:U14)</f>
        <v>2053.3333333333335</v>
      </c>
      <c r="X14" s="77">
        <v>1</v>
      </c>
      <c r="Y14" s="162">
        <f t="shared" si="10"/>
        <v>300</v>
      </c>
      <c r="Z14" s="156">
        <f t="shared" si="11"/>
        <v>960</v>
      </c>
      <c r="AA14" s="163">
        <f t="shared" si="11"/>
        <v>592</v>
      </c>
      <c r="AB14" s="163">
        <f t="shared" si="11"/>
        <v>240</v>
      </c>
      <c r="AC14" s="156">
        <v>88</v>
      </c>
      <c r="AD14" s="120">
        <f>AVERAGE(Y14,AA14:AB14)</f>
        <v>377.33333333333331</v>
      </c>
      <c r="AE14" s="166">
        <f t="shared" si="4"/>
        <v>74768.999999999985</v>
      </c>
      <c r="AF14" s="217">
        <v>1</v>
      </c>
      <c r="AG14" s="215">
        <f t="shared" si="12"/>
        <v>1600</v>
      </c>
      <c r="AH14" s="156">
        <f t="shared" si="13"/>
        <v>4800</v>
      </c>
      <c r="AI14" s="205">
        <v>3200</v>
      </c>
      <c r="AJ14" s="205">
        <f t="shared" si="14"/>
        <v>1200</v>
      </c>
      <c r="AK14" s="156">
        <v>800</v>
      </c>
      <c r="AL14" s="206">
        <f>AVERAGE(AI14:AJ14)</f>
        <v>2200</v>
      </c>
      <c r="AM14" s="207">
        <f t="shared" si="15"/>
        <v>240</v>
      </c>
      <c r="AN14" s="156">
        <f t="shared" si="16"/>
        <v>960</v>
      </c>
      <c r="AO14" s="205">
        <f t="shared" si="16"/>
        <v>640</v>
      </c>
      <c r="AP14" s="205">
        <f t="shared" si="16"/>
        <v>240</v>
      </c>
      <c r="AQ14" s="176">
        <v>101</v>
      </c>
      <c r="AR14" s="229">
        <f>AVERAGE(AM14,AO14:AP14)</f>
        <v>373.33333333333331</v>
      </c>
      <c r="AS14" s="213">
        <f t="shared" si="5"/>
        <v>2573.3333333333335</v>
      </c>
    </row>
    <row r="15" spans="1:45" ht="24" customHeight="1" thickBot="1" x14ac:dyDescent="0.25">
      <c r="A15" s="11" t="s">
        <v>52</v>
      </c>
      <c r="B15" s="100" t="s">
        <v>53</v>
      </c>
      <c r="C15" s="13">
        <v>10</v>
      </c>
      <c r="D15" s="155">
        <v>1800</v>
      </c>
      <c r="E15" s="156">
        <v>6800</v>
      </c>
      <c r="F15" s="118">
        <v>2900</v>
      </c>
      <c r="G15" s="118">
        <v>1250</v>
      </c>
      <c r="H15" s="156">
        <v>1000</v>
      </c>
      <c r="I15" s="116">
        <f>AVERAGE(D15,F15:G15)</f>
        <v>1983.3333333333333</v>
      </c>
      <c r="J15" s="77">
        <v>1</v>
      </c>
      <c r="K15" s="162">
        <f t="shared" si="6"/>
        <v>270</v>
      </c>
      <c r="L15" s="156">
        <f t="shared" si="7"/>
        <v>1360</v>
      </c>
      <c r="M15" s="163">
        <f t="shared" si="7"/>
        <v>580</v>
      </c>
      <c r="N15" s="163">
        <f t="shared" si="7"/>
        <v>250</v>
      </c>
      <c r="O15" s="156">
        <v>100</v>
      </c>
      <c r="P15" s="120">
        <f t="shared" si="8"/>
        <v>366.66666666666669</v>
      </c>
      <c r="Q15" s="77">
        <v>1</v>
      </c>
      <c r="R15" s="162">
        <v>1440</v>
      </c>
      <c r="S15" s="156">
        <f t="shared" si="9"/>
        <v>5440</v>
      </c>
      <c r="T15" s="163">
        <f t="shared" si="9"/>
        <v>2320</v>
      </c>
      <c r="U15" s="156">
        <f t="shared" si="9"/>
        <v>1000</v>
      </c>
      <c r="V15" s="156">
        <v>800</v>
      </c>
      <c r="W15" s="131">
        <f>AVERAGE(R15,T15)</f>
        <v>1880</v>
      </c>
      <c r="X15" s="77">
        <v>1</v>
      </c>
      <c r="Y15" s="162">
        <f t="shared" si="10"/>
        <v>216</v>
      </c>
      <c r="Z15" s="156">
        <f t="shared" si="11"/>
        <v>1088</v>
      </c>
      <c r="AA15" s="163">
        <f t="shared" si="11"/>
        <v>464</v>
      </c>
      <c r="AB15" s="156">
        <f t="shared" si="11"/>
        <v>200</v>
      </c>
      <c r="AC15" s="156">
        <v>100</v>
      </c>
      <c r="AD15" s="120">
        <f>AVERAGE(Y15,AA15)</f>
        <v>340</v>
      </c>
      <c r="AE15" s="166">
        <f t="shared" si="4"/>
        <v>22420</v>
      </c>
      <c r="AF15" s="217">
        <v>1</v>
      </c>
      <c r="AG15" s="215">
        <f t="shared" si="12"/>
        <v>1152</v>
      </c>
      <c r="AH15" s="156">
        <f t="shared" si="13"/>
        <v>5440</v>
      </c>
      <c r="AI15" s="205">
        <v>2600</v>
      </c>
      <c r="AJ15" s="156">
        <f t="shared" si="14"/>
        <v>1000</v>
      </c>
      <c r="AK15" s="156">
        <v>800</v>
      </c>
      <c r="AL15" s="206">
        <f>AVERAGE(AG15,AI15)</f>
        <v>1876</v>
      </c>
      <c r="AM15" s="157">
        <f t="shared" si="15"/>
        <v>172.79999999999998</v>
      </c>
      <c r="AN15" s="156">
        <f t="shared" si="16"/>
        <v>1088</v>
      </c>
      <c r="AO15" s="205">
        <f t="shared" si="16"/>
        <v>520</v>
      </c>
      <c r="AP15" s="205">
        <f t="shared" si="16"/>
        <v>200</v>
      </c>
      <c r="AQ15" s="176">
        <v>108</v>
      </c>
      <c r="AR15" s="229">
        <f>AVERAGE(AO15:AP15)</f>
        <v>360</v>
      </c>
      <c r="AS15" s="213">
        <f t="shared" si="5"/>
        <v>2236</v>
      </c>
    </row>
    <row r="16" spans="1:45" ht="24" customHeight="1" thickBot="1" x14ac:dyDescent="0.25">
      <c r="A16" s="11" t="s">
        <v>54</v>
      </c>
      <c r="B16" s="100" t="s">
        <v>55</v>
      </c>
      <c r="C16" s="13">
        <v>376</v>
      </c>
      <c r="D16" s="155">
        <v>1600</v>
      </c>
      <c r="E16" s="156">
        <v>6200</v>
      </c>
      <c r="F16" s="118">
        <v>2700</v>
      </c>
      <c r="G16" s="118">
        <v>1000</v>
      </c>
      <c r="H16" s="156">
        <v>980</v>
      </c>
      <c r="I16" s="116">
        <f>AVERAGE(D16,F16:G16)</f>
        <v>1766.6666666666667</v>
      </c>
      <c r="J16" s="77">
        <v>2</v>
      </c>
      <c r="K16" s="162">
        <f t="shared" si="6"/>
        <v>240</v>
      </c>
      <c r="L16" s="156">
        <f t="shared" si="7"/>
        <v>1240</v>
      </c>
      <c r="M16" s="163">
        <f t="shared" si="7"/>
        <v>540</v>
      </c>
      <c r="N16" s="156">
        <f t="shared" si="7"/>
        <v>200</v>
      </c>
      <c r="O16" s="156">
        <v>98</v>
      </c>
      <c r="P16" s="131">
        <f>AVERAGE(K16,M16)</f>
        <v>390</v>
      </c>
      <c r="Q16" s="77">
        <v>6</v>
      </c>
      <c r="R16" s="162">
        <v>1280</v>
      </c>
      <c r="S16" s="156">
        <f t="shared" si="9"/>
        <v>4960</v>
      </c>
      <c r="T16" s="163">
        <f t="shared" si="9"/>
        <v>2160</v>
      </c>
      <c r="U16" s="156">
        <f t="shared" si="9"/>
        <v>800</v>
      </c>
      <c r="V16" s="156">
        <v>784</v>
      </c>
      <c r="W16" s="131">
        <f>AVERAGE(R16,T16)</f>
        <v>1720</v>
      </c>
      <c r="X16" s="77">
        <v>2</v>
      </c>
      <c r="Y16" s="162">
        <f t="shared" si="10"/>
        <v>192</v>
      </c>
      <c r="Z16" s="156">
        <f t="shared" si="11"/>
        <v>992</v>
      </c>
      <c r="AA16" s="163">
        <f t="shared" si="11"/>
        <v>432</v>
      </c>
      <c r="AB16" s="156">
        <f t="shared" si="11"/>
        <v>160</v>
      </c>
      <c r="AC16" s="156">
        <v>70</v>
      </c>
      <c r="AD16" s="120">
        <f>AVERAGE(Y16,AA16)</f>
        <v>312</v>
      </c>
      <c r="AE16" s="166">
        <f t="shared" si="4"/>
        <v>675990.66666666674</v>
      </c>
      <c r="AF16" s="217">
        <v>1</v>
      </c>
      <c r="AG16" s="215">
        <f t="shared" si="12"/>
        <v>1024</v>
      </c>
      <c r="AH16" s="156">
        <f t="shared" si="13"/>
        <v>4960</v>
      </c>
      <c r="AI16" s="205">
        <v>2300</v>
      </c>
      <c r="AJ16" s="156">
        <f t="shared" si="14"/>
        <v>800</v>
      </c>
      <c r="AK16" s="156">
        <v>784</v>
      </c>
      <c r="AL16" s="206">
        <f>AVERAGE(AG16,AI16)</f>
        <v>1662</v>
      </c>
      <c r="AM16" s="157">
        <f t="shared" si="15"/>
        <v>153.6</v>
      </c>
      <c r="AN16" s="156">
        <f t="shared" si="16"/>
        <v>992</v>
      </c>
      <c r="AO16" s="205">
        <f t="shared" si="16"/>
        <v>460</v>
      </c>
      <c r="AP16" s="156">
        <f t="shared" si="16"/>
        <v>160</v>
      </c>
      <c r="AQ16" s="176">
        <v>91</v>
      </c>
      <c r="AR16" s="190">
        <f>AO16</f>
        <v>460</v>
      </c>
      <c r="AS16" s="213">
        <f t="shared" si="5"/>
        <v>2122</v>
      </c>
    </row>
    <row r="17" spans="1:45" ht="24" customHeight="1" thickBot="1" x14ac:dyDescent="0.25">
      <c r="A17" s="11" t="s">
        <v>56</v>
      </c>
      <c r="B17" s="100" t="s">
        <v>57</v>
      </c>
      <c r="C17" s="13">
        <v>18</v>
      </c>
      <c r="D17" s="155">
        <v>1500</v>
      </c>
      <c r="E17" s="156">
        <v>6000</v>
      </c>
      <c r="F17" s="118">
        <v>2500</v>
      </c>
      <c r="G17" s="156">
        <v>800</v>
      </c>
      <c r="H17" s="156">
        <v>700</v>
      </c>
      <c r="I17" s="116">
        <f>AVERAGE(D17,F17)</f>
        <v>2000</v>
      </c>
      <c r="J17" s="77">
        <v>1</v>
      </c>
      <c r="K17" s="162">
        <f t="shared" si="6"/>
        <v>225</v>
      </c>
      <c r="L17" s="156">
        <f t="shared" si="7"/>
        <v>1200</v>
      </c>
      <c r="M17" s="163">
        <f t="shared" si="7"/>
        <v>500</v>
      </c>
      <c r="N17" s="156">
        <f t="shared" si="7"/>
        <v>160</v>
      </c>
      <c r="O17" s="156">
        <v>70</v>
      </c>
      <c r="P17" s="120">
        <f>AVERAGE(K17,M17)</f>
        <v>362.5</v>
      </c>
      <c r="Q17" s="77">
        <v>2</v>
      </c>
      <c r="R17" s="162">
        <v>1200</v>
      </c>
      <c r="S17" s="156">
        <f t="shared" si="9"/>
        <v>4800</v>
      </c>
      <c r="T17" s="163">
        <f t="shared" si="9"/>
        <v>2000</v>
      </c>
      <c r="U17" s="156">
        <f t="shared" si="9"/>
        <v>640</v>
      </c>
      <c r="V17" s="156">
        <v>560</v>
      </c>
      <c r="W17" s="120">
        <f t="shared" ref="W17:W23" si="18">AVERAGE(R17,T17)</f>
        <v>1600</v>
      </c>
      <c r="X17" s="77">
        <v>1</v>
      </c>
      <c r="Y17" s="162">
        <f t="shared" si="10"/>
        <v>180</v>
      </c>
      <c r="Z17" s="156">
        <f t="shared" si="11"/>
        <v>960</v>
      </c>
      <c r="AA17" s="163">
        <f t="shared" si="11"/>
        <v>400</v>
      </c>
      <c r="AB17" s="156">
        <f t="shared" si="11"/>
        <v>128</v>
      </c>
      <c r="AC17" s="156">
        <v>56</v>
      </c>
      <c r="AD17" s="120">
        <f>AVERAGE(Y17,AA17)</f>
        <v>290</v>
      </c>
      <c r="AE17" s="166">
        <f t="shared" si="4"/>
        <v>39852.5</v>
      </c>
      <c r="AF17" s="217">
        <v>1</v>
      </c>
      <c r="AG17" s="215">
        <f t="shared" si="12"/>
        <v>960</v>
      </c>
      <c r="AH17" s="156">
        <f t="shared" si="13"/>
        <v>4800</v>
      </c>
      <c r="AI17" s="205">
        <v>2100</v>
      </c>
      <c r="AJ17" s="156">
        <f t="shared" si="14"/>
        <v>640</v>
      </c>
      <c r="AK17" s="156">
        <v>560</v>
      </c>
      <c r="AL17" s="206">
        <f>AVERAGE(AG17,AI17)</f>
        <v>1530</v>
      </c>
      <c r="AM17" s="157">
        <f t="shared" si="15"/>
        <v>144</v>
      </c>
      <c r="AN17" s="156">
        <f t="shared" si="16"/>
        <v>960</v>
      </c>
      <c r="AO17" s="205">
        <f t="shared" si="16"/>
        <v>420</v>
      </c>
      <c r="AP17" s="156">
        <f t="shared" si="16"/>
        <v>128</v>
      </c>
      <c r="AQ17" s="176">
        <v>71</v>
      </c>
      <c r="AR17" s="190">
        <f>AO17</f>
        <v>420</v>
      </c>
      <c r="AS17" s="213">
        <f t="shared" si="5"/>
        <v>1950</v>
      </c>
    </row>
    <row r="18" spans="1:45" ht="24" customHeight="1" thickBot="1" x14ac:dyDescent="0.25">
      <c r="A18" s="11" t="s">
        <v>58</v>
      </c>
      <c r="B18" s="100" t="s">
        <v>59</v>
      </c>
      <c r="C18" s="13">
        <v>1000</v>
      </c>
      <c r="D18" s="155">
        <v>1300</v>
      </c>
      <c r="E18" s="156">
        <v>1500</v>
      </c>
      <c r="F18" s="118">
        <v>1300</v>
      </c>
      <c r="G18" s="118">
        <v>500</v>
      </c>
      <c r="H18" s="156">
        <v>206</v>
      </c>
      <c r="I18" s="116">
        <f>AVERAGE(D18,F18:G18)</f>
        <v>1033.3333333333333</v>
      </c>
      <c r="J18" s="77">
        <v>28.5</v>
      </c>
      <c r="K18" s="162">
        <f t="shared" si="6"/>
        <v>195</v>
      </c>
      <c r="L18" s="156">
        <f t="shared" si="7"/>
        <v>300</v>
      </c>
      <c r="M18" s="163">
        <f t="shared" si="7"/>
        <v>260</v>
      </c>
      <c r="N18" s="163">
        <f t="shared" si="7"/>
        <v>100</v>
      </c>
      <c r="O18" s="156">
        <v>20</v>
      </c>
      <c r="P18" s="120">
        <f>AVERAGE(K18,M18:N18)</f>
        <v>185</v>
      </c>
      <c r="Q18" s="77">
        <v>5</v>
      </c>
      <c r="R18" s="162">
        <v>1040</v>
      </c>
      <c r="S18" s="156">
        <f t="shared" si="9"/>
        <v>1200</v>
      </c>
      <c r="T18" s="163">
        <f t="shared" si="9"/>
        <v>1040</v>
      </c>
      <c r="U18" s="156">
        <f t="shared" si="9"/>
        <v>400</v>
      </c>
      <c r="V18" s="156">
        <v>164</v>
      </c>
      <c r="W18" s="131">
        <f t="shared" si="18"/>
        <v>1040</v>
      </c>
      <c r="X18" s="77">
        <v>5</v>
      </c>
      <c r="Y18" s="162">
        <f t="shared" si="10"/>
        <v>156</v>
      </c>
      <c r="Z18" s="163">
        <f t="shared" si="11"/>
        <v>240</v>
      </c>
      <c r="AA18" s="163">
        <f t="shared" si="11"/>
        <v>208</v>
      </c>
      <c r="AB18" s="156">
        <f t="shared" si="11"/>
        <v>80</v>
      </c>
      <c r="AC18" s="156">
        <v>15</v>
      </c>
      <c r="AD18" s="120">
        <f>AVERAGE(Y18:AA18)</f>
        <v>201.33333333333334</v>
      </c>
      <c r="AE18" s="166">
        <f t="shared" si="4"/>
        <v>1044812.4999999999</v>
      </c>
      <c r="AF18" s="217">
        <v>1</v>
      </c>
      <c r="AG18" s="215">
        <f t="shared" si="12"/>
        <v>832</v>
      </c>
      <c r="AH18" s="156">
        <f t="shared" si="13"/>
        <v>1200</v>
      </c>
      <c r="AI18" s="205">
        <v>1100</v>
      </c>
      <c r="AJ18" s="205">
        <f t="shared" si="14"/>
        <v>400</v>
      </c>
      <c r="AK18" s="156">
        <v>160</v>
      </c>
      <c r="AL18" s="206">
        <f>AVERAGE(AI18:AJ18)</f>
        <v>750</v>
      </c>
      <c r="AM18" s="207">
        <f t="shared" si="15"/>
        <v>124.8</v>
      </c>
      <c r="AN18" s="205">
        <f t="shared" si="16"/>
        <v>240</v>
      </c>
      <c r="AO18" s="205">
        <f t="shared" si="16"/>
        <v>220</v>
      </c>
      <c r="AP18" s="205">
        <f t="shared" si="16"/>
        <v>80</v>
      </c>
      <c r="AQ18" s="176">
        <v>20</v>
      </c>
      <c r="AR18" s="190">
        <f>AVERAGE(AM18:AP18)</f>
        <v>166.2</v>
      </c>
      <c r="AS18" s="213">
        <f t="shared" si="5"/>
        <v>916.2</v>
      </c>
    </row>
    <row r="19" spans="1:45" ht="24" customHeight="1" thickBot="1" x14ac:dyDescent="0.25">
      <c r="A19" s="11" t="s">
        <v>60</v>
      </c>
      <c r="B19" s="100" t="s">
        <v>61</v>
      </c>
      <c r="C19" s="13">
        <v>478</v>
      </c>
      <c r="D19" s="155">
        <v>2000</v>
      </c>
      <c r="E19" s="156">
        <v>6000</v>
      </c>
      <c r="F19" s="118">
        <v>3500</v>
      </c>
      <c r="G19" s="118">
        <v>1500</v>
      </c>
      <c r="H19" s="156">
        <v>1000</v>
      </c>
      <c r="I19" s="116">
        <f>AVERAGE(D19,F19:G19)</f>
        <v>2333.3333333333335</v>
      </c>
      <c r="J19" s="77">
        <v>15</v>
      </c>
      <c r="K19" s="162">
        <f t="shared" si="6"/>
        <v>300</v>
      </c>
      <c r="L19" s="156">
        <f t="shared" si="7"/>
        <v>1200</v>
      </c>
      <c r="M19" s="163">
        <f t="shared" si="7"/>
        <v>700</v>
      </c>
      <c r="N19" s="163">
        <f t="shared" si="7"/>
        <v>300</v>
      </c>
      <c r="O19" s="156">
        <v>70</v>
      </c>
      <c r="P19" s="120">
        <f>AVERAGE(K19,M19:N19)</f>
        <v>433.33333333333331</v>
      </c>
      <c r="Q19" s="77">
        <v>10.5</v>
      </c>
      <c r="R19" s="162">
        <v>1600</v>
      </c>
      <c r="S19" s="156">
        <f t="shared" si="9"/>
        <v>4800</v>
      </c>
      <c r="T19" s="163">
        <f t="shared" si="9"/>
        <v>2800</v>
      </c>
      <c r="U19" s="163">
        <f t="shared" si="9"/>
        <v>1200</v>
      </c>
      <c r="V19" s="156">
        <v>800</v>
      </c>
      <c r="W19" s="120">
        <f>AVERAGE(R19,T19:U19)</f>
        <v>1866.6666666666667</v>
      </c>
      <c r="X19" s="77">
        <v>1</v>
      </c>
      <c r="Y19" s="162">
        <f t="shared" si="10"/>
        <v>240</v>
      </c>
      <c r="Z19" s="156">
        <f t="shared" si="11"/>
        <v>960</v>
      </c>
      <c r="AA19" s="163">
        <f t="shared" si="11"/>
        <v>560</v>
      </c>
      <c r="AB19" s="163">
        <f t="shared" si="11"/>
        <v>240</v>
      </c>
      <c r="AC19" s="156">
        <v>70</v>
      </c>
      <c r="AD19" s="120">
        <f>AVERAGE(Y19,AA19:AB19)</f>
        <v>346.66666666666669</v>
      </c>
      <c r="AE19" s="166">
        <f t="shared" si="4"/>
        <v>1141780.0000000002</v>
      </c>
      <c r="AF19" s="217">
        <v>1</v>
      </c>
      <c r="AG19" s="215">
        <f t="shared" si="12"/>
        <v>1280</v>
      </c>
      <c r="AH19" s="156">
        <f t="shared" si="13"/>
        <v>4800</v>
      </c>
      <c r="AI19" s="205">
        <v>3000</v>
      </c>
      <c r="AJ19" s="205">
        <f t="shared" si="14"/>
        <v>1200</v>
      </c>
      <c r="AK19" s="156">
        <v>800</v>
      </c>
      <c r="AL19" s="206">
        <f>AVERAGE(AI19:AJ19)</f>
        <v>2100</v>
      </c>
      <c r="AM19" s="157">
        <f t="shared" si="15"/>
        <v>192</v>
      </c>
      <c r="AN19" s="156">
        <f t="shared" si="16"/>
        <v>960</v>
      </c>
      <c r="AO19" s="205">
        <f t="shared" si="16"/>
        <v>600</v>
      </c>
      <c r="AP19" s="205">
        <f t="shared" si="16"/>
        <v>240</v>
      </c>
      <c r="AQ19" s="176">
        <v>127</v>
      </c>
      <c r="AR19" s="230">
        <f>AVERAGE(AO19:AP19)</f>
        <v>420</v>
      </c>
      <c r="AS19" s="213">
        <f t="shared" si="5"/>
        <v>2520</v>
      </c>
    </row>
    <row r="20" spans="1:45" ht="24" customHeight="1" thickBot="1" x14ac:dyDescent="0.25">
      <c r="A20" s="11" t="s">
        <v>62</v>
      </c>
      <c r="B20" s="100" t="s">
        <v>63</v>
      </c>
      <c r="C20" s="13">
        <v>24</v>
      </c>
      <c r="D20" s="155">
        <v>2500</v>
      </c>
      <c r="E20" s="156">
        <v>4200</v>
      </c>
      <c r="F20" s="118">
        <v>2300</v>
      </c>
      <c r="G20" s="156">
        <v>750</v>
      </c>
      <c r="H20" s="156">
        <v>500</v>
      </c>
      <c r="I20" s="116">
        <f>AVERAGE(D20,F20)</f>
        <v>2400</v>
      </c>
      <c r="J20" s="77">
        <v>1</v>
      </c>
      <c r="K20" s="162">
        <f t="shared" si="6"/>
        <v>375</v>
      </c>
      <c r="L20" s="156">
        <f t="shared" si="7"/>
        <v>840</v>
      </c>
      <c r="M20" s="163">
        <f t="shared" si="7"/>
        <v>460</v>
      </c>
      <c r="N20" s="156">
        <f t="shared" si="7"/>
        <v>150</v>
      </c>
      <c r="O20" s="156">
        <v>50</v>
      </c>
      <c r="P20" s="120">
        <f>AVERAGE(K20,M20)</f>
        <v>417.5</v>
      </c>
      <c r="Q20" s="77">
        <v>1.5</v>
      </c>
      <c r="R20" s="162">
        <v>2000</v>
      </c>
      <c r="S20" s="156">
        <f t="shared" si="9"/>
        <v>3360</v>
      </c>
      <c r="T20" s="163">
        <f t="shared" si="9"/>
        <v>1840</v>
      </c>
      <c r="U20" s="156">
        <f t="shared" si="9"/>
        <v>600</v>
      </c>
      <c r="V20" s="156">
        <v>400</v>
      </c>
      <c r="W20" s="120">
        <f t="shared" si="18"/>
        <v>1920</v>
      </c>
      <c r="X20" s="77">
        <v>1</v>
      </c>
      <c r="Y20" s="162">
        <f t="shared" si="10"/>
        <v>300</v>
      </c>
      <c r="Z20" s="156">
        <f t="shared" si="11"/>
        <v>672</v>
      </c>
      <c r="AA20" s="163">
        <f t="shared" si="11"/>
        <v>368</v>
      </c>
      <c r="AB20" s="156">
        <f t="shared" si="11"/>
        <v>120</v>
      </c>
      <c r="AC20" s="156">
        <v>40</v>
      </c>
      <c r="AD20" s="120">
        <f>AVERAGE(Y20,AA20)</f>
        <v>334</v>
      </c>
      <c r="AE20" s="166">
        <f t="shared" si="4"/>
        <v>61231.5</v>
      </c>
      <c r="AF20" s="217">
        <v>1</v>
      </c>
      <c r="AG20" s="215">
        <f t="shared" si="12"/>
        <v>1600</v>
      </c>
      <c r="AH20" s="156">
        <f t="shared" si="13"/>
        <v>3360</v>
      </c>
      <c r="AI20" s="205">
        <v>2300</v>
      </c>
      <c r="AJ20" s="156">
        <f t="shared" si="14"/>
        <v>600</v>
      </c>
      <c r="AK20" s="156">
        <v>400</v>
      </c>
      <c r="AL20" s="206">
        <f>AVERAGE(AG20,AI20)</f>
        <v>1950</v>
      </c>
      <c r="AM20" s="207">
        <f t="shared" si="15"/>
        <v>240</v>
      </c>
      <c r="AN20" s="156">
        <f t="shared" si="16"/>
        <v>672</v>
      </c>
      <c r="AO20" s="205">
        <f t="shared" si="16"/>
        <v>460</v>
      </c>
      <c r="AP20" s="156">
        <f t="shared" si="16"/>
        <v>120</v>
      </c>
      <c r="AQ20" s="176">
        <v>72</v>
      </c>
      <c r="AR20" s="229">
        <f>AVERAGE(AM20,AO20)</f>
        <v>350</v>
      </c>
      <c r="AS20" s="213">
        <f t="shared" si="5"/>
        <v>2300</v>
      </c>
    </row>
    <row r="21" spans="1:45" ht="24" customHeight="1" thickBot="1" x14ac:dyDescent="0.25">
      <c r="A21" s="11" t="s">
        <v>64</v>
      </c>
      <c r="B21" s="100" t="s">
        <v>65</v>
      </c>
      <c r="C21" s="13">
        <v>30</v>
      </c>
      <c r="D21" s="155">
        <v>6000</v>
      </c>
      <c r="E21" s="156">
        <v>8000</v>
      </c>
      <c r="F21" s="118">
        <v>5600</v>
      </c>
      <c r="G21" s="118">
        <v>3500</v>
      </c>
      <c r="H21" s="156">
        <v>2000</v>
      </c>
      <c r="I21" s="116">
        <f>AVERAGE(D21,F21:G21)</f>
        <v>5033.333333333333</v>
      </c>
      <c r="J21" s="77">
        <v>1</v>
      </c>
      <c r="K21" s="162">
        <f t="shared" si="6"/>
        <v>900</v>
      </c>
      <c r="L21" s="156">
        <f t="shared" si="7"/>
        <v>1600</v>
      </c>
      <c r="M21" s="163">
        <f t="shared" si="7"/>
        <v>1120</v>
      </c>
      <c r="N21" s="163">
        <f t="shared" si="7"/>
        <v>700</v>
      </c>
      <c r="O21" s="156">
        <v>240</v>
      </c>
      <c r="P21" s="120">
        <f>AVERAGE(K21,M21:N21)</f>
        <v>906.66666666666663</v>
      </c>
      <c r="Q21" s="77">
        <v>2</v>
      </c>
      <c r="R21" s="162">
        <v>4800</v>
      </c>
      <c r="S21" s="156">
        <f t="shared" si="9"/>
        <v>6400</v>
      </c>
      <c r="T21" s="163">
        <f t="shared" si="9"/>
        <v>4480</v>
      </c>
      <c r="U21" s="163">
        <f t="shared" si="9"/>
        <v>2800</v>
      </c>
      <c r="V21" s="156">
        <v>1600</v>
      </c>
      <c r="W21" s="120">
        <f>AVERAGE(R21,T21:U21)</f>
        <v>4026.6666666666665</v>
      </c>
      <c r="X21" s="77">
        <v>1</v>
      </c>
      <c r="Y21" s="162">
        <f t="shared" si="10"/>
        <v>720</v>
      </c>
      <c r="Z21" s="156">
        <f t="shared" si="11"/>
        <v>1280</v>
      </c>
      <c r="AA21" s="163">
        <f t="shared" si="11"/>
        <v>896</v>
      </c>
      <c r="AB21" s="163">
        <f t="shared" si="11"/>
        <v>560</v>
      </c>
      <c r="AC21" s="156">
        <v>190</v>
      </c>
      <c r="AD21" s="120">
        <f>AVERAGE(Y21,AA21:AB21)</f>
        <v>725.33333333333337</v>
      </c>
      <c r="AE21" s="166">
        <f t="shared" si="4"/>
        <v>160685.33333333334</v>
      </c>
      <c r="AF21" s="217">
        <v>1</v>
      </c>
      <c r="AG21" s="215">
        <f t="shared" si="12"/>
        <v>3840</v>
      </c>
      <c r="AH21" s="156">
        <f t="shared" si="13"/>
        <v>6400</v>
      </c>
      <c r="AI21" s="205">
        <v>5000</v>
      </c>
      <c r="AJ21" s="205">
        <f t="shared" si="14"/>
        <v>2800</v>
      </c>
      <c r="AK21" s="156">
        <v>1600</v>
      </c>
      <c r="AL21" s="206">
        <f>AVERAGE(AI21:AJ21)</f>
        <v>3900</v>
      </c>
      <c r="AM21" s="207">
        <f t="shared" si="15"/>
        <v>576</v>
      </c>
      <c r="AN21" s="156">
        <f t="shared" si="16"/>
        <v>1280</v>
      </c>
      <c r="AO21" s="205">
        <f t="shared" si="16"/>
        <v>1000</v>
      </c>
      <c r="AP21" s="205">
        <f t="shared" si="16"/>
        <v>560</v>
      </c>
      <c r="AQ21" s="176">
        <v>100</v>
      </c>
      <c r="AR21" s="229">
        <f>AVERAGE(AM21,AO21:AP21)</f>
        <v>712</v>
      </c>
      <c r="AS21" s="213">
        <f t="shared" si="5"/>
        <v>4612</v>
      </c>
    </row>
    <row r="22" spans="1:45" ht="24" customHeight="1" thickBot="1" x14ac:dyDescent="0.25">
      <c r="A22" s="11" t="s">
        <v>66</v>
      </c>
      <c r="B22" s="100" t="s">
        <v>67</v>
      </c>
      <c r="C22" s="13">
        <v>28</v>
      </c>
      <c r="D22" s="155">
        <v>4500</v>
      </c>
      <c r="E22" s="156">
        <v>7000</v>
      </c>
      <c r="F22" s="118">
        <v>4200</v>
      </c>
      <c r="G22" s="118">
        <v>2500</v>
      </c>
      <c r="H22" s="156">
        <v>1500</v>
      </c>
      <c r="I22" s="116">
        <f>AVERAGE(D22,F22:G22)</f>
        <v>3733.3333333333335</v>
      </c>
      <c r="J22" s="77">
        <v>1</v>
      </c>
      <c r="K22" s="162">
        <f t="shared" si="6"/>
        <v>675</v>
      </c>
      <c r="L22" s="156">
        <f t="shared" si="7"/>
        <v>1400</v>
      </c>
      <c r="M22" s="163">
        <f t="shared" si="7"/>
        <v>840</v>
      </c>
      <c r="N22" s="163">
        <f t="shared" si="7"/>
        <v>500</v>
      </c>
      <c r="O22" s="156">
        <v>190</v>
      </c>
      <c r="P22" s="120">
        <f>AVERAGE(K22,M22:N22)</f>
        <v>671.66666666666663</v>
      </c>
      <c r="Q22" s="77">
        <v>4</v>
      </c>
      <c r="R22" s="162">
        <v>3600</v>
      </c>
      <c r="S22" s="156">
        <f t="shared" si="9"/>
        <v>5600</v>
      </c>
      <c r="T22" s="163">
        <f t="shared" si="9"/>
        <v>3360</v>
      </c>
      <c r="U22" s="163">
        <f t="shared" si="9"/>
        <v>2000</v>
      </c>
      <c r="V22" s="156">
        <v>1200</v>
      </c>
      <c r="W22" s="120">
        <f>AVERAGE(R22,T22:U22)</f>
        <v>2986.6666666666665</v>
      </c>
      <c r="X22" s="77">
        <v>1</v>
      </c>
      <c r="Y22" s="162">
        <f t="shared" si="10"/>
        <v>540</v>
      </c>
      <c r="Z22" s="156">
        <f t="shared" si="11"/>
        <v>1120</v>
      </c>
      <c r="AA22" s="163">
        <f t="shared" si="11"/>
        <v>672</v>
      </c>
      <c r="AB22" s="163">
        <f t="shared" si="11"/>
        <v>400</v>
      </c>
      <c r="AC22" s="156">
        <v>150</v>
      </c>
      <c r="AD22" s="120">
        <f>AVERAGE(Y22,AA22:AB22)</f>
        <v>537.33333333333337</v>
      </c>
      <c r="AE22" s="166">
        <f t="shared" si="4"/>
        <v>117689.00000000001</v>
      </c>
      <c r="AF22" s="217">
        <v>1</v>
      </c>
      <c r="AG22" s="215">
        <f t="shared" si="12"/>
        <v>2880</v>
      </c>
      <c r="AH22" s="156">
        <f t="shared" si="13"/>
        <v>5600</v>
      </c>
      <c r="AI22" s="205">
        <v>3700</v>
      </c>
      <c r="AJ22" s="205">
        <f t="shared" si="14"/>
        <v>2000</v>
      </c>
      <c r="AK22" s="156">
        <v>1200</v>
      </c>
      <c r="AL22" s="206">
        <f>AVERAGE(AI22:AJ22)</f>
        <v>2850</v>
      </c>
      <c r="AM22" s="207">
        <f t="shared" si="15"/>
        <v>432</v>
      </c>
      <c r="AN22" s="205">
        <f t="shared" si="16"/>
        <v>1120</v>
      </c>
      <c r="AO22" s="205">
        <f t="shared" si="16"/>
        <v>740</v>
      </c>
      <c r="AP22" s="205">
        <f t="shared" si="16"/>
        <v>400</v>
      </c>
      <c r="AQ22" s="176">
        <v>100</v>
      </c>
      <c r="AR22" s="190">
        <f>AVERAGE(AM22:AP22)</f>
        <v>673</v>
      </c>
      <c r="AS22" s="213">
        <f t="shared" si="5"/>
        <v>3523</v>
      </c>
    </row>
    <row r="23" spans="1:45" ht="24" customHeight="1" thickBot="1" x14ac:dyDescent="0.25">
      <c r="A23" s="11" t="s">
        <v>68</v>
      </c>
      <c r="B23" s="100" t="s">
        <v>69</v>
      </c>
      <c r="C23" s="13">
        <v>12</v>
      </c>
      <c r="D23" s="155">
        <v>1800</v>
      </c>
      <c r="E23" s="156">
        <v>7000</v>
      </c>
      <c r="F23" s="118">
        <v>3800</v>
      </c>
      <c r="G23" s="156">
        <v>1300</v>
      </c>
      <c r="H23" s="156">
        <v>1000</v>
      </c>
      <c r="I23" s="116">
        <f>AVERAGE(D23,F23)</f>
        <v>2800</v>
      </c>
      <c r="J23" s="77">
        <v>1</v>
      </c>
      <c r="K23" s="162">
        <f t="shared" si="6"/>
        <v>270</v>
      </c>
      <c r="L23" s="156">
        <f t="shared" si="7"/>
        <v>1400</v>
      </c>
      <c r="M23" s="163">
        <f t="shared" si="7"/>
        <v>760</v>
      </c>
      <c r="N23" s="156">
        <f t="shared" si="7"/>
        <v>260</v>
      </c>
      <c r="O23" s="156">
        <v>80</v>
      </c>
      <c r="P23" s="120">
        <f>AVERAGE(K23,M23)</f>
        <v>515</v>
      </c>
      <c r="Q23" s="77">
        <v>3</v>
      </c>
      <c r="R23" s="162">
        <v>1440</v>
      </c>
      <c r="S23" s="156">
        <f t="shared" si="9"/>
        <v>5600</v>
      </c>
      <c r="T23" s="163">
        <f t="shared" si="9"/>
        <v>3040</v>
      </c>
      <c r="U23" s="156">
        <f t="shared" si="9"/>
        <v>1040</v>
      </c>
      <c r="V23" s="156">
        <v>800</v>
      </c>
      <c r="W23" s="120">
        <f t="shared" si="18"/>
        <v>2240</v>
      </c>
      <c r="X23" s="77">
        <v>1</v>
      </c>
      <c r="Y23" s="162">
        <f t="shared" si="10"/>
        <v>216</v>
      </c>
      <c r="Z23" s="156">
        <f t="shared" si="11"/>
        <v>1120</v>
      </c>
      <c r="AA23" s="163">
        <f t="shared" si="11"/>
        <v>608</v>
      </c>
      <c r="AB23" s="156">
        <f t="shared" si="11"/>
        <v>208</v>
      </c>
      <c r="AC23" s="156">
        <v>80</v>
      </c>
      <c r="AD23" s="120">
        <f>AVERAGE(Y23,AA23)</f>
        <v>412</v>
      </c>
      <c r="AE23" s="166">
        <f t="shared" si="4"/>
        <v>41247</v>
      </c>
      <c r="AF23" s="217">
        <v>1</v>
      </c>
      <c r="AG23" s="215">
        <f t="shared" si="12"/>
        <v>1152</v>
      </c>
      <c r="AH23" s="156">
        <f t="shared" si="13"/>
        <v>5600</v>
      </c>
      <c r="AI23" s="205">
        <v>3026</v>
      </c>
      <c r="AJ23" s="156">
        <f t="shared" si="14"/>
        <v>1040</v>
      </c>
      <c r="AK23" s="156">
        <v>800</v>
      </c>
      <c r="AL23" s="206">
        <f>AVERAGE(AG23,AI23)</f>
        <v>2089</v>
      </c>
      <c r="AM23" s="157">
        <f t="shared" si="15"/>
        <v>172.79999999999998</v>
      </c>
      <c r="AN23" s="156">
        <f t="shared" si="16"/>
        <v>1120</v>
      </c>
      <c r="AO23" s="205">
        <f t="shared" si="16"/>
        <v>605.20000000000005</v>
      </c>
      <c r="AP23" s="205">
        <f t="shared" si="16"/>
        <v>208</v>
      </c>
      <c r="AQ23" s="176">
        <v>127</v>
      </c>
      <c r="AR23" s="230">
        <f>AVERAGE(AO23:AP23)</f>
        <v>406.6</v>
      </c>
      <c r="AS23" s="213">
        <f t="shared" si="5"/>
        <v>2495.6</v>
      </c>
    </row>
    <row r="24" spans="1:45" ht="24" customHeight="1" thickBot="1" x14ac:dyDescent="0.25">
      <c r="A24" s="11" t="s">
        <v>70</v>
      </c>
      <c r="B24" s="100" t="s">
        <v>71</v>
      </c>
      <c r="C24" s="13">
        <v>1</v>
      </c>
      <c r="D24" s="157">
        <v>1000</v>
      </c>
      <c r="E24" s="156">
        <v>5000</v>
      </c>
      <c r="F24" s="118">
        <v>2900</v>
      </c>
      <c r="G24" s="156">
        <v>1000</v>
      </c>
      <c r="H24" s="118">
        <v>1100</v>
      </c>
      <c r="I24" s="116">
        <f>AVERAGE(F24,H24)</f>
        <v>2000</v>
      </c>
      <c r="J24" s="77">
        <v>1</v>
      </c>
      <c r="K24" s="157">
        <f t="shared" si="6"/>
        <v>150</v>
      </c>
      <c r="L24" s="156">
        <f t="shared" si="7"/>
        <v>1000</v>
      </c>
      <c r="M24" s="163">
        <f t="shared" si="7"/>
        <v>580</v>
      </c>
      <c r="N24" s="163">
        <f t="shared" si="7"/>
        <v>200</v>
      </c>
      <c r="O24" s="156">
        <v>110</v>
      </c>
      <c r="P24" s="120">
        <f>AVERAGE(M24:N24)</f>
        <v>390</v>
      </c>
      <c r="Q24" s="77">
        <v>1</v>
      </c>
      <c r="R24" s="157">
        <v>800</v>
      </c>
      <c r="S24" s="156">
        <f t="shared" si="9"/>
        <v>4000</v>
      </c>
      <c r="T24" s="163">
        <f t="shared" si="9"/>
        <v>2320</v>
      </c>
      <c r="U24" s="156">
        <f t="shared" si="9"/>
        <v>800</v>
      </c>
      <c r="V24" s="156">
        <v>880</v>
      </c>
      <c r="W24" s="131">
        <f>T24</f>
        <v>2320</v>
      </c>
      <c r="X24" s="77">
        <v>1</v>
      </c>
      <c r="Y24" s="157">
        <f t="shared" si="10"/>
        <v>120</v>
      </c>
      <c r="Z24" s="156">
        <f t="shared" si="11"/>
        <v>800</v>
      </c>
      <c r="AA24" s="163">
        <f t="shared" si="11"/>
        <v>464</v>
      </c>
      <c r="AB24" s="163">
        <f t="shared" si="11"/>
        <v>160</v>
      </c>
      <c r="AC24" s="156">
        <v>88</v>
      </c>
      <c r="AD24" s="120">
        <f>AVERAGE(AA24:AB24)</f>
        <v>312</v>
      </c>
      <c r="AE24" s="166">
        <f t="shared" si="4"/>
        <v>5022</v>
      </c>
      <c r="AF24" s="217">
        <v>1</v>
      </c>
      <c r="AG24" s="169">
        <f t="shared" si="12"/>
        <v>640</v>
      </c>
      <c r="AH24" s="156">
        <f t="shared" si="13"/>
        <v>4000</v>
      </c>
      <c r="AI24" s="205">
        <v>2175</v>
      </c>
      <c r="AJ24" s="205">
        <f t="shared" si="14"/>
        <v>800</v>
      </c>
      <c r="AK24" s="205">
        <v>880</v>
      </c>
      <c r="AL24" s="206">
        <f>AVERAGE(AI24:AK24)</f>
        <v>1285</v>
      </c>
      <c r="AM24" s="157">
        <f t="shared" si="15"/>
        <v>96</v>
      </c>
      <c r="AN24" s="156">
        <f t="shared" si="16"/>
        <v>800</v>
      </c>
      <c r="AO24" s="205">
        <f t="shared" si="16"/>
        <v>435</v>
      </c>
      <c r="AP24" s="205">
        <f t="shared" si="16"/>
        <v>160</v>
      </c>
      <c r="AQ24" s="176">
        <v>85</v>
      </c>
      <c r="AR24" s="190">
        <f>AVERAGE(AO24:AP24)</f>
        <v>297.5</v>
      </c>
      <c r="AS24" s="213">
        <f t="shared" si="5"/>
        <v>1582.5</v>
      </c>
    </row>
    <row r="25" spans="1:45" ht="24" customHeight="1" thickBot="1" x14ac:dyDescent="0.25">
      <c r="A25" s="11" t="s">
        <v>72</v>
      </c>
      <c r="B25" s="100" t="s">
        <v>73</v>
      </c>
      <c r="C25" s="75">
        <v>1</v>
      </c>
      <c r="D25" s="158">
        <v>1000</v>
      </c>
      <c r="E25" s="159">
        <v>5000</v>
      </c>
      <c r="F25" s="160">
        <v>3000</v>
      </c>
      <c r="G25" s="159">
        <v>500</v>
      </c>
      <c r="H25" s="160">
        <v>1900</v>
      </c>
      <c r="I25" s="117">
        <f>AVERAGE(F25,H25)</f>
        <v>2450</v>
      </c>
      <c r="J25" s="77">
        <v>1</v>
      </c>
      <c r="K25" s="158">
        <f t="shared" si="6"/>
        <v>150</v>
      </c>
      <c r="L25" s="159">
        <f t="shared" si="7"/>
        <v>1000</v>
      </c>
      <c r="M25" s="164">
        <f t="shared" si="7"/>
        <v>600</v>
      </c>
      <c r="N25" s="159">
        <f t="shared" si="7"/>
        <v>100</v>
      </c>
      <c r="O25" s="159">
        <v>190</v>
      </c>
      <c r="P25" s="130">
        <f>M25</f>
        <v>600</v>
      </c>
      <c r="Q25" s="77">
        <v>1</v>
      </c>
      <c r="R25" s="158">
        <v>800</v>
      </c>
      <c r="S25" s="159">
        <f t="shared" si="9"/>
        <v>4000</v>
      </c>
      <c r="T25" s="164">
        <f t="shared" si="9"/>
        <v>2400</v>
      </c>
      <c r="U25" s="159">
        <f t="shared" si="9"/>
        <v>400</v>
      </c>
      <c r="V25" s="164">
        <v>1520</v>
      </c>
      <c r="W25" s="121">
        <f>AVERAGE(T25,V25)</f>
        <v>1960</v>
      </c>
      <c r="X25" s="77">
        <v>1</v>
      </c>
      <c r="Y25" s="158">
        <f t="shared" si="10"/>
        <v>120</v>
      </c>
      <c r="Z25" s="159">
        <f t="shared" si="11"/>
        <v>800</v>
      </c>
      <c r="AA25" s="164">
        <f t="shared" si="11"/>
        <v>480</v>
      </c>
      <c r="AB25" s="159">
        <f t="shared" si="11"/>
        <v>80</v>
      </c>
      <c r="AC25" s="164">
        <v>150</v>
      </c>
      <c r="AD25" s="121">
        <f>AVERAGE(AA25,AC25)</f>
        <v>315</v>
      </c>
      <c r="AE25" s="166">
        <f t="shared" si="4"/>
        <v>5325</v>
      </c>
      <c r="AF25" s="218">
        <v>1</v>
      </c>
      <c r="AG25" s="170">
        <f t="shared" si="12"/>
        <v>640</v>
      </c>
      <c r="AH25" s="159">
        <f t="shared" si="13"/>
        <v>4000</v>
      </c>
      <c r="AI25" s="208">
        <v>2250</v>
      </c>
      <c r="AJ25" s="159">
        <f t="shared" si="14"/>
        <v>400</v>
      </c>
      <c r="AK25" s="208">
        <v>1520</v>
      </c>
      <c r="AL25" s="211">
        <f>AVERAGE(AI25,AK25)</f>
        <v>1885</v>
      </c>
      <c r="AM25" s="158">
        <f t="shared" si="15"/>
        <v>96</v>
      </c>
      <c r="AN25" s="159">
        <f t="shared" si="16"/>
        <v>800</v>
      </c>
      <c r="AO25" s="208">
        <f t="shared" si="16"/>
        <v>450</v>
      </c>
      <c r="AP25" s="159">
        <f t="shared" si="16"/>
        <v>80</v>
      </c>
      <c r="AQ25" s="228">
        <v>159</v>
      </c>
      <c r="AR25" s="231">
        <f>AVERAGE(AO25,AQ25)</f>
        <v>304.5</v>
      </c>
      <c r="AS25" s="214">
        <f t="shared" si="5"/>
        <v>2189.5</v>
      </c>
    </row>
    <row r="27" spans="1:45" x14ac:dyDescent="0.2">
      <c r="AH27" s="29" t="s">
        <v>77</v>
      </c>
      <c r="AI27" s="29"/>
      <c r="AJ27" s="29"/>
      <c r="AK27" s="29"/>
      <c r="AL27" s="29"/>
      <c r="AM27" s="29"/>
      <c r="AN27" s="23"/>
      <c r="AO27" s="23"/>
      <c r="AP27" s="23"/>
      <c r="AQ27" s="23"/>
    </row>
    <row r="28" spans="1:45" x14ac:dyDescent="0.2">
      <c r="AH28" s="32" t="s">
        <v>78</v>
      </c>
      <c r="AI28" s="32"/>
      <c r="AJ28" s="32"/>
      <c r="AK28" s="32"/>
      <c r="AL28" s="32"/>
      <c r="AM28" s="32"/>
      <c r="AN28" s="33"/>
      <c r="AO28" s="34"/>
      <c r="AP28" s="34"/>
      <c r="AQ28" s="34"/>
    </row>
    <row r="29" spans="1:45" x14ac:dyDescent="0.2">
      <c r="AH29" s="32" t="s">
        <v>79</v>
      </c>
      <c r="AI29" s="32"/>
      <c r="AJ29" s="32"/>
      <c r="AK29" s="32"/>
      <c r="AL29" s="32"/>
      <c r="AM29" s="32"/>
      <c r="AN29" s="33"/>
      <c r="AO29" s="34"/>
      <c r="AP29" s="34"/>
      <c r="AQ29" s="34"/>
    </row>
    <row r="30" spans="1:45" x14ac:dyDescent="0.2">
      <c r="AH30" s="32" t="s">
        <v>80</v>
      </c>
      <c r="AI30" s="32"/>
      <c r="AJ30" s="32"/>
      <c r="AK30" s="32"/>
      <c r="AL30" s="32"/>
      <c r="AM30" s="32"/>
      <c r="AN30" s="33"/>
      <c r="AO30" s="34"/>
      <c r="AP30" s="34"/>
      <c r="AQ30" s="34"/>
    </row>
    <row r="31" spans="1:45" x14ac:dyDescent="0.2">
      <c r="AH31" s="32" t="s">
        <v>81</v>
      </c>
      <c r="AI31" s="32"/>
      <c r="AJ31" s="32"/>
      <c r="AK31" s="32"/>
      <c r="AL31" s="32"/>
      <c r="AM31" s="32"/>
      <c r="AN31" s="22"/>
      <c r="AO31" s="22"/>
      <c r="AP31" s="22"/>
      <c r="AQ31" s="22"/>
    </row>
    <row r="32" spans="1:45" x14ac:dyDescent="0.2">
      <c r="AH32" s="39" t="s">
        <v>82</v>
      </c>
      <c r="AI32" s="39"/>
      <c r="AJ32" s="39"/>
      <c r="AK32" s="39"/>
      <c r="AL32" s="39"/>
      <c r="AM32" s="39"/>
      <c r="AN32" s="29"/>
      <c r="AO32" s="29"/>
      <c r="AP32" s="29"/>
      <c r="AQ32" s="29"/>
    </row>
    <row r="33" spans="34:43" ht="13.5" thickBot="1" x14ac:dyDescent="0.25">
      <c r="AH33" s="40"/>
      <c r="AI33" s="40"/>
      <c r="AJ33" s="40"/>
      <c r="AK33" s="40"/>
      <c r="AL33" s="40"/>
      <c r="AM33" s="40"/>
      <c r="AN33" s="40"/>
      <c r="AO33" s="40"/>
      <c r="AP33" s="40"/>
      <c r="AQ33" s="40"/>
    </row>
    <row r="34" spans="34:43" x14ac:dyDescent="0.2">
      <c r="AH34" s="401" t="s">
        <v>126</v>
      </c>
      <c r="AI34" s="402"/>
      <c r="AJ34" s="402"/>
      <c r="AK34" s="402"/>
      <c r="AL34" s="402"/>
      <c r="AM34" s="402"/>
      <c r="AN34" s="402"/>
      <c r="AO34" s="402"/>
      <c r="AP34" s="402"/>
      <c r="AQ34" s="403"/>
    </row>
    <row r="35" spans="34:43" ht="13.5" thickBot="1" x14ac:dyDescent="0.25">
      <c r="AH35" s="404"/>
      <c r="AI35" s="405"/>
      <c r="AJ35" s="405"/>
      <c r="AK35" s="405"/>
      <c r="AL35" s="405"/>
      <c r="AM35" s="405"/>
      <c r="AN35" s="405"/>
      <c r="AO35" s="405"/>
      <c r="AP35" s="405"/>
      <c r="AQ35" s="406"/>
    </row>
    <row r="36" spans="34:43" x14ac:dyDescent="0.2">
      <c r="AH36" s="394"/>
      <c r="AI36" s="394"/>
      <c r="AJ36" s="394"/>
      <c r="AK36" s="394"/>
      <c r="AL36" s="394"/>
      <c r="AM36" s="394"/>
      <c r="AN36" s="394"/>
      <c r="AO36" s="394"/>
      <c r="AP36" s="394"/>
      <c r="AQ36" s="394"/>
    </row>
    <row r="37" spans="34:43" ht="13.5" thickBot="1" x14ac:dyDescent="0.25">
      <c r="AH37" s="394"/>
      <c r="AI37" s="394"/>
      <c r="AJ37" s="394"/>
      <c r="AK37" s="394"/>
      <c r="AL37" s="394"/>
      <c r="AM37" s="394"/>
      <c r="AN37" s="394"/>
      <c r="AO37" s="394"/>
      <c r="AP37" s="394"/>
      <c r="AQ37" s="394"/>
    </row>
    <row r="38" spans="34:43" x14ac:dyDescent="0.2">
      <c r="AH38" s="395" t="s">
        <v>127</v>
      </c>
      <c r="AI38" s="396"/>
      <c r="AJ38" s="396"/>
      <c r="AK38" s="396"/>
      <c r="AL38" s="396"/>
      <c r="AM38" s="396"/>
      <c r="AN38" s="396"/>
      <c r="AO38" s="396"/>
      <c r="AP38" s="396"/>
      <c r="AQ38" s="397"/>
    </row>
    <row r="39" spans="34:43" ht="13.5" thickBot="1" x14ac:dyDescent="0.25">
      <c r="AH39" s="398"/>
      <c r="AI39" s="399"/>
      <c r="AJ39" s="399"/>
      <c r="AK39" s="399"/>
      <c r="AL39" s="399"/>
      <c r="AM39" s="399"/>
      <c r="AN39" s="399"/>
      <c r="AO39" s="399"/>
      <c r="AP39" s="399"/>
      <c r="AQ39" s="400"/>
    </row>
  </sheetData>
  <mergeCells count="55">
    <mergeCell ref="C4:C5"/>
    <mergeCell ref="E4:E5"/>
    <mergeCell ref="F4:F5"/>
    <mergeCell ref="G4:G5"/>
    <mergeCell ref="AF3:AS3"/>
    <mergeCell ref="AF4:AF5"/>
    <mergeCell ref="AG4:AG5"/>
    <mergeCell ref="AH4:AH5"/>
    <mergeCell ref="AI4:AI5"/>
    <mergeCell ref="AJ4:AJ5"/>
    <mergeCell ref="AK4:AK5"/>
    <mergeCell ref="AL4:AL5"/>
    <mergeCell ref="AM4:AM5"/>
    <mergeCell ref="AN4:AN5"/>
    <mergeCell ref="AO4:AO5"/>
    <mergeCell ref="AP4:AP5"/>
    <mergeCell ref="A1:AS1"/>
    <mergeCell ref="AH34:AQ35"/>
    <mergeCell ref="AR4:AR5"/>
    <mergeCell ref="A3:A6"/>
    <mergeCell ref="B3:B6"/>
    <mergeCell ref="C3:AE3"/>
    <mergeCell ref="N4:N5"/>
    <mergeCell ref="O4:O5"/>
    <mergeCell ref="P4:P5"/>
    <mergeCell ref="Q4:Q5"/>
    <mergeCell ref="R4:R5"/>
    <mergeCell ref="S4:S5"/>
    <mergeCell ref="T4:T5"/>
    <mergeCell ref="J4:J5"/>
    <mergeCell ref="K4:K5"/>
    <mergeCell ref="H4:H5"/>
    <mergeCell ref="X4:X5"/>
    <mergeCell ref="AG6:AL6"/>
    <mergeCell ref="AM6:AR6"/>
    <mergeCell ref="Y4:Y5"/>
    <mergeCell ref="Z4:Z5"/>
    <mergeCell ref="AQ4:AQ5"/>
    <mergeCell ref="D6:I6"/>
    <mergeCell ref="K6:P6"/>
    <mergeCell ref="R6:W6"/>
    <mergeCell ref="U4:U5"/>
    <mergeCell ref="V4:V5"/>
    <mergeCell ref="W4:W5"/>
    <mergeCell ref="D4:D5"/>
    <mergeCell ref="L4:L5"/>
    <mergeCell ref="M4:M5"/>
    <mergeCell ref="I4:I5"/>
    <mergeCell ref="AH38:AQ39"/>
    <mergeCell ref="AA4:AA5"/>
    <mergeCell ref="AB4:AB5"/>
    <mergeCell ref="AC4:AC5"/>
    <mergeCell ref="AD4:AD5"/>
    <mergeCell ref="Y6:AD6"/>
    <mergeCell ref="AH36:AQ37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39"/>
  <sheetViews>
    <sheetView topLeftCell="A19" workbookViewId="0">
      <selection activeCell="AV27" sqref="AV27:BE40"/>
    </sheetView>
  </sheetViews>
  <sheetFormatPr defaultRowHeight="12.75" x14ac:dyDescent="0.2"/>
  <cols>
    <col min="2" max="2" width="29.7109375" customWidth="1"/>
    <col min="3" max="44" width="0" hidden="1" customWidth="1"/>
    <col min="45" max="45" width="1.7109375" hidden="1" customWidth="1"/>
    <col min="47" max="59" width="12.7109375" customWidth="1"/>
  </cols>
  <sheetData>
    <row r="1" spans="1:59" ht="24" customHeight="1" x14ac:dyDescent="0.3">
      <c r="A1" s="428" t="s">
        <v>141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  <c r="O1" s="428"/>
      <c r="P1" s="428"/>
      <c r="Q1" s="428"/>
      <c r="R1" s="428"/>
      <c r="S1" s="428"/>
      <c r="T1" s="428"/>
      <c r="U1" s="428"/>
      <c r="V1" s="428"/>
      <c r="W1" s="428"/>
      <c r="X1" s="428"/>
      <c r="Y1" s="428"/>
      <c r="Z1" s="428"/>
      <c r="AA1" s="428"/>
      <c r="AB1" s="428"/>
      <c r="AC1" s="428"/>
      <c r="AD1" s="428"/>
      <c r="AE1" s="428"/>
      <c r="AF1" s="428"/>
      <c r="AG1" s="428"/>
      <c r="AH1" s="428"/>
      <c r="AI1" s="428"/>
      <c r="AJ1" s="428"/>
      <c r="AK1" s="428"/>
      <c r="AL1" s="428"/>
      <c r="AM1" s="428"/>
      <c r="AN1" s="428"/>
      <c r="AO1" s="428"/>
      <c r="AP1" s="428"/>
      <c r="AQ1" s="428"/>
      <c r="AR1" s="428"/>
      <c r="AS1" s="428"/>
      <c r="AT1" s="428"/>
      <c r="AU1" s="428"/>
      <c r="AV1" s="428"/>
      <c r="AW1" s="428"/>
      <c r="AX1" s="428"/>
      <c r="AY1" s="428"/>
      <c r="AZ1" s="428"/>
      <c r="BA1" s="428"/>
      <c r="BB1" s="428"/>
      <c r="BC1" s="428"/>
      <c r="BD1" s="428"/>
      <c r="BE1" s="428"/>
      <c r="BF1" s="428"/>
      <c r="BG1" s="428"/>
    </row>
    <row r="2" spans="1:59" ht="13.5" thickBot="1" x14ac:dyDescent="0.25"/>
    <row r="3" spans="1:59" ht="21" customHeight="1" thickBot="1" x14ac:dyDescent="0.25">
      <c r="A3" s="337" t="s">
        <v>1</v>
      </c>
      <c r="B3" s="340" t="s">
        <v>2</v>
      </c>
      <c r="C3" s="343" t="s">
        <v>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4"/>
      <c r="Q3" s="344"/>
      <c r="R3" s="344"/>
      <c r="S3" s="344"/>
      <c r="T3" s="344"/>
      <c r="U3" s="344"/>
      <c r="V3" s="344"/>
      <c r="W3" s="344"/>
      <c r="X3" s="344"/>
      <c r="Y3" s="344"/>
      <c r="Z3" s="344"/>
      <c r="AA3" s="344"/>
      <c r="AB3" s="344"/>
      <c r="AC3" s="344"/>
      <c r="AD3" s="344"/>
      <c r="AE3" s="345"/>
      <c r="AF3" s="346" t="s">
        <v>4</v>
      </c>
      <c r="AG3" s="347"/>
      <c r="AH3" s="347"/>
      <c r="AI3" s="347"/>
      <c r="AJ3" s="347"/>
      <c r="AK3" s="347"/>
      <c r="AL3" s="347"/>
      <c r="AM3" s="347"/>
      <c r="AN3" s="347"/>
      <c r="AO3" s="347"/>
      <c r="AP3" s="347"/>
      <c r="AQ3" s="347"/>
      <c r="AR3" s="347"/>
      <c r="AS3" s="348"/>
      <c r="AT3" s="349" t="s">
        <v>137</v>
      </c>
      <c r="AU3" s="350"/>
      <c r="AV3" s="350"/>
      <c r="AW3" s="350"/>
      <c r="AX3" s="350"/>
      <c r="AY3" s="350"/>
      <c r="AZ3" s="350"/>
      <c r="BA3" s="350"/>
      <c r="BB3" s="350"/>
      <c r="BC3" s="350"/>
      <c r="BD3" s="350"/>
      <c r="BE3" s="350"/>
      <c r="BF3" s="350"/>
      <c r="BG3" s="351"/>
    </row>
    <row r="4" spans="1:59" ht="13.5" thickBot="1" x14ac:dyDescent="0.25">
      <c r="A4" s="338"/>
      <c r="B4" s="341"/>
      <c r="C4" s="357" t="s">
        <v>8</v>
      </c>
      <c r="D4" s="359" t="s">
        <v>110</v>
      </c>
      <c r="E4" s="359" t="s">
        <v>94</v>
      </c>
      <c r="F4" s="359" t="s">
        <v>120</v>
      </c>
      <c r="G4" s="359" t="s">
        <v>104</v>
      </c>
      <c r="H4" s="359" t="s">
        <v>111</v>
      </c>
      <c r="I4" s="359" t="s">
        <v>99</v>
      </c>
      <c r="J4" s="357" t="s">
        <v>8</v>
      </c>
      <c r="K4" s="359" t="s">
        <v>112</v>
      </c>
      <c r="L4" s="359" t="s">
        <v>95</v>
      </c>
      <c r="M4" s="359" t="s">
        <v>121</v>
      </c>
      <c r="N4" s="359" t="s">
        <v>105</v>
      </c>
      <c r="O4" s="359" t="s">
        <v>113</v>
      </c>
      <c r="P4" s="359" t="s">
        <v>100</v>
      </c>
      <c r="Q4" s="357" t="s">
        <v>8</v>
      </c>
      <c r="R4" s="359" t="s">
        <v>114</v>
      </c>
      <c r="S4" s="359" t="s">
        <v>96</v>
      </c>
      <c r="T4" s="359" t="s">
        <v>124</v>
      </c>
      <c r="U4" s="359" t="s">
        <v>106</v>
      </c>
      <c r="V4" s="359" t="s">
        <v>115</v>
      </c>
      <c r="W4" s="359" t="s">
        <v>101</v>
      </c>
      <c r="X4" s="357" t="s">
        <v>8</v>
      </c>
      <c r="Y4" s="359" t="s">
        <v>116</v>
      </c>
      <c r="Z4" s="359" t="s">
        <v>97</v>
      </c>
      <c r="AA4" s="359" t="s">
        <v>122</v>
      </c>
      <c r="AB4" s="359" t="s">
        <v>107</v>
      </c>
      <c r="AC4" s="359" t="s">
        <v>117</v>
      </c>
      <c r="AD4" s="359" t="s">
        <v>102</v>
      </c>
      <c r="AE4" s="5" t="s">
        <v>9</v>
      </c>
      <c r="AF4" s="357" t="s">
        <v>8</v>
      </c>
      <c r="AG4" s="363" t="s">
        <v>110</v>
      </c>
      <c r="AH4" s="363" t="s">
        <v>94</v>
      </c>
      <c r="AI4" s="363" t="s">
        <v>120</v>
      </c>
      <c r="AJ4" s="363" t="s">
        <v>104</v>
      </c>
      <c r="AK4" s="363" t="s">
        <v>111</v>
      </c>
      <c r="AL4" s="363" t="s">
        <v>99</v>
      </c>
      <c r="AM4" s="363" t="s">
        <v>112</v>
      </c>
      <c r="AN4" s="363" t="s">
        <v>95</v>
      </c>
      <c r="AO4" s="363" t="s">
        <v>121</v>
      </c>
      <c r="AP4" s="363" t="s">
        <v>105</v>
      </c>
      <c r="AQ4" s="363" t="s">
        <v>113</v>
      </c>
      <c r="AR4" s="363" t="s">
        <v>100</v>
      </c>
      <c r="AS4" s="5" t="s">
        <v>9</v>
      </c>
      <c r="AT4" s="357" t="s">
        <v>8</v>
      </c>
      <c r="AU4" s="365" t="s">
        <v>110</v>
      </c>
      <c r="AV4" s="365" t="s">
        <v>94</v>
      </c>
      <c r="AW4" s="365" t="s">
        <v>120</v>
      </c>
      <c r="AX4" s="365" t="s">
        <v>104</v>
      </c>
      <c r="AY4" s="365" t="s">
        <v>111</v>
      </c>
      <c r="AZ4" s="365" t="s">
        <v>99</v>
      </c>
      <c r="BA4" s="365" t="s">
        <v>112</v>
      </c>
      <c r="BB4" s="365" t="s">
        <v>95</v>
      </c>
      <c r="BC4" s="365" t="s">
        <v>121</v>
      </c>
      <c r="BD4" s="365" t="s">
        <v>105</v>
      </c>
      <c r="BE4" s="365" t="s">
        <v>113</v>
      </c>
      <c r="BF4" s="365" t="s">
        <v>100</v>
      </c>
      <c r="BG4" s="5" t="s">
        <v>9</v>
      </c>
    </row>
    <row r="5" spans="1:59" ht="132.75" thickBot="1" x14ac:dyDescent="0.25">
      <c r="A5" s="338"/>
      <c r="B5" s="341"/>
      <c r="C5" s="358"/>
      <c r="D5" s="360"/>
      <c r="E5" s="360"/>
      <c r="F5" s="360"/>
      <c r="G5" s="360"/>
      <c r="H5" s="360"/>
      <c r="I5" s="360"/>
      <c r="J5" s="358"/>
      <c r="K5" s="360"/>
      <c r="L5" s="360"/>
      <c r="M5" s="360"/>
      <c r="N5" s="360"/>
      <c r="O5" s="360"/>
      <c r="P5" s="360"/>
      <c r="Q5" s="358"/>
      <c r="R5" s="360"/>
      <c r="S5" s="360"/>
      <c r="T5" s="360"/>
      <c r="U5" s="360"/>
      <c r="V5" s="360"/>
      <c r="W5" s="360"/>
      <c r="X5" s="358"/>
      <c r="Y5" s="360"/>
      <c r="Z5" s="360"/>
      <c r="AA5" s="360"/>
      <c r="AB5" s="360"/>
      <c r="AC5" s="360"/>
      <c r="AD5" s="360"/>
      <c r="AE5" s="6" t="s">
        <v>10</v>
      </c>
      <c r="AF5" s="358"/>
      <c r="AG5" s="364"/>
      <c r="AH5" s="364"/>
      <c r="AI5" s="364"/>
      <c r="AJ5" s="364"/>
      <c r="AK5" s="364"/>
      <c r="AL5" s="364"/>
      <c r="AM5" s="364"/>
      <c r="AN5" s="364"/>
      <c r="AO5" s="364"/>
      <c r="AP5" s="364"/>
      <c r="AQ5" s="364"/>
      <c r="AR5" s="364"/>
      <c r="AS5" s="6" t="s">
        <v>11</v>
      </c>
      <c r="AT5" s="358"/>
      <c r="AU5" s="366"/>
      <c r="AV5" s="366"/>
      <c r="AW5" s="366"/>
      <c r="AX5" s="366"/>
      <c r="AY5" s="366"/>
      <c r="AZ5" s="366"/>
      <c r="BA5" s="366"/>
      <c r="BB5" s="366"/>
      <c r="BC5" s="366"/>
      <c r="BD5" s="366"/>
      <c r="BE5" s="366"/>
      <c r="BF5" s="366"/>
      <c r="BG5" s="6" t="s">
        <v>12</v>
      </c>
    </row>
    <row r="6" spans="1:59" ht="13.5" thickBot="1" x14ac:dyDescent="0.25">
      <c r="A6" s="339"/>
      <c r="B6" s="342"/>
      <c r="C6" s="7" t="s">
        <v>15</v>
      </c>
      <c r="D6" s="343" t="s">
        <v>16</v>
      </c>
      <c r="E6" s="344"/>
      <c r="F6" s="344"/>
      <c r="G6" s="344"/>
      <c r="H6" s="344"/>
      <c r="I6" s="345"/>
      <c r="J6" s="7" t="s">
        <v>17</v>
      </c>
      <c r="K6" s="343" t="s">
        <v>18</v>
      </c>
      <c r="L6" s="344"/>
      <c r="M6" s="344"/>
      <c r="N6" s="344"/>
      <c r="O6" s="344"/>
      <c r="P6" s="345"/>
      <c r="Q6" s="7" t="s">
        <v>19</v>
      </c>
      <c r="R6" s="343" t="s">
        <v>20</v>
      </c>
      <c r="S6" s="344"/>
      <c r="T6" s="344"/>
      <c r="U6" s="344"/>
      <c r="V6" s="344"/>
      <c r="W6" s="345"/>
      <c r="X6" s="7" t="s">
        <v>21</v>
      </c>
      <c r="Y6" s="343" t="s">
        <v>22</v>
      </c>
      <c r="Z6" s="344"/>
      <c r="AA6" s="344"/>
      <c r="AB6" s="344"/>
      <c r="AC6" s="344"/>
      <c r="AD6" s="345"/>
      <c r="AE6" s="8" t="s">
        <v>23</v>
      </c>
      <c r="AF6" s="7" t="s">
        <v>24</v>
      </c>
      <c r="AG6" s="372" t="s">
        <v>25</v>
      </c>
      <c r="AH6" s="373"/>
      <c r="AI6" s="373"/>
      <c r="AJ6" s="373"/>
      <c r="AK6" s="373"/>
      <c r="AL6" s="374"/>
      <c r="AM6" s="372" t="s">
        <v>26</v>
      </c>
      <c r="AN6" s="373"/>
      <c r="AO6" s="373"/>
      <c r="AP6" s="373"/>
      <c r="AQ6" s="373"/>
      <c r="AR6" s="374"/>
      <c r="AS6" s="9" t="s">
        <v>27</v>
      </c>
      <c r="AT6" s="7" t="s">
        <v>28</v>
      </c>
      <c r="AU6" s="375" t="s">
        <v>29</v>
      </c>
      <c r="AV6" s="376"/>
      <c r="AW6" s="376"/>
      <c r="AX6" s="376"/>
      <c r="AY6" s="376"/>
      <c r="AZ6" s="377"/>
      <c r="BA6" s="375" t="s">
        <v>30</v>
      </c>
      <c r="BB6" s="376"/>
      <c r="BC6" s="376"/>
      <c r="BD6" s="376"/>
      <c r="BE6" s="376"/>
      <c r="BF6" s="377"/>
      <c r="BG6" s="9" t="s">
        <v>31</v>
      </c>
    </row>
    <row r="7" spans="1:59" ht="24" customHeight="1" thickBot="1" x14ac:dyDescent="0.25">
      <c r="A7" s="11" t="s">
        <v>36</v>
      </c>
      <c r="B7" s="100" t="s">
        <v>37</v>
      </c>
      <c r="C7" s="13">
        <v>66</v>
      </c>
      <c r="D7" s="151">
        <v>2600</v>
      </c>
      <c r="E7" s="152">
        <v>7820</v>
      </c>
      <c r="F7" s="153">
        <v>6700</v>
      </c>
      <c r="G7" s="154">
        <v>3500</v>
      </c>
      <c r="H7" s="154">
        <v>2500</v>
      </c>
      <c r="I7" s="115">
        <f>AVERAGE(D7,F7:H7)</f>
        <v>3825</v>
      </c>
      <c r="J7" s="77">
        <v>1</v>
      </c>
      <c r="K7" s="161">
        <f>D7*0.15</f>
        <v>390</v>
      </c>
      <c r="L7" s="153">
        <f t="shared" ref="L7:N8" si="0">E7*0.2</f>
        <v>1564</v>
      </c>
      <c r="M7" s="152">
        <f t="shared" si="0"/>
        <v>1340</v>
      </c>
      <c r="N7" s="153">
        <f t="shared" si="0"/>
        <v>700</v>
      </c>
      <c r="O7" s="152">
        <v>200</v>
      </c>
      <c r="P7" s="132">
        <f>AVERAGE(L7,N7)</f>
        <v>1132</v>
      </c>
      <c r="Q7" s="77">
        <v>4.5</v>
      </c>
      <c r="R7" s="165">
        <f t="shared" ref="R7:U8" si="1">D7*0.8</f>
        <v>2080</v>
      </c>
      <c r="S7" s="152">
        <f t="shared" si="1"/>
        <v>6256</v>
      </c>
      <c r="T7" s="153">
        <f t="shared" si="1"/>
        <v>5360</v>
      </c>
      <c r="U7" s="153">
        <f t="shared" si="1"/>
        <v>2800</v>
      </c>
      <c r="V7" s="153">
        <v>2000</v>
      </c>
      <c r="W7" s="119">
        <f>AVERAGE(R7,T7:V7)</f>
        <v>3060</v>
      </c>
      <c r="X7" s="77">
        <v>1</v>
      </c>
      <c r="Y7" s="161">
        <f>R7*0.15</f>
        <v>312</v>
      </c>
      <c r="Z7" s="152">
        <f t="shared" ref="Z7:AB8" si="2">S7*0.2</f>
        <v>1251.2</v>
      </c>
      <c r="AA7" s="152">
        <f t="shared" si="2"/>
        <v>1072</v>
      </c>
      <c r="AB7" s="153">
        <f t="shared" si="2"/>
        <v>560</v>
      </c>
      <c r="AC7" s="152">
        <v>200</v>
      </c>
      <c r="AD7" s="119">
        <f>AB7</f>
        <v>560</v>
      </c>
      <c r="AE7" s="166">
        <f>(C7*I7)+(J7*P7)+(Q7*W7)+(X7*AD7)</f>
        <v>267912</v>
      </c>
      <c r="AF7" s="78">
        <v>1</v>
      </c>
      <c r="AG7" s="133">
        <f>R7*0.8</f>
        <v>1664</v>
      </c>
      <c r="AH7" s="124">
        <f>E7*0.8</f>
        <v>6256</v>
      </c>
      <c r="AI7" s="124">
        <v>6000</v>
      </c>
      <c r="AJ7" s="80">
        <f>G7*0.8</f>
        <v>2800</v>
      </c>
      <c r="AK7" s="80">
        <v>2000</v>
      </c>
      <c r="AL7" s="113">
        <f>AVERAGE(AJ7:AK7)</f>
        <v>2400</v>
      </c>
      <c r="AM7" s="133">
        <f>AG7*0.15</f>
        <v>249.6</v>
      </c>
      <c r="AN7" s="80">
        <f t="shared" ref="AN7:AP8" si="3">AH7*0.2</f>
        <v>1251.2</v>
      </c>
      <c r="AO7" s="80">
        <f t="shared" si="3"/>
        <v>1200</v>
      </c>
      <c r="AP7" s="80">
        <f t="shared" si="3"/>
        <v>560</v>
      </c>
      <c r="AQ7" s="124">
        <v>270</v>
      </c>
      <c r="AR7" s="135">
        <f>AVERAGE(AN7:AP7)</f>
        <v>1003.7333333333332</v>
      </c>
      <c r="AS7" s="14">
        <f>(AF7*AL7)+AR7</f>
        <v>3403.7333333333331</v>
      </c>
      <c r="AT7" s="216">
        <v>1</v>
      </c>
      <c r="AU7" s="181">
        <f>AG7*0.8</f>
        <v>1331.2</v>
      </c>
      <c r="AV7" s="152">
        <f>E7*0.75</f>
        <v>5865</v>
      </c>
      <c r="AW7" s="152">
        <v>5460</v>
      </c>
      <c r="AX7" s="219">
        <f>G7*0.6</f>
        <v>2100</v>
      </c>
      <c r="AY7" s="219">
        <v>2000</v>
      </c>
      <c r="AZ7" s="223">
        <f>AVERAGE(AX7:AY7)</f>
        <v>2050</v>
      </c>
      <c r="BA7" s="152">
        <f>AU7*15%</f>
        <v>199.68</v>
      </c>
      <c r="BB7" s="152">
        <f>AV7*0.2</f>
        <v>1173</v>
      </c>
      <c r="BC7" s="152">
        <f>AW7*0.2</f>
        <v>1092</v>
      </c>
      <c r="BD7" s="219">
        <f>AX7*0.2</f>
        <v>420</v>
      </c>
      <c r="BE7" s="186">
        <v>150</v>
      </c>
      <c r="BF7" s="188">
        <f>BD7</f>
        <v>420</v>
      </c>
      <c r="BG7" s="212">
        <f>(AT7*AZ7)+BF7</f>
        <v>2470</v>
      </c>
    </row>
    <row r="8" spans="1:59" ht="24" customHeight="1" thickBot="1" x14ac:dyDescent="0.25">
      <c r="A8" s="11" t="s">
        <v>38</v>
      </c>
      <c r="B8" s="100" t="s">
        <v>39</v>
      </c>
      <c r="C8" s="13">
        <v>488</v>
      </c>
      <c r="D8" s="155">
        <v>2600</v>
      </c>
      <c r="E8" s="156">
        <v>7200</v>
      </c>
      <c r="F8" s="156">
        <v>6700</v>
      </c>
      <c r="G8" s="118">
        <v>3000</v>
      </c>
      <c r="H8" s="118">
        <v>2400</v>
      </c>
      <c r="I8" s="116">
        <f>AVERAGE(D8,G8:H8)</f>
        <v>2666.6666666666665</v>
      </c>
      <c r="J8" s="77">
        <v>1</v>
      </c>
      <c r="K8" s="162">
        <f>D8*0.15</f>
        <v>390</v>
      </c>
      <c r="L8" s="156">
        <f t="shared" si="0"/>
        <v>1440</v>
      </c>
      <c r="M8" s="156">
        <f t="shared" si="0"/>
        <v>1340</v>
      </c>
      <c r="N8" s="163">
        <f t="shared" si="0"/>
        <v>600</v>
      </c>
      <c r="O8" s="156">
        <v>200</v>
      </c>
      <c r="P8" s="120">
        <f>AVERAGE(K8,N8)</f>
        <v>495</v>
      </c>
      <c r="Q8" s="77">
        <v>1</v>
      </c>
      <c r="R8" s="162">
        <f t="shared" si="1"/>
        <v>2080</v>
      </c>
      <c r="S8" s="156">
        <f t="shared" si="1"/>
        <v>5760</v>
      </c>
      <c r="T8" s="156">
        <f t="shared" si="1"/>
        <v>5360</v>
      </c>
      <c r="U8" s="163">
        <f t="shared" si="1"/>
        <v>2400</v>
      </c>
      <c r="V8" s="163">
        <v>1920</v>
      </c>
      <c r="W8" s="120">
        <f>AVERAGE(R8,U8:V8)</f>
        <v>2133.3333333333335</v>
      </c>
      <c r="X8" s="77">
        <v>1</v>
      </c>
      <c r="Y8" s="162">
        <f>R8*0.15</f>
        <v>312</v>
      </c>
      <c r="Z8" s="156">
        <f t="shared" si="2"/>
        <v>1152</v>
      </c>
      <c r="AA8" s="156">
        <f t="shared" si="2"/>
        <v>1072</v>
      </c>
      <c r="AB8" s="163">
        <f t="shared" si="2"/>
        <v>480</v>
      </c>
      <c r="AC8" s="156">
        <v>200</v>
      </c>
      <c r="AD8" s="120">
        <f>AVERAGE(Y8,AB8)</f>
        <v>396</v>
      </c>
      <c r="AE8" s="166">
        <f t="shared" ref="AE8:AE25" si="4">(C8*I8)+(J8*P8)+(Q8*W8)+(X8*AD8)</f>
        <v>1304357.6666666665</v>
      </c>
      <c r="AF8" s="78">
        <v>1</v>
      </c>
      <c r="AG8" s="127">
        <f>R8*0.8</f>
        <v>1664</v>
      </c>
      <c r="AH8" s="125">
        <f>E8*0.8</f>
        <v>5760</v>
      </c>
      <c r="AI8" s="125">
        <v>5625</v>
      </c>
      <c r="AJ8" s="79">
        <f>G8*0.8</f>
        <v>2400</v>
      </c>
      <c r="AK8" s="79">
        <v>1920</v>
      </c>
      <c r="AL8" s="114">
        <f>AVERAGE(AJ8:AK8)</f>
        <v>2160</v>
      </c>
      <c r="AM8" s="127">
        <f>AG8*0.15</f>
        <v>249.6</v>
      </c>
      <c r="AN8" s="125">
        <f t="shared" si="3"/>
        <v>1152</v>
      </c>
      <c r="AO8" s="125">
        <f t="shared" si="3"/>
        <v>1125</v>
      </c>
      <c r="AP8" s="79">
        <f t="shared" si="3"/>
        <v>480</v>
      </c>
      <c r="AQ8" s="125">
        <v>234</v>
      </c>
      <c r="AR8" s="129">
        <f>AP8</f>
        <v>480</v>
      </c>
      <c r="AS8" s="14">
        <f t="shared" ref="AS8:AS25" si="5">(AF8*AL8)+AR8</f>
        <v>2640</v>
      </c>
      <c r="AT8" s="217">
        <v>1</v>
      </c>
      <c r="AU8" s="169">
        <f>AG8*0.8</f>
        <v>1331.2</v>
      </c>
      <c r="AV8" s="156">
        <f>E8*0.75</f>
        <v>5400</v>
      </c>
      <c r="AW8" s="156">
        <v>5230</v>
      </c>
      <c r="AX8" s="220">
        <f>G8*0.6</f>
        <v>1800</v>
      </c>
      <c r="AY8" s="220">
        <v>1920</v>
      </c>
      <c r="AZ8" s="222">
        <f>AVERAGE(AX8:AY8)</f>
        <v>1860</v>
      </c>
      <c r="BA8" s="156">
        <f t="shared" ref="BA8:BA25" si="6">AU8*15%</f>
        <v>199.68</v>
      </c>
      <c r="BB8" s="156">
        <f t="shared" ref="BB8:BD25" si="7">AV8*0.2</f>
        <v>1080</v>
      </c>
      <c r="BC8" s="156">
        <f t="shared" si="7"/>
        <v>1046</v>
      </c>
      <c r="BD8" s="220">
        <f t="shared" si="7"/>
        <v>360</v>
      </c>
      <c r="BE8" s="176">
        <v>120</v>
      </c>
      <c r="BF8" s="226">
        <f>BD8</f>
        <v>360</v>
      </c>
      <c r="BG8" s="213">
        <f t="shared" ref="BG8:BG25" si="8">(AT8*AZ8)+BF8</f>
        <v>2220</v>
      </c>
    </row>
    <row r="9" spans="1:59" ht="24" customHeight="1" thickBot="1" x14ac:dyDescent="0.25">
      <c r="A9" s="11" t="s">
        <v>40</v>
      </c>
      <c r="B9" s="100" t="s">
        <v>41</v>
      </c>
      <c r="C9" s="13">
        <v>124</v>
      </c>
      <c r="D9" s="155">
        <v>4200</v>
      </c>
      <c r="E9" s="156">
        <v>9500</v>
      </c>
      <c r="F9" s="118">
        <v>6700</v>
      </c>
      <c r="G9" s="118">
        <v>3300</v>
      </c>
      <c r="H9" s="118">
        <v>2700</v>
      </c>
      <c r="I9" s="116">
        <f>AVERAGE(D9,F9:H9)</f>
        <v>4225</v>
      </c>
      <c r="J9" s="77">
        <v>1</v>
      </c>
      <c r="K9" s="162">
        <f t="shared" ref="K9:K25" si="9">D9*0.15</f>
        <v>630</v>
      </c>
      <c r="L9" s="156">
        <f t="shared" ref="L9:N25" si="10">E9*0.2</f>
        <v>1900</v>
      </c>
      <c r="M9" s="163">
        <f t="shared" si="10"/>
        <v>1340</v>
      </c>
      <c r="N9" s="163">
        <f t="shared" si="10"/>
        <v>660</v>
      </c>
      <c r="O9" s="156">
        <v>200</v>
      </c>
      <c r="P9" s="131">
        <f t="shared" ref="P9:P15" si="11">AVERAGE(K9,M9:N9)</f>
        <v>876.66666666666663</v>
      </c>
      <c r="Q9" s="77">
        <v>1</v>
      </c>
      <c r="R9" s="162">
        <f>D9*0.8</f>
        <v>3360</v>
      </c>
      <c r="S9" s="156">
        <f t="shared" ref="S9:U25" si="12">E9*0.8</f>
        <v>7600</v>
      </c>
      <c r="T9" s="163">
        <f t="shared" si="12"/>
        <v>5360</v>
      </c>
      <c r="U9" s="163">
        <f t="shared" si="12"/>
        <v>2640</v>
      </c>
      <c r="V9" s="163">
        <v>2160</v>
      </c>
      <c r="W9" s="120">
        <f>AVERAGE(R9,T9:V9)</f>
        <v>3380</v>
      </c>
      <c r="X9" s="77">
        <v>1</v>
      </c>
      <c r="Y9" s="162">
        <f t="shared" ref="Y9:Y25" si="13">R9*0.15</f>
        <v>504</v>
      </c>
      <c r="Z9" s="156">
        <f t="shared" ref="Z9:AB25" si="14">S9*0.2</f>
        <v>1520</v>
      </c>
      <c r="AA9" s="163">
        <f t="shared" si="14"/>
        <v>1072</v>
      </c>
      <c r="AB9" s="163">
        <f t="shared" si="14"/>
        <v>528</v>
      </c>
      <c r="AC9" s="156">
        <v>200</v>
      </c>
      <c r="AD9" s="131">
        <f>AVERAGE(Y9,AA9:AB9)</f>
        <v>701.33333333333337</v>
      </c>
      <c r="AE9" s="166">
        <f t="shared" si="4"/>
        <v>528858</v>
      </c>
      <c r="AF9" s="78">
        <v>1</v>
      </c>
      <c r="AG9" s="104">
        <f t="shared" ref="AG9:AG25" si="15">R9*0.8</f>
        <v>2688</v>
      </c>
      <c r="AH9" s="125">
        <f t="shared" ref="AH9:AH25" si="16">E9*0.8</f>
        <v>7600</v>
      </c>
      <c r="AI9" s="79">
        <v>6375</v>
      </c>
      <c r="AJ9" s="79">
        <f t="shared" ref="AJ9:AJ25" si="17">G9*0.8</f>
        <v>2640</v>
      </c>
      <c r="AK9" s="79">
        <v>2160</v>
      </c>
      <c r="AL9" s="114">
        <f>AVERAGE(AG9,AI9:AK9)</f>
        <v>3465.75</v>
      </c>
      <c r="AM9" s="104">
        <f t="shared" ref="AM9:AM25" si="18">AG9*0.15</f>
        <v>403.2</v>
      </c>
      <c r="AN9" s="125">
        <f t="shared" ref="AN9:AP25" si="19">AH9*0.2</f>
        <v>1520</v>
      </c>
      <c r="AO9" s="125">
        <f t="shared" si="19"/>
        <v>1275</v>
      </c>
      <c r="AP9" s="79">
        <f t="shared" si="19"/>
        <v>528</v>
      </c>
      <c r="AQ9" s="125">
        <v>296</v>
      </c>
      <c r="AR9" s="114">
        <f>AVERAGE(AM9,AP9)</f>
        <v>465.6</v>
      </c>
      <c r="AS9" s="14">
        <f t="shared" si="5"/>
        <v>3931.35</v>
      </c>
      <c r="AT9" s="217">
        <v>1</v>
      </c>
      <c r="AU9" s="225">
        <f t="shared" ref="AU9:AU25" si="20">AG9*0.8</f>
        <v>2150.4</v>
      </c>
      <c r="AV9" s="156">
        <f t="shared" ref="AV9:AV25" si="21">E9*0.75</f>
        <v>7125</v>
      </c>
      <c r="AW9" s="156">
        <v>5900</v>
      </c>
      <c r="AX9" s="220">
        <f t="shared" ref="AX9:AX25" si="22">G9*0.6</f>
        <v>1980</v>
      </c>
      <c r="AY9" s="220">
        <v>2160</v>
      </c>
      <c r="AZ9" s="222">
        <f>AVERAGE(AU9,AX9:AY9)</f>
        <v>2096.7999999999997</v>
      </c>
      <c r="BA9" s="156">
        <f t="shared" si="6"/>
        <v>322.56</v>
      </c>
      <c r="BB9" s="156">
        <f t="shared" si="7"/>
        <v>1425</v>
      </c>
      <c r="BC9" s="156">
        <f t="shared" si="7"/>
        <v>1180</v>
      </c>
      <c r="BD9" s="220">
        <f t="shared" si="7"/>
        <v>396</v>
      </c>
      <c r="BE9" s="176">
        <v>160</v>
      </c>
      <c r="BF9" s="226">
        <f>BD9</f>
        <v>396</v>
      </c>
      <c r="BG9" s="213">
        <f t="shared" si="8"/>
        <v>2492.7999999999997</v>
      </c>
    </row>
    <row r="10" spans="1:59" ht="24" customHeight="1" thickBot="1" x14ac:dyDescent="0.25">
      <c r="A10" s="11" t="s">
        <v>42</v>
      </c>
      <c r="B10" s="100" t="s">
        <v>43</v>
      </c>
      <c r="C10" s="13">
        <v>12</v>
      </c>
      <c r="D10" s="155">
        <v>4200</v>
      </c>
      <c r="E10" s="156">
        <v>9000</v>
      </c>
      <c r="F10" s="118">
        <v>6700</v>
      </c>
      <c r="G10" s="118">
        <v>3300</v>
      </c>
      <c r="H10" s="156">
        <v>2500</v>
      </c>
      <c r="I10" s="116">
        <f>AVERAGE(D10,F10:G10)</f>
        <v>4733.333333333333</v>
      </c>
      <c r="J10" s="77">
        <v>1</v>
      </c>
      <c r="K10" s="162">
        <f t="shared" si="9"/>
        <v>630</v>
      </c>
      <c r="L10" s="156">
        <f t="shared" si="10"/>
        <v>1800</v>
      </c>
      <c r="M10" s="163">
        <f t="shared" si="10"/>
        <v>1340</v>
      </c>
      <c r="N10" s="163">
        <f t="shared" si="10"/>
        <v>660</v>
      </c>
      <c r="O10" s="156">
        <v>200</v>
      </c>
      <c r="P10" s="120">
        <f t="shared" si="11"/>
        <v>876.66666666666663</v>
      </c>
      <c r="Q10" s="77">
        <v>1</v>
      </c>
      <c r="R10" s="162">
        <f>D10*0.8</f>
        <v>3360</v>
      </c>
      <c r="S10" s="156">
        <f t="shared" si="12"/>
        <v>7200</v>
      </c>
      <c r="T10" s="163">
        <f t="shared" si="12"/>
        <v>5360</v>
      </c>
      <c r="U10" s="163">
        <f t="shared" si="12"/>
        <v>2640</v>
      </c>
      <c r="V10" s="163">
        <v>2000</v>
      </c>
      <c r="W10" s="120">
        <f>AVERAGE(R10,T10:V10)</f>
        <v>3340</v>
      </c>
      <c r="X10" s="77">
        <v>1</v>
      </c>
      <c r="Y10" s="162">
        <f t="shared" si="13"/>
        <v>504</v>
      </c>
      <c r="Z10" s="156">
        <f t="shared" si="14"/>
        <v>1440</v>
      </c>
      <c r="AA10" s="163">
        <f t="shared" si="14"/>
        <v>1072</v>
      </c>
      <c r="AB10" s="163">
        <f t="shared" si="14"/>
        <v>528</v>
      </c>
      <c r="AC10" s="156">
        <v>200</v>
      </c>
      <c r="AD10" s="131">
        <f>AVERAGE(Y10,AA10:AB10)</f>
        <v>701.33333333333337</v>
      </c>
      <c r="AE10" s="166">
        <f t="shared" si="4"/>
        <v>61718</v>
      </c>
      <c r="AF10" s="78">
        <v>1</v>
      </c>
      <c r="AG10" s="104">
        <f t="shared" si="15"/>
        <v>2688</v>
      </c>
      <c r="AH10" s="125">
        <f t="shared" si="16"/>
        <v>7200</v>
      </c>
      <c r="AI10" s="79">
        <v>5291</v>
      </c>
      <c r="AJ10" s="79">
        <f t="shared" si="17"/>
        <v>2640</v>
      </c>
      <c r="AK10" s="79">
        <v>2000</v>
      </c>
      <c r="AL10" s="114">
        <f>AVERAGE(AG10,AI10:AK10)</f>
        <v>3154.75</v>
      </c>
      <c r="AM10" s="104">
        <f t="shared" si="18"/>
        <v>403.2</v>
      </c>
      <c r="AN10" s="125">
        <f t="shared" si="19"/>
        <v>1440</v>
      </c>
      <c r="AO10" s="79">
        <f t="shared" si="19"/>
        <v>1058.2</v>
      </c>
      <c r="AP10" s="79">
        <f t="shared" si="19"/>
        <v>528</v>
      </c>
      <c r="AQ10" s="125">
        <v>280</v>
      </c>
      <c r="AR10" s="129">
        <f>AVERAGE(AM10,AO10:AP10)</f>
        <v>663.13333333333333</v>
      </c>
      <c r="AS10" s="14">
        <f t="shared" si="5"/>
        <v>3817.8833333333332</v>
      </c>
      <c r="AT10" s="217">
        <v>1</v>
      </c>
      <c r="AU10" s="225">
        <f t="shared" si="20"/>
        <v>2150.4</v>
      </c>
      <c r="AV10" s="156">
        <f t="shared" si="21"/>
        <v>6750</v>
      </c>
      <c r="AW10" s="220">
        <v>5250</v>
      </c>
      <c r="AX10" s="220">
        <f t="shared" si="22"/>
        <v>1980</v>
      </c>
      <c r="AY10" s="220">
        <v>2000</v>
      </c>
      <c r="AZ10" s="222">
        <f>AVERAGE(AU10,AW10:AY10)</f>
        <v>2845.1</v>
      </c>
      <c r="BA10" s="220">
        <f t="shared" si="6"/>
        <v>322.56</v>
      </c>
      <c r="BB10" s="156">
        <f t="shared" si="7"/>
        <v>1350</v>
      </c>
      <c r="BC10" s="156">
        <f t="shared" si="7"/>
        <v>1050</v>
      </c>
      <c r="BD10" s="220">
        <f t="shared" si="7"/>
        <v>396</v>
      </c>
      <c r="BE10" s="176">
        <v>150</v>
      </c>
      <c r="BF10" s="226">
        <f>AVERAGE(BA10,BD10)</f>
        <v>359.28</v>
      </c>
      <c r="BG10" s="213">
        <f t="shared" si="8"/>
        <v>3204.38</v>
      </c>
    </row>
    <row r="11" spans="1:59" ht="24" customHeight="1" thickBot="1" x14ac:dyDescent="0.25">
      <c r="A11" s="11" t="s">
        <v>44</v>
      </c>
      <c r="B11" s="100" t="s">
        <v>45</v>
      </c>
      <c r="C11" s="13">
        <v>2</v>
      </c>
      <c r="D11" s="155">
        <v>2500</v>
      </c>
      <c r="E11" s="156">
        <v>7500</v>
      </c>
      <c r="F11" s="118">
        <v>3900</v>
      </c>
      <c r="G11" s="118">
        <v>2750</v>
      </c>
      <c r="H11" s="118">
        <v>2000</v>
      </c>
      <c r="I11" s="116">
        <f>AVERAGE(D11,F11:H11)</f>
        <v>2787.5</v>
      </c>
      <c r="J11" s="77">
        <v>1</v>
      </c>
      <c r="K11" s="162">
        <f t="shared" si="9"/>
        <v>375</v>
      </c>
      <c r="L11" s="156">
        <f t="shared" si="10"/>
        <v>1500</v>
      </c>
      <c r="M11" s="163">
        <f t="shared" si="10"/>
        <v>780</v>
      </c>
      <c r="N11" s="163">
        <f t="shared" si="10"/>
        <v>550</v>
      </c>
      <c r="O11" s="156">
        <v>200</v>
      </c>
      <c r="P11" s="131">
        <f t="shared" si="11"/>
        <v>568.33333333333337</v>
      </c>
      <c r="Q11" s="77">
        <v>1</v>
      </c>
      <c r="R11" s="157">
        <v>500</v>
      </c>
      <c r="S11" s="156">
        <f t="shared" si="12"/>
        <v>6000</v>
      </c>
      <c r="T11" s="163">
        <f t="shared" si="12"/>
        <v>3120</v>
      </c>
      <c r="U11" s="163">
        <f t="shared" si="12"/>
        <v>2200</v>
      </c>
      <c r="V11" s="163">
        <v>1600</v>
      </c>
      <c r="W11" s="131">
        <f t="shared" ref="W11" si="23">AVERAGE(R11:V11)</f>
        <v>2684</v>
      </c>
      <c r="X11" s="77">
        <v>1</v>
      </c>
      <c r="Y11" s="157">
        <f t="shared" si="13"/>
        <v>75</v>
      </c>
      <c r="Z11" s="156">
        <f t="shared" si="14"/>
        <v>1200</v>
      </c>
      <c r="AA11" s="163">
        <f t="shared" si="14"/>
        <v>624</v>
      </c>
      <c r="AB11" s="163">
        <f t="shared" si="14"/>
        <v>440</v>
      </c>
      <c r="AC11" s="156">
        <v>200</v>
      </c>
      <c r="AD11" s="120">
        <f>AVERAGE(AA11:AB11)</f>
        <v>532</v>
      </c>
      <c r="AE11" s="166">
        <f t="shared" si="4"/>
        <v>9359.3333333333321</v>
      </c>
      <c r="AF11" s="78">
        <v>1</v>
      </c>
      <c r="AG11" s="127">
        <f t="shared" si="15"/>
        <v>400</v>
      </c>
      <c r="AH11" s="125">
        <f t="shared" si="16"/>
        <v>6000</v>
      </c>
      <c r="AI11" s="79">
        <v>3500</v>
      </c>
      <c r="AJ11" s="79">
        <f t="shared" si="17"/>
        <v>2200</v>
      </c>
      <c r="AK11" s="79">
        <v>1600</v>
      </c>
      <c r="AL11" s="114">
        <f>AVERAGE(AI11:AK11)</f>
        <v>2433.3333333333335</v>
      </c>
      <c r="AM11" s="127">
        <f t="shared" si="18"/>
        <v>60</v>
      </c>
      <c r="AN11" s="125">
        <f t="shared" si="19"/>
        <v>1200</v>
      </c>
      <c r="AO11" s="79">
        <f t="shared" si="19"/>
        <v>700</v>
      </c>
      <c r="AP11" s="79">
        <f t="shared" si="19"/>
        <v>440</v>
      </c>
      <c r="AQ11" s="125">
        <v>218</v>
      </c>
      <c r="AR11" s="129">
        <f>AVERAGE(AO11:AP11)</f>
        <v>570</v>
      </c>
      <c r="AS11" s="14">
        <f t="shared" si="5"/>
        <v>3003.3333333333335</v>
      </c>
      <c r="AT11" s="217">
        <v>1</v>
      </c>
      <c r="AU11" s="169">
        <f t="shared" si="20"/>
        <v>320</v>
      </c>
      <c r="AV11" s="156">
        <f t="shared" si="21"/>
        <v>5625</v>
      </c>
      <c r="AW11" s="220">
        <v>3300</v>
      </c>
      <c r="AX11" s="220">
        <f t="shared" si="22"/>
        <v>1650</v>
      </c>
      <c r="AY11" s="220">
        <v>1600</v>
      </c>
      <c r="AZ11" s="222">
        <f>AVERAGE(AW11:AY11)</f>
        <v>2183.3333333333335</v>
      </c>
      <c r="BA11" s="156">
        <f t="shared" si="6"/>
        <v>48</v>
      </c>
      <c r="BB11" s="156">
        <f t="shared" si="7"/>
        <v>1125</v>
      </c>
      <c r="BC11" s="220">
        <f t="shared" si="7"/>
        <v>660</v>
      </c>
      <c r="BD11" s="220">
        <f t="shared" si="7"/>
        <v>330</v>
      </c>
      <c r="BE11" s="176">
        <v>110</v>
      </c>
      <c r="BF11" s="190">
        <f>AVERAGE(BC11:BD11)</f>
        <v>495</v>
      </c>
      <c r="BG11" s="213">
        <f t="shared" si="8"/>
        <v>2678.3333333333335</v>
      </c>
    </row>
    <row r="12" spans="1:59" ht="24" customHeight="1" thickBot="1" x14ac:dyDescent="0.25">
      <c r="A12" s="11" t="s">
        <v>46</v>
      </c>
      <c r="B12" s="100" t="s">
        <v>47</v>
      </c>
      <c r="C12" s="13">
        <v>2</v>
      </c>
      <c r="D12" s="155">
        <v>2500</v>
      </c>
      <c r="E12" s="156">
        <v>7000</v>
      </c>
      <c r="F12" s="118">
        <v>3700</v>
      </c>
      <c r="G12" s="118">
        <v>2500</v>
      </c>
      <c r="H12" s="118">
        <v>1800</v>
      </c>
      <c r="I12" s="116">
        <f>AVERAGE(D12,F12:H12)</f>
        <v>2625</v>
      </c>
      <c r="J12" s="77">
        <v>1</v>
      </c>
      <c r="K12" s="162">
        <f t="shared" si="9"/>
        <v>375</v>
      </c>
      <c r="L12" s="156">
        <f t="shared" si="10"/>
        <v>1400</v>
      </c>
      <c r="M12" s="163">
        <f t="shared" si="10"/>
        <v>740</v>
      </c>
      <c r="N12" s="163">
        <f t="shared" si="10"/>
        <v>500</v>
      </c>
      <c r="O12" s="156">
        <v>150</v>
      </c>
      <c r="P12" s="131">
        <f t="shared" si="11"/>
        <v>538.33333333333337</v>
      </c>
      <c r="Q12" s="77">
        <v>1</v>
      </c>
      <c r="R12" s="162">
        <v>2000</v>
      </c>
      <c r="S12" s="156">
        <f t="shared" si="12"/>
        <v>5600</v>
      </c>
      <c r="T12" s="163">
        <f t="shared" si="12"/>
        <v>2960</v>
      </c>
      <c r="U12" s="163">
        <f t="shared" si="12"/>
        <v>2000</v>
      </c>
      <c r="V12" s="163">
        <v>1440</v>
      </c>
      <c r="W12" s="120">
        <f>AVERAGE(R12,T12:V12)</f>
        <v>2100</v>
      </c>
      <c r="X12" s="77">
        <v>1</v>
      </c>
      <c r="Y12" s="162">
        <f t="shared" si="13"/>
        <v>300</v>
      </c>
      <c r="Z12" s="156">
        <f t="shared" si="14"/>
        <v>1120</v>
      </c>
      <c r="AA12" s="163">
        <f t="shared" si="14"/>
        <v>592</v>
      </c>
      <c r="AB12" s="163">
        <f t="shared" si="14"/>
        <v>400</v>
      </c>
      <c r="AC12" s="156">
        <v>150</v>
      </c>
      <c r="AD12" s="131">
        <f>AVERAGE(Y12,AA12:AB12)</f>
        <v>430.66666666666669</v>
      </c>
      <c r="AE12" s="166">
        <f t="shared" si="4"/>
        <v>8319</v>
      </c>
      <c r="AF12" s="78">
        <v>1</v>
      </c>
      <c r="AG12" s="104">
        <f t="shared" si="15"/>
        <v>1600</v>
      </c>
      <c r="AH12" s="125">
        <f t="shared" si="16"/>
        <v>5600</v>
      </c>
      <c r="AI12" s="79">
        <v>3200</v>
      </c>
      <c r="AJ12" s="79">
        <f t="shared" si="17"/>
        <v>2000</v>
      </c>
      <c r="AK12" s="79">
        <v>1440</v>
      </c>
      <c r="AL12" s="114">
        <f>AVERAGE(AI12:AK12)</f>
        <v>2213.3333333333335</v>
      </c>
      <c r="AM12" s="127">
        <f t="shared" si="18"/>
        <v>240</v>
      </c>
      <c r="AN12" s="125">
        <f t="shared" si="19"/>
        <v>1120</v>
      </c>
      <c r="AO12" s="79">
        <f t="shared" si="19"/>
        <v>640</v>
      </c>
      <c r="AP12" s="79">
        <f t="shared" si="19"/>
        <v>400</v>
      </c>
      <c r="AQ12" s="125">
        <v>182</v>
      </c>
      <c r="AR12" s="129">
        <f>AVERAGE(AO12:AP12)</f>
        <v>520</v>
      </c>
      <c r="AS12" s="14">
        <f t="shared" si="5"/>
        <v>2733.3333333333335</v>
      </c>
      <c r="AT12" s="217">
        <v>1</v>
      </c>
      <c r="AU12" s="225">
        <f t="shared" si="20"/>
        <v>1280</v>
      </c>
      <c r="AV12" s="156">
        <f t="shared" si="21"/>
        <v>5250</v>
      </c>
      <c r="AW12" s="220">
        <v>3000</v>
      </c>
      <c r="AX12" s="220">
        <f t="shared" si="22"/>
        <v>1500</v>
      </c>
      <c r="AY12" s="220">
        <v>1440</v>
      </c>
      <c r="AZ12" s="222">
        <f>AVERAGE(AU12,AW12:AY12)</f>
        <v>1805</v>
      </c>
      <c r="BA12" s="156">
        <f t="shared" si="6"/>
        <v>192</v>
      </c>
      <c r="BB12" s="156">
        <f t="shared" si="7"/>
        <v>1050</v>
      </c>
      <c r="BC12" s="220">
        <f t="shared" si="7"/>
        <v>600</v>
      </c>
      <c r="BD12" s="220">
        <f t="shared" si="7"/>
        <v>300</v>
      </c>
      <c r="BE12" s="176">
        <v>100</v>
      </c>
      <c r="BF12" s="190">
        <f>AVERAGE(BC12:BD12)</f>
        <v>450</v>
      </c>
      <c r="BG12" s="213">
        <f t="shared" si="8"/>
        <v>2255</v>
      </c>
    </row>
    <row r="13" spans="1:59" ht="24" customHeight="1" thickBot="1" x14ac:dyDescent="0.25">
      <c r="A13" s="11" t="s">
        <v>48</v>
      </c>
      <c r="B13" s="100" t="s">
        <v>49</v>
      </c>
      <c r="C13" s="13">
        <v>62</v>
      </c>
      <c r="D13" s="155">
        <v>2500</v>
      </c>
      <c r="E13" s="156">
        <v>6500</v>
      </c>
      <c r="F13" s="118">
        <v>3900</v>
      </c>
      <c r="G13" s="156">
        <v>1500</v>
      </c>
      <c r="H13" s="156">
        <v>1000</v>
      </c>
      <c r="I13" s="116">
        <f>AVERAGE(D13,F13)</f>
        <v>3200</v>
      </c>
      <c r="J13" s="77">
        <v>1</v>
      </c>
      <c r="K13" s="162">
        <f t="shared" si="9"/>
        <v>375</v>
      </c>
      <c r="L13" s="156">
        <f t="shared" si="10"/>
        <v>1300</v>
      </c>
      <c r="M13" s="163">
        <f t="shared" si="10"/>
        <v>780</v>
      </c>
      <c r="N13" s="163">
        <f t="shared" si="10"/>
        <v>300</v>
      </c>
      <c r="O13" s="156">
        <v>120</v>
      </c>
      <c r="P13" s="120">
        <f t="shared" si="11"/>
        <v>485</v>
      </c>
      <c r="Q13" s="77">
        <v>6</v>
      </c>
      <c r="R13" s="162">
        <v>2000</v>
      </c>
      <c r="S13" s="156">
        <f t="shared" si="12"/>
        <v>5200</v>
      </c>
      <c r="T13" s="163">
        <f t="shared" si="12"/>
        <v>3120</v>
      </c>
      <c r="U13" s="163">
        <f t="shared" si="12"/>
        <v>1200</v>
      </c>
      <c r="V13" s="156">
        <v>800</v>
      </c>
      <c r="W13" s="120">
        <f>AVERAGE(R13,T13:U13)</f>
        <v>2106.6666666666665</v>
      </c>
      <c r="X13" s="77">
        <v>1</v>
      </c>
      <c r="Y13" s="162">
        <f t="shared" si="13"/>
        <v>300</v>
      </c>
      <c r="Z13" s="156">
        <f t="shared" si="14"/>
        <v>1040</v>
      </c>
      <c r="AA13" s="163">
        <f t="shared" si="14"/>
        <v>624</v>
      </c>
      <c r="AB13" s="163">
        <f t="shared" si="14"/>
        <v>240</v>
      </c>
      <c r="AC13" s="156">
        <v>96</v>
      </c>
      <c r="AD13" s="120">
        <f>AVERAGE(Y13,AA13:AB13)</f>
        <v>388</v>
      </c>
      <c r="AE13" s="166">
        <f t="shared" si="4"/>
        <v>211913</v>
      </c>
      <c r="AF13" s="78">
        <v>1</v>
      </c>
      <c r="AG13" s="104">
        <f t="shared" si="15"/>
        <v>1600</v>
      </c>
      <c r="AH13" s="125">
        <f t="shared" si="16"/>
        <v>5200</v>
      </c>
      <c r="AI13" s="79">
        <v>3500</v>
      </c>
      <c r="AJ13" s="79">
        <f t="shared" si="17"/>
        <v>1200</v>
      </c>
      <c r="AK13" s="125">
        <v>800</v>
      </c>
      <c r="AL13" s="114">
        <f>AVERAGE(AI13:AJ13)</f>
        <v>2350</v>
      </c>
      <c r="AM13" s="104">
        <f t="shared" si="18"/>
        <v>240</v>
      </c>
      <c r="AN13" s="125">
        <f t="shared" si="19"/>
        <v>1040</v>
      </c>
      <c r="AO13" s="79">
        <f t="shared" si="19"/>
        <v>700</v>
      </c>
      <c r="AP13" s="79">
        <f t="shared" si="19"/>
        <v>240</v>
      </c>
      <c r="AQ13" s="125">
        <v>113</v>
      </c>
      <c r="AR13" s="114">
        <f>AVERAGE(AM13,AO13:AP13)</f>
        <v>393.33333333333331</v>
      </c>
      <c r="AS13" s="14">
        <f t="shared" si="5"/>
        <v>2743.3333333333335</v>
      </c>
      <c r="AT13" s="217">
        <v>1</v>
      </c>
      <c r="AU13" s="225">
        <f t="shared" si="20"/>
        <v>1280</v>
      </c>
      <c r="AV13" s="156">
        <f t="shared" si="21"/>
        <v>4875</v>
      </c>
      <c r="AW13" s="220">
        <v>3300</v>
      </c>
      <c r="AX13" s="156">
        <f t="shared" si="22"/>
        <v>900</v>
      </c>
      <c r="AY13" s="156">
        <v>800</v>
      </c>
      <c r="AZ13" s="222">
        <f>AVERAGE(AU13,AW13)</f>
        <v>2290</v>
      </c>
      <c r="BA13" s="156">
        <f t="shared" si="6"/>
        <v>192</v>
      </c>
      <c r="BB13" s="156">
        <f t="shared" si="7"/>
        <v>975</v>
      </c>
      <c r="BC13" s="220">
        <f t="shared" si="7"/>
        <v>660</v>
      </c>
      <c r="BD13" s="156">
        <f t="shared" si="7"/>
        <v>180</v>
      </c>
      <c r="BE13" s="176">
        <v>100</v>
      </c>
      <c r="BF13" s="190">
        <f>BC13</f>
        <v>660</v>
      </c>
      <c r="BG13" s="213">
        <f t="shared" si="8"/>
        <v>2950</v>
      </c>
    </row>
    <row r="14" spans="1:59" ht="24" customHeight="1" thickBot="1" x14ac:dyDescent="0.25">
      <c r="A14" s="11" t="s">
        <v>50</v>
      </c>
      <c r="B14" s="100" t="s">
        <v>51</v>
      </c>
      <c r="C14" s="13">
        <v>24</v>
      </c>
      <c r="D14" s="155">
        <v>2500</v>
      </c>
      <c r="E14" s="156">
        <v>6000</v>
      </c>
      <c r="F14" s="118">
        <v>3700</v>
      </c>
      <c r="G14" s="118">
        <v>1500</v>
      </c>
      <c r="H14" s="156">
        <v>1000</v>
      </c>
      <c r="I14" s="116">
        <f>AVERAGE(D14,F14:G14)</f>
        <v>2566.6666666666665</v>
      </c>
      <c r="J14" s="77">
        <v>1</v>
      </c>
      <c r="K14" s="162">
        <f t="shared" si="9"/>
        <v>375</v>
      </c>
      <c r="L14" s="156">
        <f t="shared" si="10"/>
        <v>1200</v>
      </c>
      <c r="M14" s="163">
        <f t="shared" si="10"/>
        <v>740</v>
      </c>
      <c r="N14" s="163">
        <f t="shared" si="10"/>
        <v>300</v>
      </c>
      <c r="O14" s="156">
        <v>110</v>
      </c>
      <c r="P14" s="120">
        <f t="shared" si="11"/>
        <v>471.66666666666669</v>
      </c>
      <c r="Q14" s="77">
        <v>6</v>
      </c>
      <c r="R14" s="162">
        <v>2000</v>
      </c>
      <c r="S14" s="156">
        <f t="shared" si="12"/>
        <v>4800</v>
      </c>
      <c r="T14" s="163">
        <f t="shared" si="12"/>
        <v>2960</v>
      </c>
      <c r="U14" s="163">
        <f t="shared" si="12"/>
        <v>1200</v>
      </c>
      <c r="V14" s="156">
        <v>800</v>
      </c>
      <c r="W14" s="120">
        <f>AVERAGE(R14,T14:U14)</f>
        <v>2053.3333333333335</v>
      </c>
      <c r="X14" s="77">
        <v>1</v>
      </c>
      <c r="Y14" s="162">
        <f t="shared" si="13"/>
        <v>300</v>
      </c>
      <c r="Z14" s="156">
        <f t="shared" si="14"/>
        <v>960</v>
      </c>
      <c r="AA14" s="163">
        <f t="shared" si="14"/>
        <v>592</v>
      </c>
      <c r="AB14" s="163">
        <f t="shared" si="14"/>
        <v>240</v>
      </c>
      <c r="AC14" s="156">
        <v>88</v>
      </c>
      <c r="AD14" s="120">
        <f>AVERAGE(Y14,AA14:AB14)</f>
        <v>377.33333333333331</v>
      </c>
      <c r="AE14" s="166">
        <f t="shared" si="4"/>
        <v>74768.999999999985</v>
      </c>
      <c r="AF14" s="78">
        <v>1</v>
      </c>
      <c r="AG14" s="104">
        <f t="shared" si="15"/>
        <v>1600</v>
      </c>
      <c r="AH14" s="125">
        <f t="shared" si="16"/>
        <v>4800</v>
      </c>
      <c r="AI14" s="79">
        <v>3200</v>
      </c>
      <c r="AJ14" s="79">
        <f t="shared" si="17"/>
        <v>1200</v>
      </c>
      <c r="AK14" s="125">
        <v>800</v>
      </c>
      <c r="AL14" s="114">
        <f>AVERAGE(AI14:AJ14)</f>
        <v>2200</v>
      </c>
      <c r="AM14" s="104">
        <f t="shared" si="18"/>
        <v>240</v>
      </c>
      <c r="AN14" s="125">
        <f t="shared" si="19"/>
        <v>960</v>
      </c>
      <c r="AO14" s="79">
        <f t="shared" si="19"/>
        <v>640</v>
      </c>
      <c r="AP14" s="79">
        <f t="shared" si="19"/>
        <v>240</v>
      </c>
      <c r="AQ14" s="125">
        <v>101</v>
      </c>
      <c r="AR14" s="114">
        <f>AVERAGE(AM14,AO14:AP14)</f>
        <v>373.33333333333331</v>
      </c>
      <c r="AS14" s="14">
        <f t="shared" si="5"/>
        <v>2573.3333333333335</v>
      </c>
      <c r="AT14" s="217">
        <v>1</v>
      </c>
      <c r="AU14" s="225">
        <f t="shared" si="20"/>
        <v>1280</v>
      </c>
      <c r="AV14" s="220">
        <f t="shared" si="21"/>
        <v>4500</v>
      </c>
      <c r="AW14" s="220">
        <v>3000</v>
      </c>
      <c r="AX14" s="156">
        <f t="shared" si="22"/>
        <v>900</v>
      </c>
      <c r="AY14" s="156">
        <v>800</v>
      </c>
      <c r="AZ14" s="222">
        <f t="shared" ref="AZ14" si="24">AVERAGE(AU14:AY14)</f>
        <v>2096</v>
      </c>
      <c r="BA14" s="156">
        <f t="shared" si="6"/>
        <v>192</v>
      </c>
      <c r="BB14" s="156">
        <f t="shared" si="7"/>
        <v>900</v>
      </c>
      <c r="BC14" s="220">
        <f t="shared" si="7"/>
        <v>600</v>
      </c>
      <c r="BD14" s="156">
        <f t="shared" si="7"/>
        <v>180</v>
      </c>
      <c r="BE14" s="176">
        <v>95</v>
      </c>
      <c r="BF14" s="190">
        <f>BC14</f>
        <v>600</v>
      </c>
      <c r="BG14" s="213">
        <f t="shared" si="8"/>
        <v>2696</v>
      </c>
    </row>
    <row r="15" spans="1:59" ht="24" customHeight="1" thickBot="1" x14ac:dyDescent="0.25">
      <c r="A15" s="11" t="s">
        <v>52</v>
      </c>
      <c r="B15" s="100" t="s">
        <v>53</v>
      </c>
      <c r="C15" s="13">
        <v>10</v>
      </c>
      <c r="D15" s="155">
        <v>1800</v>
      </c>
      <c r="E15" s="156">
        <v>6800</v>
      </c>
      <c r="F15" s="118">
        <v>2900</v>
      </c>
      <c r="G15" s="118">
        <v>1250</v>
      </c>
      <c r="H15" s="156">
        <v>1000</v>
      </c>
      <c r="I15" s="116">
        <f>AVERAGE(D15,F15:G15)</f>
        <v>1983.3333333333333</v>
      </c>
      <c r="J15" s="77">
        <v>1</v>
      </c>
      <c r="K15" s="162">
        <f t="shared" si="9"/>
        <v>270</v>
      </c>
      <c r="L15" s="156">
        <f t="shared" si="10"/>
        <v>1360</v>
      </c>
      <c r="M15" s="163">
        <f t="shared" si="10"/>
        <v>580</v>
      </c>
      <c r="N15" s="163">
        <f t="shared" si="10"/>
        <v>250</v>
      </c>
      <c r="O15" s="156">
        <v>100</v>
      </c>
      <c r="P15" s="120">
        <f t="shared" si="11"/>
        <v>366.66666666666669</v>
      </c>
      <c r="Q15" s="77">
        <v>1</v>
      </c>
      <c r="R15" s="162">
        <v>1440</v>
      </c>
      <c r="S15" s="156">
        <f t="shared" si="12"/>
        <v>5440</v>
      </c>
      <c r="T15" s="163">
        <f t="shared" si="12"/>
        <v>2320</v>
      </c>
      <c r="U15" s="156">
        <f t="shared" si="12"/>
        <v>1000</v>
      </c>
      <c r="V15" s="156">
        <v>800</v>
      </c>
      <c r="W15" s="131">
        <f>AVERAGE(R15,T15)</f>
        <v>1880</v>
      </c>
      <c r="X15" s="77">
        <v>1</v>
      </c>
      <c r="Y15" s="162">
        <f t="shared" si="13"/>
        <v>216</v>
      </c>
      <c r="Z15" s="156">
        <f t="shared" si="14"/>
        <v>1088</v>
      </c>
      <c r="AA15" s="163">
        <f t="shared" si="14"/>
        <v>464</v>
      </c>
      <c r="AB15" s="156">
        <f t="shared" si="14"/>
        <v>200</v>
      </c>
      <c r="AC15" s="156">
        <v>100</v>
      </c>
      <c r="AD15" s="120">
        <f>AVERAGE(Y15,AA15)</f>
        <v>340</v>
      </c>
      <c r="AE15" s="166">
        <f t="shared" si="4"/>
        <v>22420</v>
      </c>
      <c r="AF15" s="78">
        <v>1</v>
      </c>
      <c r="AG15" s="104">
        <f t="shared" si="15"/>
        <v>1152</v>
      </c>
      <c r="AH15" s="125">
        <f t="shared" si="16"/>
        <v>5440</v>
      </c>
      <c r="AI15" s="79">
        <v>2600</v>
      </c>
      <c r="AJ15" s="125">
        <f t="shared" si="17"/>
        <v>1000</v>
      </c>
      <c r="AK15" s="125">
        <v>800</v>
      </c>
      <c r="AL15" s="114">
        <f>AVERAGE(AG15,AI15)</f>
        <v>1876</v>
      </c>
      <c r="AM15" s="127">
        <f t="shared" si="18"/>
        <v>172.79999999999998</v>
      </c>
      <c r="AN15" s="125">
        <f t="shared" si="19"/>
        <v>1088</v>
      </c>
      <c r="AO15" s="79">
        <f t="shared" si="19"/>
        <v>520</v>
      </c>
      <c r="AP15" s="79">
        <f t="shared" si="19"/>
        <v>200</v>
      </c>
      <c r="AQ15" s="125">
        <v>108</v>
      </c>
      <c r="AR15" s="114">
        <f>AVERAGE(AO15:AP15)</f>
        <v>360</v>
      </c>
      <c r="AS15" s="14">
        <f t="shared" si="5"/>
        <v>2236</v>
      </c>
      <c r="AT15" s="217">
        <v>1</v>
      </c>
      <c r="AU15" s="169">
        <f t="shared" si="20"/>
        <v>921.6</v>
      </c>
      <c r="AV15" s="156">
        <f t="shared" si="21"/>
        <v>5100</v>
      </c>
      <c r="AW15" s="220">
        <v>2200</v>
      </c>
      <c r="AX15" s="156">
        <f t="shared" si="22"/>
        <v>750</v>
      </c>
      <c r="AY15" s="156">
        <v>800</v>
      </c>
      <c r="AZ15" s="222">
        <f>AW15</f>
        <v>2200</v>
      </c>
      <c r="BA15" s="156">
        <f t="shared" si="6"/>
        <v>138.24</v>
      </c>
      <c r="BB15" s="156">
        <f t="shared" si="7"/>
        <v>1020</v>
      </c>
      <c r="BC15" s="220">
        <f t="shared" si="7"/>
        <v>440</v>
      </c>
      <c r="BD15" s="156">
        <f t="shared" si="7"/>
        <v>150</v>
      </c>
      <c r="BE15" s="176">
        <v>85</v>
      </c>
      <c r="BF15" s="226">
        <f>BC15</f>
        <v>440</v>
      </c>
      <c r="BG15" s="213">
        <f t="shared" si="8"/>
        <v>2640</v>
      </c>
    </row>
    <row r="16" spans="1:59" ht="24" customHeight="1" thickBot="1" x14ac:dyDescent="0.25">
      <c r="A16" s="11" t="s">
        <v>54</v>
      </c>
      <c r="B16" s="100" t="s">
        <v>55</v>
      </c>
      <c r="C16" s="13">
        <v>376</v>
      </c>
      <c r="D16" s="155">
        <v>1600</v>
      </c>
      <c r="E16" s="156">
        <v>6200</v>
      </c>
      <c r="F16" s="118">
        <v>2700</v>
      </c>
      <c r="G16" s="118">
        <v>1000</v>
      </c>
      <c r="H16" s="156">
        <v>980</v>
      </c>
      <c r="I16" s="116">
        <f>AVERAGE(D16,F16:G16)</f>
        <v>1766.6666666666667</v>
      </c>
      <c r="J16" s="77">
        <v>2</v>
      </c>
      <c r="K16" s="162">
        <f t="shared" si="9"/>
        <v>240</v>
      </c>
      <c r="L16" s="156">
        <f t="shared" si="10"/>
        <v>1240</v>
      </c>
      <c r="M16" s="163">
        <f t="shared" si="10"/>
        <v>540</v>
      </c>
      <c r="N16" s="156">
        <f t="shared" si="10"/>
        <v>200</v>
      </c>
      <c r="O16" s="156">
        <v>98</v>
      </c>
      <c r="P16" s="131">
        <f>AVERAGE(K16,M16)</f>
        <v>390</v>
      </c>
      <c r="Q16" s="77">
        <v>6</v>
      </c>
      <c r="R16" s="162">
        <v>1280</v>
      </c>
      <c r="S16" s="156">
        <f t="shared" si="12"/>
        <v>4960</v>
      </c>
      <c r="T16" s="163">
        <f t="shared" si="12"/>
        <v>2160</v>
      </c>
      <c r="U16" s="156">
        <f t="shared" si="12"/>
        <v>800</v>
      </c>
      <c r="V16" s="156">
        <v>784</v>
      </c>
      <c r="W16" s="131">
        <f>AVERAGE(R16,T16)</f>
        <v>1720</v>
      </c>
      <c r="X16" s="77">
        <v>2</v>
      </c>
      <c r="Y16" s="162">
        <f t="shared" si="13"/>
        <v>192</v>
      </c>
      <c r="Z16" s="156">
        <f t="shared" si="14"/>
        <v>992</v>
      </c>
      <c r="AA16" s="163">
        <f t="shared" si="14"/>
        <v>432</v>
      </c>
      <c r="AB16" s="156">
        <f t="shared" si="14"/>
        <v>160</v>
      </c>
      <c r="AC16" s="156">
        <v>70</v>
      </c>
      <c r="AD16" s="120">
        <f>AVERAGE(Y16,AA16)</f>
        <v>312</v>
      </c>
      <c r="AE16" s="166">
        <f t="shared" si="4"/>
        <v>675990.66666666674</v>
      </c>
      <c r="AF16" s="78">
        <v>1</v>
      </c>
      <c r="AG16" s="104">
        <f t="shared" si="15"/>
        <v>1024</v>
      </c>
      <c r="AH16" s="125">
        <f t="shared" si="16"/>
        <v>4960</v>
      </c>
      <c r="AI16" s="79">
        <v>2300</v>
      </c>
      <c r="AJ16" s="125">
        <f t="shared" si="17"/>
        <v>800</v>
      </c>
      <c r="AK16" s="125">
        <v>784</v>
      </c>
      <c r="AL16" s="114">
        <f>AVERAGE(AG16,AI16)</f>
        <v>1662</v>
      </c>
      <c r="AM16" s="127">
        <f t="shared" si="18"/>
        <v>153.6</v>
      </c>
      <c r="AN16" s="125">
        <f t="shared" si="19"/>
        <v>992</v>
      </c>
      <c r="AO16" s="79">
        <f t="shared" si="19"/>
        <v>460</v>
      </c>
      <c r="AP16" s="125">
        <f t="shared" si="19"/>
        <v>160</v>
      </c>
      <c r="AQ16" s="125">
        <v>91</v>
      </c>
      <c r="AR16" s="129">
        <f>AO16</f>
        <v>460</v>
      </c>
      <c r="AS16" s="14">
        <f t="shared" si="5"/>
        <v>2122</v>
      </c>
      <c r="AT16" s="217">
        <v>1</v>
      </c>
      <c r="AU16" s="169">
        <f t="shared" si="20"/>
        <v>819.2</v>
      </c>
      <c r="AV16" s="156">
        <f t="shared" si="21"/>
        <v>4650</v>
      </c>
      <c r="AW16" s="220">
        <v>2000</v>
      </c>
      <c r="AX16" s="156">
        <f t="shared" si="22"/>
        <v>600</v>
      </c>
      <c r="AY16" s="156">
        <v>784</v>
      </c>
      <c r="AZ16" s="222">
        <f>AW16</f>
        <v>2000</v>
      </c>
      <c r="BA16" s="156">
        <f t="shared" si="6"/>
        <v>122.88</v>
      </c>
      <c r="BB16" s="156">
        <f t="shared" si="7"/>
        <v>930</v>
      </c>
      <c r="BC16" s="220">
        <f t="shared" si="7"/>
        <v>400</v>
      </c>
      <c r="BD16" s="156">
        <f t="shared" si="7"/>
        <v>120</v>
      </c>
      <c r="BE16" s="176">
        <v>84</v>
      </c>
      <c r="BF16" s="226">
        <f>BC16</f>
        <v>400</v>
      </c>
      <c r="BG16" s="213">
        <f t="shared" si="8"/>
        <v>2400</v>
      </c>
    </row>
    <row r="17" spans="1:59" ht="24" customHeight="1" thickBot="1" x14ac:dyDescent="0.25">
      <c r="A17" s="11" t="s">
        <v>56</v>
      </c>
      <c r="B17" s="100" t="s">
        <v>57</v>
      </c>
      <c r="C17" s="13">
        <v>18</v>
      </c>
      <c r="D17" s="155">
        <v>1500</v>
      </c>
      <c r="E17" s="156">
        <v>6000</v>
      </c>
      <c r="F17" s="118">
        <v>2500</v>
      </c>
      <c r="G17" s="156">
        <v>800</v>
      </c>
      <c r="H17" s="156">
        <v>700</v>
      </c>
      <c r="I17" s="116">
        <f>AVERAGE(D17,F17)</f>
        <v>2000</v>
      </c>
      <c r="J17" s="77">
        <v>1</v>
      </c>
      <c r="K17" s="162">
        <f t="shared" si="9"/>
        <v>225</v>
      </c>
      <c r="L17" s="156">
        <f t="shared" si="10"/>
        <v>1200</v>
      </c>
      <c r="M17" s="163">
        <f t="shared" si="10"/>
        <v>500</v>
      </c>
      <c r="N17" s="156">
        <f t="shared" si="10"/>
        <v>160</v>
      </c>
      <c r="O17" s="156">
        <v>70</v>
      </c>
      <c r="P17" s="120">
        <f>AVERAGE(K17,M17)</f>
        <v>362.5</v>
      </c>
      <c r="Q17" s="77">
        <v>2</v>
      </c>
      <c r="R17" s="162">
        <v>1200</v>
      </c>
      <c r="S17" s="156">
        <f t="shared" si="12"/>
        <v>4800</v>
      </c>
      <c r="T17" s="163">
        <f t="shared" si="12"/>
        <v>2000</v>
      </c>
      <c r="U17" s="156">
        <f t="shared" si="12"/>
        <v>640</v>
      </c>
      <c r="V17" s="156">
        <v>560</v>
      </c>
      <c r="W17" s="120">
        <f t="shared" ref="W17:W23" si="25">AVERAGE(R17,T17)</f>
        <v>1600</v>
      </c>
      <c r="X17" s="77">
        <v>1</v>
      </c>
      <c r="Y17" s="162">
        <f t="shared" si="13"/>
        <v>180</v>
      </c>
      <c r="Z17" s="156">
        <f t="shared" si="14"/>
        <v>960</v>
      </c>
      <c r="AA17" s="163">
        <f t="shared" si="14"/>
        <v>400</v>
      </c>
      <c r="AB17" s="156">
        <f t="shared" si="14"/>
        <v>128</v>
      </c>
      <c r="AC17" s="156">
        <v>56</v>
      </c>
      <c r="AD17" s="120">
        <f>AVERAGE(Y17,AA17)</f>
        <v>290</v>
      </c>
      <c r="AE17" s="166">
        <f t="shared" si="4"/>
        <v>39852.5</v>
      </c>
      <c r="AF17" s="78">
        <v>1</v>
      </c>
      <c r="AG17" s="104">
        <f t="shared" si="15"/>
        <v>960</v>
      </c>
      <c r="AH17" s="125">
        <f t="shared" si="16"/>
        <v>4800</v>
      </c>
      <c r="AI17" s="79">
        <v>2100</v>
      </c>
      <c r="AJ17" s="125">
        <f t="shared" si="17"/>
        <v>640</v>
      </c>
      <c r="AK17" s="125">
        <v>560</v>
      </c>
      <c r="AL17" s="114">
        <f>AVERAGE(AG17,AI17)</f>
        <v>1530</v>
      </c>
      <c r="AM17" s="127">
        <f t="shared" si="18"/>
        <v>144</v>
      </c>
      <c r="AN17" s="125">
        <f t="shared" si="19"/>
        <v>960</v>
      </c>
      <c r="AO17" s="79">
        <f t="shared" si="19"/>
        <v>420</v>
      </c>
      <c r="AP17" s="125">
        <f t="shared" si="19"/>
        <v>128</v>
      </c>
      <c r="AQ17" s="125">
        <v>71</v>
      </c>
      <c r="AR17" s="129">
        <f>AO17</f>
        <v>420</v>
      </c>
      <c r="AS17" s="14">
        <f t="shared" si="5"/>
        <v>1950</v>
      </c>
      <c r="AT17" s="217">
        <v>1</v>
      </c>
      <c r="AU17" s="169">
        <f t="shared" si="20"/>
        <v>768</v>
      </c>
      <c r="AV17" s="156">
        <f t="shared" si="21"/>
        <v>4500</v>
      </c>
      <c r="AW17" s="220">
        <v>1900</v>
      </c>
      <c r="AX17" s="156">
        <f t="shared" si="22"/>
        <v>480</v>
      </c>
      <c r="AY17" s="156">
        <v>560</v>
      </c>
      <c r="AZ17" s="222">
        <f>AW17</f>
        <v>1900</v>
      </c>
      <c r="BA17" s="156">
        <f t="shared" si="6"/>
        <v>115.19999999999999</v>
      </c>
      <c r="BB17" s="156">
        <f t="shared" si="7"/>
        <v>900</v>
      </c>
      <c r="BC17" s="220">
        <f t="shared" si="7"/>
        <v>380</v>
      </c>
      <c r="BD17" s="156">
        <f t="shared" si="7"/>
        <v>96</v>
      </c>
      <c r="BE17" s="176">
        <v>50</v>
      </c>
      <c r="BF17" s="226">
        <f>BC17</f>
        <v>380</v>
      </c>
      <c r="BG17" s="213">
        <f t="shared" si="8"/>
        <v>2280</v>
      </c>
    </row>
    <row r="18" spans="1:59" ht="24" customHeight="1" thickBot="1" x14ac:dyDescent="0.25">
      <c r="A18" s="11" t="s">
        <v>58</v>
      </c>
      <c r="B18" s="100" t="s">
        <v>59</v>
      </c>
      <c r="C18" s="13">
        <v>1000</v>
      </c>
      <c r="D18" s="155">
        <v>1300</v>
      </c>
      <c r="E18" s="156">
        <v>1500</v>
      </c>
      <c r="F18" s="118">
        <v>1300</v>
      </c>
      <c r="G18" s="118">
        <v>500</v>
      </c>
      <c r="H18" s="156">
        <v>206</v>
      </c>
      <c r="I18" s="116">
        <f>AVERAGE(D18,F18:G18)</f>
        <v>1033.3333333333333</v>
      </c>
      <c r="J18" s="77">
        <v>28.5</v>
      </c>
      <c r="K18" s="162">
        <f t="shared" si="9"/>
        <v>195</v>
      </c>
      <c r="L18" s="156">
        <f t="shared" si="10"/>
        <v>300</v>
      </c>
      <c r="M18" s="163">
        <f t="shared" si="10"/>
        <v>260</v>
      </c>
      <c r="N18" s="163">
        <f t="shared" si="10"/>
        <v>100</v>
      </c>
      <c r="O18" s="156">
        <v>20</v>
      </c>
      <c r="P18" s="120">
        <f>AVERAGE(K18,M18:N18)</f>
        <v>185</v>
      </c>
      <c r="Q18" s="77">
        <v>5</v>
      </c>
      <c r="R18" s="162">
        <v>1040</v>
      </c>
      <c r="S18" s="156">
        <f t="shared" si="12"/>
        <v>1200</v>
      </c>
      <c r="T18" s="163">
        <f t="shared" si="12"/>
        <v>1040</v>
      </c>
      <c r="U18" s="156">
        <f t="shared" si="12"/>
        <v>400</v>
      </c>
      <c r="V18" s="156">
        <v>164</v>
      </c>
      <c r="W18" s="131">
        <f t="shared" si="25"/>
        <v>1040</v>
      </c>
      <c r="X18" s="77">
        <v>5</v>
      </c>
      <c r="Y18" s="162">
        <f t="shared" si="13"/>
        <v>156</v>
      </c>
      <c r="Z18" s="163">
        <f t="shared" si="14"/>
        <v>240</v>
      </c>
      <c r="AA18" s="163">
        <f t="shared" si="14"/>
        <v>208</v>
      </c>
      <c r="AB18" s="156">
        <f t="shared" si="14"/>
        <v>80</v>
      </c>
      <c r="AC18" s="156">
        <v>15</v>
      </c>
      <c r="AD18" s="120">
        <f>AVERAGE(Y18:AA18)</f>
        <v>201.33333333333334</v>
      </c>
      <c r="AE18" s="166">
        <f t="shared" si="4"/>
        <v>1044812.4999999999</v>
      </c>
      <c r="AF18" s="78">
        <v>1</v>
      </c>
      <c r="AG18" s="104">
        <f t="shared" si="15"/>
        <v>832</v>
      </c>
      <c r="AH18" s="125">
        <f t="shared" si="16"/>
        <v>1200</v>
      </c>
      <c r="AI18" s="79">
        <v>1100</v>
      </c>
      <c r="AJ18" s="79">
        <f t="shared" si="17"/>
        <v>400</v>
      </c>
      <c r="AK18" s="125">
        <v>160</v>
      </c>
      <c r="AL18" s="114">
        <f>AVERAGE(AI18:AJ18)</f>
        <v>750</v>
      </c>
      <c r="AM18" s="104">
        <f t="shared" si="18"/>
        <v>124.8</v>
      </c>
      <c r="AN18" s="79">
        <f t="shared" si="19"/>
        <v>240</v>
      </c>
      <c r="AO18" s="79">
        <f t="shared" si="19"/>
        <v>220</v>
      </c>
      <c r="AP18" s="79">
        <f t="shared" si="19"/>
        <v>80</v>
      </c>
      <c r="AQ18" s="125">
        <v>20</v>
      </c>
      <c r="AR18" s="129">
        <f>AVERAGE(AM18:AP18)</f>
        <v>166.2</v>
      </c>
      <c r="AS18" s="14">
        <f t="shared" si="5"/>
        <v>916.2</v>
      </c>
      <c r="AT18" s="217">
        <v>1</v>
      </c>
      <c r="AU18" s="225">
        <f t="shared" si="20"/>
        <v>665.6</v>
      </c>
      <c r="AV18" s="156">
        <f t="shared" si="21"/>
        <v>1125</v>
      </c>
      <c r="AW18" s="220">
        <v>850</v>
      </c>
      <c r="AX18" s="220">
        <f t="shared" si="22"/>
        <v>300</v>
      </c>
      <c r="AY18" s="156">
        <v>160</v>
      </c>
      <c r="AZ18" s="222">
        <f>AVERAGE(AU18,AW18:AX18)</f>
        <v>605.19999999999993</v>
      </c>
      <c r="BA18" s="220">
        <f t="shared" si="6"/>
        <v>99.84</v>
      </c>
      <c r="BB18" s="156">
        <f t="shared" si="7"/>
        <v>225</v>
      </c>
      <c r="BC18" s="220">
        <f t="shared" si="7"/>
        <v>170</v>
      </c>
      <c r="BD18" s="156">
        <f t="shared" si="7"/>
        <v>60</v>
      </c>
      <c r="BE18" s="176">
        <v>18</v>
      </c>
      <c r="BF18" s="190">
        <f>AVERAGE(BA18,BC18)</f>
        <v>134.92000000000002</v>
      </c>
      <c r="BG18" s="213">
        <f t="shared" si="8"/>
        <v>740.11999999999989</v>
      </c>
    </row>
    <row r="19" spans="1:59" ht="24" customHeight="1" thickBot="1" x14ac:dyDescent="0.25">
      <c r="A19" s="11" t="s">
        <v>60</v>
      </c>
      <c r="B19" s="100" t="s">
        <v>61</v>
      </c>
      <c r="C19" s="13">
        <v>478</v>
      </c>
      <c r="D19" s="155">
        <v>2000</v>
      </c>
      <c r="E19" s="156">
        <v>6000</v>
      </c>
      <c r="F19" s="118">
        <v>3500</v>
      </c>
      <c r="G19" s="118">
        <v>1500</v>
      </c>
      <c r="H19" s="156">
        <v>1000</v>
      </c>
      <c r="I19" s="116">
        <f>AVERAGE(D19,F19:G19)</f>
        <v>2333.3333333333335</v>
      </c>
      <c r="J19" s="77">
        <v>15</v>
      </c>
      <c r="K19" s="162">
        <f t="shared" si="9"/>
        <v>300</v>
      </c>
      <c r="L19" s="156">
        <f t="shared" si="10"/>
        <v>1200</v>
      </c>
      <c r="M19" s="163">
        <f t="shared" si="10"/>
        <v>700</v>
      </c>
      <c r="N19" s="163">
        <f t="shared" si="10"/>
        <v>300</v>
      </c>
      <c r="O19" s="156">
        <v>70</v>
      </c>
      <c r="P19" s="120">
        <f>AVERAGE(K19,M19:N19)</f>
        <v>433.33333333333331</v>
      </c>
      <c r="Q19" s="77">
        <v>10.5</v>
      </c>
      <c r="R19" s="162">
        <v>1600</v>
      </c>
      <c r="S19" s="156">
        <f t="shared" si="12"/>
        <v>4800</v>
      </c>
      <c r="T19" s="163">
        <f t="shared" si="12"/>
        <v>2800</v>
      </c>
      <c r="U19" s="163">
        <f t="shared" si="12"/>
        <v>1200</v>
      </c>
      <c r="V19" s="156">
        <v>800</v>
      </c>
      <c r="W19" s="120">
        <f>AVERAGE(R19,T19:U19)</f>
        <v>1866.6666666666667</v>
      </c>
      <c r="X19" s="77">
        <v>1</v>
      </c>
      <c r="Y19" s="162">
        <f t="shared" si="13"/>
        <v>240</v>
      </c>
      <c r="Z19" s="156">
        <f t="shared" si="14"/>
        <v>960</v>
      </c>
      <c r="AA19" s="163">
        <f t="shared" si="14"/>
        <v>560</v>
      </c>
      <c r="AB19" s="163">
        <f t="shared" si="14"/>
        <v>240</v>
      </c>
      <c r="AC19" s="156">
        <v>70</v>
      </c>
      <c r="AD19" s="120">
        <f>AVERAGE(Y19,AA19:AB19)</f>
        <v>346.66666666666669</v>
      </c>
      <c r="AE19" s="166">
        <f t="shared" si="4"/>
        <v>1141780.0000000002</v>
      </c>
      <c r="AF19" s="78">
        <v>1</v>
      </c>
      <c r="AG19" s="104">
        <f t="shared" si="15"/>
        <v>1280</v>
      </c>
      <c r="AH19" s="125">
        <f t="shared" si="16"/>
        <v>4800</v>
      </c>
      <c r="AI19" s="79">
        <v>3000</v>
      </c>
      <c r="AJ19" s="79">
        <f t="shared" si="17"/>
        <v>1200</v>
      </c>
      <c r="AK19" s="125">
        <v>800</v>
      </c>
      <c r="AL19" s="114">
        <f>AVERAGE(AI19:AJ19)</f>
        <v>2100</v>
      </c>
      <c r="AM19" s="127">
        <f t="shared" si="18"/>
        <v>192</v>
      </c>
      <c r="AN19" s="125">
        <f t="shared" si="19"/>
        <v>960</v>
      </c>
      <c r="AO19" s="79">
        <f t="shared" si="19"/>
        <v>600</v>
      </c>
      <c r="AP19" s="79">
        <f t="shared" si="19"/>
        <v>240</v>
      </c>
      <c r="AQ19" s="125">
        <v>127</v>
      </c>
      <c r="AR19" s="134">
        <f>AVERAGE(AO19:AP19)</f>
        <v>420</v>
      </c>
      <c r="AS19" s="14">
        <f t="shared" si="5"/>
        <v>2520</v>
      </c>
      <c r="AT19" s="217">
        <v>1</v>
      </c>
      <c r="AU19" s="225">
        <f t="shared" si="20"/>
        <v>1024</v>
      </c>
      <c r="AV19" s="156">
        <f t="shared" si="21"/>
        <v>4500</v>
      </c>
      <c r="AW19" s="220">
        <v>2600</v>
      </c>
      <c r="AX19" s="156">
        <f t="shared" si="22"/>
        <v>900</v>
      </c>
      <c r="AY19" s="156">
        <v>800</v>
      </c>
      <c r="AZ19" s="222">
        <f>AVERAGE(AU19,AW19)</f>
        <v>1812</v>
      </c>
      <c r="BA19" s="156">
        <f t="shared" si="6"/>
        <v>153.6</v>
      </c>
      <c r="BB19" s="156">
        <f t="shared" si="7"/>
        <v>900</v>
      </c>
      <c r="BC19" s="220">
        <f t="shared" si="7"/>
        <v>520</v>
      </c>
      <c r="BD19" s="220">
        <f t="shared" si="7"/>
        <v>180</v>
      </c>
      <c r="BE19" s="176">
        <v>90</v>
      </c>
      <c r="BF19" s="226">
        <f>AVERAGE(BC19:BD19)</f>
        <v>350</v>
      </c>
      <c r="BG19" s="213">
        <f t="shared" si="8"/>
        <v>2162</v>
      </c>
    </row>
    <row r="20" spans="1:59" ht="24" customHeight="1" thickBot="1" x14ac:dyDescent="0.25">
      <c r="A20" s="11" t="s">
        <v>62</v>
      </c>
      <c r="B20" s="100" t="s">
        <v>63</v>
      </c>
      <c r="C20" s="13">
        <v>24</v>
      </c>
      <c r="D20" s="155">
        <v>2500</v>
      </c>
      <c r="E20" s="156">
        <v>4200</v>
      </c>
      <c r="F20" s="118">
        <v>2300</v>
      </c>
      <c r="G20" s="156">
        <v>750</v>
      </c>
      <c r="H20" s="156">
        <v>500</v>
      </c>
      <c r="I20" s="116">
        <f>AVERAGE(D20,F20)</f>
        <v>2400</v>
      </c>
      <c r="J20" s="77">
        <v>1</v>
      </c>
      <c r="K20" s="162">
        <f t="shared" si="9"/>
        <v>375</v>
      </c>
      <c r="L20" s="156">
        <f t="shared" si="10"/>
        <v>840</v>
      </c>
      <c r="M20" s="163">
        <f t="shared" si="10"/>
        <v>460</v>
      </c>
      <c r="N20" s="156">
        <f t="shared" si="10"/>
        <v>150</v>
      </c>
      <c r="O20" s="156">
        <v>50</v>
      </c>
      <c r="P20" s="120">
        <f>AVERAGE(K20,M20)</f>
        <v>417.5</v>
      </c>
      <c r="Q20" s="77">
        <v>1.5</v>
      </c>
      <c r="R20" s="162">
        <v>2000</v>
      </c>
      <c r="S20" s="156">
        <f t="shared" si="12"/>
        <v>3360</v>
      </c>
      <c r="T20" s="163">
        <f t="shared" si="12"/>
        <v>1840</v>
      </c>
      <c r="U20" s="156">
        <f t="shared" si="12"/>
        <v>600</v>
      </c>
      <c r="V20" s="156">
        <v>400</v>
      </c>
      <c r="W20" s="120">
        <f t="shared" si="25"/>
        <v>1920</v>
      </c>
      <c r="X20" s="77">
        <v>1</v>
      </c>
      <c r="Y20" s="162">
        <f t="shared" si="13"/>
        <v>300</v>
      </c>
      <c r="Z20" s="156">
        <f t="shared" si="14"/>
        <v>672</v>
      </c>
      <c r="AA20" s="163">
        <f t="shared" si="14"/>
        <v>368</v>
      </c>
      <c r="AB20" s="156">
        <f t="shared" si="14"/>
        <v>120</v>
      </c>
      <c r="AC20" s="156">
        <v>40</v>
      </c>
      <c r="AD20" s="120">
        <f>AVERAGE(Y20,AA20)</f>
        <v>334</v>
      </c>
      <c r="AE20" s="166">
        <f t="shared" si="4"/>
        <v>61231.5</v>
      </c>
      <c r="AF20" s="78">
        <v>1</v>
      </c>
      <c r="AG20" s="104">
        <f t="shared" si="15"/>
        <v>1600</v>
      </c>
      <c r="AH20" s="125">
        <f t="shared" si="16"/>
        <v>3360</v>
      </c>
      <c r="AI20" s="79">
        <v>2300</v>
      </c>
      <c r="AJ20" s="125">
        <f t="shared" si="17"/>
        <v>600</v>
      </c>
      <c r="AK20" s="125">
        <v>400</v>
      </c>
      <c r="AL20" s="114">
        <f>AVERAGE(AG20,AI20)</f>
        <v>1950</v>
      </c>
      <c r="AM20" s="104">
        <f t="shared" si="18"/>
        <v>240</v>
      </c>
      <c r="AN20" s="125">
        <f t="shared" si="19"/>
        <v>672</v>
      </c>
      <c r="AO20" s="79">
        <f t="shared" si="19"/>
        <v>460</v>
      </c>
      <c r="AP20" s="125">
        <f t="shared" si="19"/>
        <v>120</v>
      </c>
      <c r="AQ20" s="125">
        <v>72</v>
      </c>
      <c r="AR20" s="114">
        <f>AVERAGE(AM20,AO20)</f>
        <v>350</v>
      </c>
      <c r="AS20" s="14">
        <f t="shared" si="5"/>
        <v>2300</v>
      </c>
      <c r="AT20" s="217">
        <v>1</v>
      </c>
      <c r="AU20" s="225">
        <f t="shared" si="20"/>
        <v>1280</v>
      </c>
      <c r="AV20" s="156">
        <f t="shared" si="21"/>
        <v>3150</v>
      </c>
      <c r="AW20" s="220">
        <v>2300</v>
      </c>
      <c r="AX20" s="156">
        <f t="shared" si="22"/>
        <v>450</v>
      </c>
      <c r="AY20" s="156">
        <v>400</v>
      </c>
      <c r="AZ20" s="222">
        <f>AVERAGE(AU20,AW20)</f>
        <v>1790</v>
      </c>
      <c r="BA20" s="220">
        <f t="shared" si="6"/>
        <v>192</v>
      </c>
      <c r="BB20" s="156">
        <f t="shared" si="7"/>
        <v>630</v>
      </c>
      <c r="BC20" s="156">
        <f t="shared" si="7"/>
        <v>460</v>
      </c>
      <c r="BD20" s="156">
        <f t="shared" si="7"/>
        <v>90</v>
      </c>
      <c r="BE20" s="176">
        <v>45</v>
      </c>
      <c r="BF20" s="226">
        <f>BA20</f>
        <v>192</v>
      </c>
      <c r="BG20" s="213">
        <f t="shared" si="8"/>
        <v>1982</v>
      </c>
    </row>
    <row r="21" spans="1:59" ht="24" customHeight="1" thickBot="1" x14ac:dyDescent="0.25">
      <c r="A21" s="11" t="s">
        <v>64</v>
      </c>
      <c r="B21" s="100" t="s">
        <v>65</v>
      </c>
      <c r="C21" s="13">
        <v>30</v>
      </c>
      <c r="D21" s="155">
        <v>6000</v>
      </c>
      <c r="E21" s="156">
        <v>8000</v>
      </c>
      <c r="F21" s="118">
        <v>5600</v>
      </c>
      <c r="G21" s="118">
        <v>3500</v>
      </c>
      <c r="H21" s="156">
        <v>2000</v>
      </c>
      <c r="I21" s="116">
        <f>AVERAGE(D21,F21:G21)</f>
        <v>5033.333333333333</v>
      </c>
      <c r="J21" s="77">
        <v>1</v>
      </c>
      <c r="K21" s="162">
        <f t="shared" si="9"/>
        <v>900</v>
      </c>
      <c r="L21" s="156">
        <f t="shared" si="10"/>
        <v>1600</v>
      </c>
      <c r="M21" s="163">
        <f t="shared" si="10"/>
        <v>1120</v>
      </c>
      <c r="N21" s="163">
        <f t="shared" si="10"/>
        <v>700</v>
      </c>
      <c r="O21" s="156">
        <v>240</v>
      </c>
      <c r="P21" s="120">
        <f>AVERAGE(K21,M21:N21)</f>
        <v>906.66666666666663</v>
      </c>
      <c r="Q21" s="77">
        <v>2</v>
      </c>
      <c r="R21" s="162">
        <v>4800</v>
      </c>
      <c r="S21" s="156">
        <f t="shared" si="12"/>
        <v>6400</v>
      </c>
      <c r="T21" s="163">
        <f t="shared" si="12"/>
        <v>4480</v>
      </c>
      <c r="U21" s="163">
        <f t="shared" si="12"/>
        <v>2800</v>
      </c>
      <c r="V21" s="156">
        <v>1600</v>
      </c>
      <c r="W21" s="120">
        <f>AVERAGE(R21,T21:U21)</f>
        <v>4026.6666666666665</v>
      </c>
      <c r="X21" s="77">
        <v>1</v>
      </c>
      <c r="Y21" s="162">
        <f t="shared" si="13"/>
        <v>720</v>
      </c>
      <c r="Z21" s="156">
        <f t="shared" si="14"/>
        <v>1280</v>
      </c>
      <c r="AA21" s="163">
        <f t="shared" si="14"/>
        <v>896</v>
      </c>
      <c r="AB21" s="163">
        <f t="shared" si="14"/>
        <v>560</v>
      </c>
      <c r="AC21" s="156">
        <v>190</v>
      </c>
      <c r="AD21" s="120">
        <f>AVERAGE(Y21,AA21:AB21)</f>
        <v>725.33333333333337</v>
      </c>
      <c r="AE21" s="166">
        <f t="shared" si="4"/>
        <v>160685.33333333334</v>
      </c>
      <c r="AF21" s="78">
        <v>1</v>
      </c>
      <c r="AG21" s="104">
        <f t="shared" si="15"/>
        <v>3840</v>
      </c>
      <c r="AH21" s="125">
        <f t="shared" si="16"/>
        <v>6400</v>
      </c>
      <c r="AI21" s="79">
        <v>5000</v>
      </c>
      <c r="AJ21" s="79">
        <f t="shared" si="17"/>
        <v>2800</v>
      </c>
      <c r="AK21" s="125">
        <v>1600</v>
      </c>
      <c r="AL21" s="114">
        <f>AVERAGE(AI21:AJ21)</f>
        <v>3900</v>
      </c>
      <c r="AM21" s="104">
        <f t="shared" si="18"/>
        <v>576</v>
      </c>
      <c r="AN21" s="125">
        <f t="shared" si="19"/>
        <v>1280</v>
      </c>
      <c r="AO21" s="79">
        <f t="shared" si="19"/>
        <v>1000</v>
      </c>
      <c r="AP21" s="79">
        <f t="shared" si="19"/>
        <v>560</v>
      </c>
      <c r="AQ21" s="125">
        <v>100</v>
      </c>
      <c r="AR21" s="114">
        <f>AVERAGE(AM21,AO21:AP21)</f>
        <v>712</v>
      </c>
      <c r="AS21" s="14">
        <f t="shared" si="5"/>
        <v>4612</v>
      </c>
      <c r="AT21" s="217">
        <v>1</v>
      </c>
      <c r="AU21" s="225">
        <f t="shared" si="20"/>
        <v>3072</v>
      </c>
      <c r="AV21" s="156">
        <f t="shared" si="21"/>
        <v>6000</v>
      </c>
      <c r="AW21" s="220">
        <v>4000</v>
      </c>
      <c r="AX21" s="220">
        <f t="shared" si="22"/>
        <v>2100</v>
      </c>
      <c r="AY21" s="156">
        <v>1600</v>
      </c>
      <c r="AZ21" s="222">
        <f>AVERAGE(AU21,AW21:AX21)</f>
        <v>3057.3333333333335</v>
      </c>
      <c r="BA21" s="220">
        <f t="shared" si="6"/>
        <v>460.79999999999995</v>
      </c>
      <c r="BB21" s="156">
        <f t="shared" si="7"/>
        <v>1200</v>
      </c>
      <c r="BC21" s="220">
        <f t="shared" si="7"/>
        <v>800</v>
      </c>
      <c r="BD21" s="220">
        <f t="shared" si="7"/>
        <v>420</v>
      </c>
      <c r="BE21" s="176">
        <v>100</v>
      </c>
      <c r="BF21" s="226">
        <f>AVERAGE(BA21,BC21:BD21)</f>
        <v>560.26666666666665</v>
      </c>
      <c r="BG21" s="213">
        <f t="shared" si="8"/>
        <v>3617.6000000000004</v>
      </c>
    </row>
    <row r="22" spans="1:59" ht="24" customHeight="1" thickBot="1" x14ac:dyDescent="0.25">
      <c r="A22" s="11" t="s">
        <v>66</v>
      </c>
      <c r="B22" s="100" t="s">
        <v>67</v>
      </c>
      <c r="C22" s="13">
        <v>28</v>
      </c>
      <c r="D22" s="155">
        <v>4500</v>
      </c>
      <c r="E22" s="156">
        <v>7000</v>
      </c>
      <c r="F22" s="118">
        <v>4200</v>
      </c>
      <c r="G22" s="118">
        <v>2500</v>
      </c>
      <c r="H22" s="156">
        <v>1500</v>
      </c>
      <c r="I22" s="116">
        <f>AVERAGE(D22,F22:G22)</f>
        <v>3733.3333333333335</v>
      </c>
      <c r="J22" s="77">
        <v>1</v>
      </c>
      <c r="K22" s="162">
        <f t="shared" si="9"/>
        <v>675</v>
      </c>
      <c r="L22" s="156">
        <f t="shared" si="10"/>
        <v>1400</v>
      </c>
      <c r="M22" s="163">
        <f t="shared" si="10"/>
        <v>840</v>
      </c>
      <c r="N22" s="163">
        <f t="shared" si="10"/>
        <v>500</v>
      </c>
      <c r="O22" s="156">
        <v>190</v>
      </c>
      <c r="P22" s="120">
        <f>AVERAGE(K22,M22:N22)</f>
        <v>671.66666666666663</v>
      </c>
      <c r="Q22" s="77">
        <v>4</v>
      </c>
      <c r="R22" s="162">
        <v>3600</v>
      </c>
      <c r="S22" s="156">
        <f t="shared" si="12"/>
        <v>5600</v>
      </c>
      <c r="T22" s="163">
        <f t="shared" si="12"/>
        <v>3360</v>
      </c>
      <c r="U22" s="163">
        <f t="shared" si="12"/>
        <v>2000</v>
      </c>
      <c r="V22" s="156">
        <v>1200</v>
      </c>
      <c r="W22" s="120">
        <f>AVERAGE(R22,T22:U22)</f>
        <v>2986.6666666666665</v>
      </c>
      <c r="X22" s="77">
        <v>1</v>
      </c>
      <c r="Y22" s="162">
        <f t="shared" si="13"/>
        <v>540</v>
      </c>
      <c r="Z22" s="156">
        <f t="shared" si="14"/>
        <v>1120</v>
      </c>
      <c r="AA22" s="163">
        <f t="shared" si="14"/>
        <v>672</v>
      </c>
      <c r="AB22" s="163">
        <f t="shared" si="14"/>
        <v>400</v>
      </c>
      <c r="AC22" s="156">
        <v>150</v>
      </c>
      <c r="AD22" s="120">
        <f>AVERAGE(Y22,AA22:AB22)</f>
        <v>537.33333333333337</v>
      </c>
      <c r="AE22" s="166">
        <f t="shared" si="4"/>
        <v>117689.00000000001</v>
      </c>
      <c r="AF22" s="78">
        <v>1</v>
      </c>
      <c r="AG22" s="104">
        <f t="shared" si="15"/>
        <v>2880</v>
      </c>
      <c r="AH22" s="125">
        <f t="shared" si="16"/>
        <v>5600</v>
      </c>
      <c r="AI22" s="79">
        <v>3700</v>
      </c>
      <c r="AJ22" s="79">
        <f t="shared" si="17"/>
        <v>2000</v>
      </c>
      <c r="AK22" s="125">
        <v>1200</v>
      </c>
      <c r="AL22" s="114">
        <f>AVERAGE(AI22:AJ22)</f>
        <v>2850</v>
      </c>
      <c r="AM22" s="104">
        <f t="shared" si="18"/>
        <v>432</v>
      </c>
      <c r="AN22" s="79">
        <f t="shared" si="19"/>
        <v>1120</v>
      </c>
      <c r="AO22" s="79">
        <f t="shared" si="19"/>
        <v>740</v>
      </c>
      <c r="AP22" s="79">
        <f t="shared" si="19"/>
        <v>400</v>
      </c>
      <c r="AQ22" s="125">
        <v>100</v>
      </c>
      <c r="AR22" s="129">
        <f>AVERAGE(AM22:AP22)</f>
        <v>673</v>
      </c>
      <c r="AS22" s="14">
        <f t="shared" si="5"/>
        <v>3523</v>
      </c>
      <c r="AT22" s="217">
        <v>1</v>
      </c>
      <c r="AU22" s="225">
        <f t="shared" si="20"/>
        <v>2304</v>
      </c>
      <c r="AV22" s="156">
        <f t="shared" si="21"/>
        <v>5250</v>
      </c>
      <c r="AW22" s="220">
        <v>3200</v>
      </c>
      <c r="AX22" s="220">
        <f t="shared" si="22"/>
        <v>1500</v>
      </c>
      <c r="AY22" s="156">
        <v>1200</v>
      </c>
      <c r="AZ22" s="222">
        <f>AVERAGE(AU22,AW22:AX22)</f>
        <v>2334.6666666666665</v>
      </c>
      <c r="BA22" s="220">
        <f t="shared" si="6"/>
        <v>345.59999999999997</v>
      </c>
      <c r="BB22" s="156">
        <f t="shared" si="7"/>
        <v>1050</v>
      </c>
      <c r="BC22" s="220">
        <f t="shared" si="7"/>
        <v>640</v>
      </c>
      <c r="BD22" s="220">
        <f t="shared" si="7"/>
        <v>300</v>
      </c>
      <c r="BE22" s="176">
        <v>180</v>
      </c>
      <c r="BF22" s="226">
        <f>AVERAGE(BA22,BC22:BD22)</f>
        <v>428.5333333333333</v>
      </c>
      <c r="BG22" s="213">
        <f t="shared" si="8"/>
        <v>2763.2</v>
      </c>
    </row>
    <row r="23" spans="1:59" ht="24" customHeight="1" thickBot="1" x14ac:dyDescent="0.25">
      <c r="A23" s="11" t="s">
        <v>68</v>
      </c>
      <c r="B23" s="100" t="s">
        <v>69</v>
      </c>
      <c r="C23" s="13">
        <v>12</v>
      </c>
      <c r="D23" s="155">
        <v>1800</v>
      </c>
      <c r="E23" s="156">
        <v>7000</v>
      </c>
      <c r="F23" s="118">
        <v>3800</v>
      </c>
      <c r="G23" s="156">
        <v>1300</v>
      </c>
      <c r="H23" s="156">
        <v>1000</v>
      </c>
      <c r="I23" s="116">
        <f>AVERAGE(D23,F23)</f>
        <v>2800</v>
      </c>
      <c r="J23" s="77">
        <v>1</v>
      </c>
      <c r="K23" s="162">
        <f t="shared" si="9"/>
        <v>270</v>
      </c>
      <c r="L23" s="156">
        <f t="shared" si="10"/>
        <v>1400</v>
      </c>
      <c r="M23" s="163">
        <f t="shared" si="10"/>
        <v>760</v>
      </c>
      <c r="N23" s="156">
        <f t="shared" si="10"/>
        <v>260</v>
      </c>
      <c r="O23" s="156">
        <v>80</v>
      </c>
      <c r="P23" s="120">
        <f>AVERAGE(K23,M23)</f>
        <v>515</v>
      </c>
      <c r="Q23" s="77">
        <v>3</v>
      </c>
      <c r="R23" s="162">
        <v>1440</v>
      </c>
      <c r="S23" s="156">
        <f t="shared" si="12"/>
        <v>5600</v>
      </c>
      <c r="T23" s="163">
        <f t="shared" si="12"/>
        <v>3040</v>
      </c>
      <c r="U23" s="156">
        <f t="shared" si="12"/>
        <v>1040</v>
      </c>
      <c r="V23" s="156">
        <v>800</v>
      </c>
      <c r="W23" s="120">
        <f t="shared" si="25"/>
        <v>2240</v>
      </c>
      <c r="X23" s="77">
        <v>1</v>
      </c>
      <c r="Y23" s="162">
        <f t="shared" si="13"/>
        <v>216</v>
      </c>
      <c r="Z23" s="156">
        <f t="shared" si="14"/>
        <v>1120</v>
      </c>
      <c r="AA23" s="163">
        <f t="shared" si="14"/>
        <v>608</v>
      </c>
      <c r="AB23" s="156">
        <f t="shared" si="14"/>
        <v>208</v>
      </c>
      <c r="AC23" s="156">
        <v>80</v>
      </c>
      <c r="AD23" s="120">
        <f>AVERAGE(Y23,AA23)</f>
        <v>412</v>
      </c>
      <c r="AE23" s="166">
        <f t="shared" si="4"/>
        <v>41247</v>
      </c>
      <c r="AF23" s="78">
        <v>1</v>
      </c>
      <c r="AG23" s="104">
        <f t="shared" si="15"/>
        <v>1152</v>
      </c>
      <c r="AH23" s="125">
        <f t="shared" si="16"/>
        <v>5600</v>
      </c>
      <c r="AI23" s="79">
        <v>3026</v>
      </c>
      <c r="AJ23" s="125">
        <f t="shared" si="17"/>
        <v>1040</v>
      </c>
      <c r="AK23" s="125">
        <v>800</v>
      </c>
      <c r="AL23" s="114">
        <f>AVERAGE(AG23,AI23)</f>
        <v>2089</v>
      </c>
      <c r="AM23" s="127">
        <f t="shared" si="18"/>
        <v>172.79999999999998</v>
      </c>
      <c r="AN23" s="125">
        <f t="shared" si="19"/>
        <v>1120</v>
      </c>
      <c r="AO23" s="79">
        <f t="shared" si="19"/>
        <v>605.20000000000005</v>
      </c>
      <c r="AP23" s="79">
        <f t="shared" si="19"/>
        <v>208</v>
      </c>
      <c r="AQ23" s="125">
        <v>127</v>
      </c>
      <c r="AR23" s="134">
        <f>AVERAGE(AO23:AP23)</f>
        <v>406.6</v>
      </c>
      <c r="AS23" s="14">
        <f t="shared" si="5"/>
        <v>2495.6</v>
      </c>
      <c r="AT23" s="217">
        <v>1</v>
      </c>
      <c r="AU23" s="169">
        <f t="shared" si="20"/>
        <v>921.6</v>
      </c>
      <c r="AV23" s="156">
        <f t="shared" si="21"/>
        <v>5250</v>
      </c>
      <c r="AW23" s="220">
        <v>2700</v>
      </c>
      <c r="AX23" s="156">
        <f t="shared" si="22"/>
        <v>780</v>
      </c>
      <c r="AY23" s="156">
        <v>800</v>
      </c>
      <c r="AZ23" s="222">
        <f>AW23</f>
        <v>2700</v>
      </c>
      <c r="BA23" s="156">
        <f t="shared" si="6"/>
        <v>138.24</v>
      </c>
      <c r="BB23" s="156">
        <f t="shared" si="7"/>
        <v>1050</v>
      </c>
      <c r="BC23" s="220">
        <f t="shared" si="7"/>
        <v>540</v>
      </c>
      <c r="BD23" s="156">
        <f t="shared" si="7"/>
        <v>156</v>
      </c>
      <c r="BE23" s="176">
        <v>20</v>
      </c>
      <c r="BF23" s="226">
        <f>BC23</f>
        <v>540</v>
      </c>
      <c r="BG23" s="213">
        <f t="shared" si="8"/>
        <v>3240</v>
      </c>
    </row>
    <row r="24" spans="1:59" ht="24" customHeight="1" thickBot="1" x14ac:dyDescent="0.25">
      <c r="A24" s="11" t="s">
        <v>70</v>
      </c>
      <c r="B24" s="100" t="s">
        <v>71</v>
      </c>
      <c r="C24" s="13">
        <v>1</v>
      </c>
      <c r="D24" s="157">
        <v>1000</v>
      </c>
      <c r="E24" s="156">
        <v>5000</v>
      </c>
      <c r="F24" s="118">
        <v>2900</v>
      </c>
      <c r="G24" s="156">
        <v>1000</v>
      </c>
      <c r="H24" s="118">
        <v>1100</v>
      </c>
      <c r="I24" s="116">
        <f>AVERAGE(F24,H24)</f>
        <v>2000</v>
      </c>
      <c r="J24" s="77">
        <v>1</v>
      </c>
      <c r="K24" s="157">
        <f t="shared" si="9"/>
        <v>150</v>
      </c>
      <c r="L24" s="156">
        <f t="shared" si="10"/>
        <v>1000</v>
      </c>
      <c r="M24" s="163">
        <f t="shared" si="10"/>
        <v>580</v>
      </c>
      <c r="N24" s="163">
        <f t="shared" si="10"/>
        <v>200</v>
      </c>
      <c r="O24" s="156">
        <v>110</v>
      </c>
      <c r="P24" s="120">
        <f>AVERAGE(M24:N24)</f>
        <v>390</v>
      </c>
      <c r="Q24" s="77">
        <v>1</v>
      </c>
      <c r="R24" s="157">
        <v>800</v>
      </c>
      <c r="S24" s="156">
        <f t="shared" si="12"/>
        <v>4000</v>
      </c>
      <c r="T24" s="163">
        <f t="shared" si="12"/>
        <v>2320</v>
      </c>
      <c r="U24" s="156">
        <f t="shared" si="12"/>
        <v>800</v>
      </c>
      <c r="V24" s="156">
        <v>880</v>
      </c>
      <c r="W24" s="131">
        <f>T24</f>
        <v>2320</v>
      </c>
      <c r="X24" s="77">
        <v>1</v>
      </c>
      <c r="Y24" s="157">
        <f t="shared" si="13"/>
        <v>120</v>
      </c>
      <c r="Z24" s="156">
        <f t="shared" si="14"/>
        <v>800</v>
      </c>
      <c r="AA24" s="163">
        <f t="shared" si="14"/>
        <v>464</v>
      </c>
      <c r="AB24" s="163">
        <f t="shared" si="14"/>
        <v>160</v>
      </c>
      <c r="AC24" s="156">
        <v>88</v>
      </c>
      <c r="AD24" s="120">
        <f>AVERAGE(AA24:AB24)</f>
        <v>312</v>
      </c>
      <c r="AE24" s="166">
        <f t="shared" si="4"/>
        <v>5022</v>
      </c>
      <c r="AF24" s="78">
        <v>1</v>
      </c>
      <c r="AG24" s="127">
        <f t="shared" si="15"/>
        <v>640</v>
      </c>
      <c r="AH24" s="125">
        <f t="shared" si="16"/>
        <v>4000</v>
      </c>
      <c r="AI24" s="79">
        <v>2175</v>
      </c>
      <c r="AJ24" s="79">
        <f t="shared" si="17"/>
        <v>800</v>
      </c>
      <c r="AK24" s="79">
        <v>880</v>
      </c>
      <c r="AL24" s="114">
        <f>AVERAGE(AI24:AK24)</f>
        <v>1285</v>
      </c>
      <c r="AM24" s="127">
        <f t="shared" si="18"/>
        <v>96</v>
      </c>
      <c r="AN24" s="125">
        <f t="shared" si="19"/>
        <v>800</v>
      </c>
      <c r="AO24" s="79">
        <f t="shared" si="19"/>
        <v>435</v>
      </c>
      <c r="AP24" s="79">
        <f t="shared" si="19"/>
        <v>160</v>
      </c>
      <c r="AQ24" s="125">
        <v>85</v>
      </c>
      <c r="AR24" s="129">
        <f>AVERAGE(AO24:AP24)</f>
        <v>297.5</v>
      </c>
      <c r="AS24" s="14">
        <f t="shared" si="5"/>
        <v>1582.5</v>
      </c>
      <c r="AT24" s="217">
        <v>1</v>
      </c>
      <c r="AU24" s="169">
        <f t="shared" si="20"/>
        <v>512</v>
      </c>
      <c r="AV24" s="156">
        <f t="shared" si="21"/>
        <v>3750</v>
      </c>
      <c r="AW24" s="220">
        <v>2030</v>
      </c>
      <c r="AX24" s="156">
        <f t="shared" si="22"/>
        <v>600</v>
      </c>
      <c r="AY24" s="156">
        <v>880</v>
      </c>
      <c r="AZ24" s="222">
        <f>AW24</f>
        <v>2030</v>
      </c>
      <c r="BA24" s="156">
        <f t="shared" si="6"/>
        <v>76.8</v>
      </c>
      <c r="BB24" s="156">
        <f t="shared" si="7"/>
        <v>750</v>
      </c>
      <c r="BC24" s="220">
        <f t="shared" si="7"/>
        <v>406</v>
      </c>
      <c r="BD24" s="156">
        <f t="shared" si="7"/>
        <v>120</v>
      </c>
      <c r="BE24" s="176">
        <v>40</v>
      </c>
      <c r="BF24" s="226">
        <f>BC24</f>
        <v>406</v>
      </c>
      <c r="BG24" s="213">
        <f t="shared" si="8"/>
        <v>2436</v>
      </c>
    </row>
    <row r="25" spans="1:59" ht="24" customHeight="1" thickBot="1" x14ac:dyDescent="0.25">
      <c r="A25" s="11" t="s">
        <v>72</v>
      </c>
      <c r="B25" s="100" t="s">
        <v>73</v>
      </c>
      <c r="C25" s="75">
        <v>1</v>
      </c>
      <c r="D25" s="158">
        <v>1000</v>
      </c>
      <c r="E25" s="159">
        <v>5000</v>
      </c>
      <c r="F25" s="160">
        <v>3000</v>
      </c>
      <c r="G25" s="159">
        <v>500</v>
      </c>
      <c r="H25" s="160">
        <v>1900</v>
      </c>
      <c r="I25" s="117">
        <f>AVERAGE(F25,H25)</f>
        <v>2450</v>
      </c>
      <c r="J25" s="77">
        <v>1</v>
      </c>
      <c r="K25" s="158">
        <f t="shared" si="9"/>
        <v>150</v>
      </c>
      <c r="L25" s="159">
        <f t="shared" si="10"/>
        <v>1000</v>
      </c>
      <c r="M25" s="164">
        <f t="shared" si="10"/>
        <v>600</v>
      </c>
      <c r="N25" s="159">
        <f t="shared" si="10"/>
        <v>100</v>
      </c>
      <c r="O25" s="159">
        <v>190</v>
      </c>
      <c r="P25" s="130">
        <f>M25</f>
        <v>600</v>
      </c>
      <c r="Q25" s="77">
        <v>1</v>
      </c>
      <c r="R25" s="158">
        <v>800</v>
      </c>
      <c r="S25" s="159">
        <f t="shared" si="12"/>
        <v>4000</v>
      </c>
      <c r="T25" s="164">
        <f t="shared" si="12"/>
        <v>2400</v>
      </c>
      <c r="U25" s="159">
        <f t="shared" si="12"/>
        <v>400</v>
      </c>
      <c r="V25" s="164">
        <v>1520</v>
      </c>
      <c r="W25" s="121">
        <f>AVERAGE(T25,V25)</f>
        <v>1960</v>
      </c>
      <c r="X25" s="77">
        <v>1</v>
      </c>
      <c r="Y25" s="158">
        <f t="shared" si="13"/>
        <v>120</v>
      </c>
      <c r="Z25" s="159">
        <f t="shared" si="14"/>
        <v>800</v>
      </c>
      <c r="AA25" s="164">
        <f t="shared" si="14"/>
        <v>480</v>
      </c>
      <c r="AB25" s="159">
        <f t="shared" si="14"/>
        <v>80</v>
      </c>
      <c r="AC25" s="164">
        <v>150</v>
      </c>
      <c r="AD25" s="121">
        <f>AVERAGE(AA25,AC25)</f>
        <v>315</v>
      </c>
      <c r="AE25" s="166">
        <f t="shared" si="4"/>
        <v>5325</v>
      </c>
      <c r="AF25" s="78">
        <v>1</v>
      </c>
      <c r="AG25" s="127">
        <f t="shared" si="15"/>
        <v>640</v>
      </c>
      <c r="AH25" s="125">
        <f t="shared" si="16"/>
        <v>4000</v>
      </c>
      <c r="AI25" s="81">
        <v>2250</v>
      </c>
      <c r="AJ25" s="125">
        <f t="shared" si="17"/>
        <v>400</v>
      </c>
      <c r="AK25" s="81">
        <v>1520</v>
      </c>
      <c r="AL25" s="114">
        <f>AVERAGE(AI25,AK25)</f>
        <v>1885</v>
      </c>
      <c r="AM25" s="128">
        <f t="shared" si="18"/>
        <v>96</v>
      </c>
      <c r="AN25" s="126">
        <f t="shared" si="19"/>
        <v>800</v>
      </c>
      <c r="AO25" s="81">
        <f t="shared" si="19"/>
        <v>450</v>
      </c>
      <c r="AP25" s="126">
        <f t="shared" si="19"/>
        <v>80</v>
      </c>
      <c r="AQ25" s="81">
        <v>159</v>
      </c>
      <c r="AR25" s="136">
        <f>AVERAGE(AO25,AQ25)</f>
        <v>304.5</v>
      </c>
      <c r="AS25" s="14">
        <f t="shared" si="5"/>
        <v>2189.5</v>
      </c>
      <c r="AT25" s="218">
        <v>1</v>
      </c>
      <c r="AU25" s="170">
        <f t="shared" si="20"/>
        <v>512</v>
      </c>
      <c r="AV25" s="159">
        <f t="shared" si="21"/>
        <v>3750</v>
      </c>
      <c r="AW25" s="221">
        <v>2100</v>
      </c>
      <c r="AX25" s="159">
        <f t="shared" si="22"/>
        <v>300</v>
      </c>
      <c r="AY25" s="221">
        <v>1520</v>
      </c>
      <c r="AZ25" s="224">
        <f>AVERAGE(AW25,AY25)</f>
        <v>1810</v>
      </c>
      <c r="BA25" s="159">
        <f t="shared" si="6"/>
        <v>76.8</v>
      </c>
      <c r="BB25" s="159">
        <f t="shared" si="7"/>
        <v>750</v>
      </c>
      <c r="BC25" s="221">
        <f t="shared" si="7"/>
        <v>420</v>
      </c>
      <c r="BD25" s="159">
        <f t="shared" si="7"/>
        <v>60</v>
      </c>
      <c r="BE25" s="187">
        <v>90</v>
      </c>
      <c r="BF25" s="227">
        <f>BC25</f>
        <v>420</v>
      </c>
      <c r="BG25" s="214">
        <f t="shared" si="8"/>
        <v>2230</v>
      </c>
    </row>
    <row r="27" spans="1:59" x14ac:dyDescent="0.2">
      <c r="AV27" s="29" t="s">
        <v>77</v>
      </c>
      <c r="AW27" s="29"/>
      <c r="AX27" s="29"/>
      <c r="AY27" s="29"/>
      <c r="AZ27" s="29"/>
      <c r="BA27" s="29"/>
      <c r="BB27" s="23"/>
      <c r="BC27" s="23"/>
      <c r="BD27" s="23"/>
      <c r="BE27" s="23"/>
    </row>
    <row r="28" spans="1:59" x14ac:dyDescent="0.2">
      <c r="AV28" s="32" t="s">
        <v>78</v>
      </c>
      <c r="AW28" s="32"/>
      <c r="AX28" s="32"/>
      <c r="AY28" s="32"/>
      <c r="AZ28" s="32"/>
      <c r="BA28" s="32"/>
      <c r="BB28" s="33"/>
      <c r="BC28" s="34"/>
      <c r="BD28" s="34"/>
      <c r="BE28" s="34"/>
    </row>
    <row r="29" spans="1:59" x14ac:dyDescent="0.2">
      <c r="AV29" s="32" t="s">
        <v>79</v>
      </c>
      <c r="AW29" s="32"/>
      <c r="AX29" s="32"/>
      <c r="AY29" s="32"/>
      <c r="AZ29" s="32"/>
      <c r="BA29" s="32"/>
      <c r="BB29" s="33"/>
      <c r="BC29" s="34"/>
      <c r="BD29" s="34"/>
      <c r="BE29" s="34"/>
    </row>
    <row r="30" spans="1:59" x14ac:dyDescent="0.2">
      <c r="AV30" s="32" t="s">
        <v>80</v>
      </c>
      <c r="AW30" s="32"/>
      <c r="AX30" s="32"/>
      <c r="AY30" s="32"/>
      <c r="AZ30" s="32"/>
      <c r="BA30" s="32"/>
      <c r="BB30" s="33"/>
      <c r="BC30" s="34"/>
      <c r="BD30" s="34"/>
      <c r="BE30" s="34"/>
    </row>
    <row r="31" spans="1:59" x14ac:dyDescent="0.2">
      <c r="AV31" s="32" t="s">
        <v>81</v>
      </c>
      <c r="AW31" s="32"/>
      <c r="AX31" s="32"/>
      <c r="AY31" s="32"/>
      <c r="AZ31" s="32"/>
      <c r="BA31" s="32"/>
      <c r="BB31" s="22"/>
      <c r="BC31" s="22"/>
      <c r="BD31" s="22"/>
      <c r="BE31" s="22"/>
    </row>
    <row r="32" spans="1:59" x14ac:dyDescent="0.2">
      <c r="AV32" s="39" t="s">
        <v>82</v>
      </c>
      <c r="AW32" s="39"/>
      <c r="AX32" s="39"/>
      <c r="AY32" s="39"/>
      <c r="AZ32" s="39"/>
      <c r="BA32" s="39"/>
      <c r="BB32" s="29"/>
      <c r="BC32" s="29"/>
      <c r="BD32" s="29"/>
      <c r="BE32" s="29"/>
    </row>
    <row r="33" spans="48:57" ht="13.5" thickBot="1" x14ac:dyDescent="0.25">
      <c r="AV33" s="40"/>
      <c r="AW33" s="40"/>
      <c r="AX33" s="40"/>
      <c r="AY33" s="40"/>
      <c r="AZ33" s="40"/>
      <c r="BA33" s="40"/>
      <c r="BB33" s="40"/>
      <c r="BC33" s="40"/>
      <c r="BD33" s="40"/>
      <c r="BE33" s="40"/>
    </row>
    <row r="34" spans="48:57" x14ac:dyDescent="0.2">
      <c r="AV34" s="401" t="s">
        <v>126</v>
      </c>
      <c r="AW34" s="402"/>
      <c r="AX34" s="402"/>
      <c r="AY34" s="402"/>
      <c r="AZ34" s="402"/>
      <c r="BA34" s="402"/>
      <c r="BB34" s="402"/>
      <c r="BC34" s="402"/>
      <c r="BD34" s="402"/>
      <c r="BE34" s="403"/>
    </row>
    <row r="35" spans="48:57" ht="13.5" thickBot="1" x14ac:dyDescent="0.25">
      <c r="AV35" s="404"/>
      <c r="AW35" s="405"/>
      <c r="AX35" s="405"/>
      <c r="AY35" s="405"/>
      <c r="AZ35" s="405"/>
      <c r="BA35" s="405"/>
      <c r="BB35" s="405"/>
      <c r="BC35" s="405"/>
      <c r="BD35" s="405"/>
      <c r="BE35" s="406"/>
    </row>
    <row r="36" spans="48:57" x14ac:dyDescent="0.2">
      <c r="AV36" s="394"/>
      <c r="AW36" s="394"/>
      <c r="AX36" s="394"/>
      <c r="AY36" s="394"/>
      <c r="AZ36" s="394"/>
      <c r="BA36" s="394"/>
      <c r="BB36" s="394"/>
      <c r="BC36" s="394"/>
      <c r="BD36" s="394"/>
      <c r="BE36" s="394"/>
    </row>
    <row r="37" spans="48:57" ht="13.5" thickBot="1" x14ac:dyDescent="0.25">
      <c r="AV37" s="394"/>
      <c r="AW37" s="394"/>
      <c r="AX37" s="394"/>
      <c r="AY37" s="394"/>
      <c r="AZ37" s="394"/>
      <c r="BA37" s="394"/>
      <c r="BB37" s="394"/>
      <c r="BC37" s="394"/>
      <c r="BD37" s="394"/>
      <c r="BE37" s="394"/>
    </row>
    <row r="38" spans="48:57" x14ac:dyDescent="0.2">
      <c r="AV38" s="395" t="s">
        <v>127</v>
      </c>
      <c r="AW38" s="396"/>
      <c r="AX38" s="396"/>
      <c r="AY38" s="396"/>
      <c r="AZ38" s="396"/>
      <c r="BA38" s="396"/>
      <c r="BB38" s="396"/>
      <c r="BC38" s="396"/>
      <c r="BD38" s="396"/>
      <c r="BE38" s="397"/>
    </row>
    <row r="39" spans="48:57" ht="13.5" thickBot="1" x14ac:dyDescent="0.25">
      <c r="AV39" s="398"/>
      <c r="AW39" s="399"/>
      <c r="AX39" s="399"/>
      <c r="AY39" s="399"/>
      <c r="AZ39" s="399"/>
      <c r="BA39" s="399"/>
      <c r="BB39" s="399"/>
      <c r="BC39" s="399"/>
      <c r="BD39" s="399"/>
      <c r="BE39" s="400"/>
    </row>
  </sheetData>
  <mergeCells count="71">
    <mergeCell ref="A3:A6"/>
    <mergeCell ref="B3:B6"/>
    <mergeCell ref="C3:AE3"/>
    <mergeCell ref="AF3:AS3"/>
    <mergeCell ref="AT3:BG3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AF4:AF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R4:AR5"/>
    <mergeCell ref="AG4:AG5"/>
    <mergeCell ref="AH4:AH5"/>
    <mergeCell ref="AI4:AI5"/>
    <mergeCell ref="AJ4:AJ5"/>
    <mergeCell ref="AK4:AK5"/>
    <mergeCell ref="AL4:AL5"/>
    <mergeCell ref="AM4:AM5"/>
    <mergeCell ref="AN4:AN5"/>
    <mergeCell ref="AO4:AO5"/>
    <mergeCell ref="AP4:AP5"/>
    <mergeCell ref="AQ4:AQ5"/>
    <mergeCell ref="BC4:BC5"/>
    <mergeCell ref="BD4:BD5"/>
    <mergeCell ref="BE4:BE5"/>
    <mergeCell ref="AT4:AT5"/>
    <mergeCell ref="AU4:AU5"/>
    <mergeCell ref="AV4:AV5"/>
    <mergeCell ref="AW4:AW5"/>
    <mergeCell ref="AX4:AX5"/>
    <mergeCell ref="AY4:AY5"/>
    <mergeCell ref="A1:BG1"/>
    <mergeCell ref="AV34:BE35"/>
    <mergeCell ref="AV36:BE37"/>
    <mergeCell ref="AV38:BE39"/>
    <mergeCell ref="BF4:BF5"/>
    <mergeCell ref="D6:I6"/>
    <mergeCell ref="K6:P6"/>
    <mergeCell ref="R6:W6"/>
    <mergeCell ref="Y6:AD6"/>
    <mergeCell ref="AG6:AL6"/>
    <mergeCell ref="AM6:AR6"/>
    <mergeCell ref="AU6:AZ6"/>
    <mergeCell ref="BA6:BF6"/>
    <mergeCell ref="AZ4:AZ5"/>
    <mergeCell ref="BA4:BA5"/>
    <mergeCell ref="BB4:BB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39"/>
  <sheetViews>
    <sheetView topLeftCell="A21" workbookViewId="0">
      <selection activeCell="BJ27" sqref="BJ27:BS39"/>
    </sheetView>
  </sheetViews>
  <sheetFormatPr defaultRowHeight="12.75" x14ac:dyDescent="0.2"/>
  <cols>
    <col min="2" max="2" width="30.7109375" customWidth="1"/>
    <col min="3" max="59" width="0" hidden="1" customWidth="1"/>
    <col min="61" max="73" width="12.7109375" customWidth="1"/>
  </cols>
  <sheetData>
    <row r="1" spans="1:73" ht="24" customHeight="1" x14ac:dyDescent="0.3">
      <c r="A1" s="428" t="s">
        <v>142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  <c r="O1" s="428"/>
      <c r="P1" s="428"/>
      <c r="Q1" s="428"/>
      <c r="R1" s="428"/>
      <c r="S1" s="428"/>
      <c r="T1" s="428"/>
      <c r="U1" s="428"/>
      <c r="V1" s="428"/>
      <c r="W1" s="428"/>
      <c r="X1" s="428"/>
      <c r="Y1" s="428"/>
      <c r="Z1" s="428"/>
      <c r="AA1" s="428"/>
      <c r="AB1" s="428"/>
      <c r="AC1" s="428"/>
      <c r="AD1" s="428"/>
      <c r="AE1" s="428"/>
      <c r="AF1" s="428"/>
      <c r="AG1" s="428"/>
      <c r="AH1" s="428"/>
      <c r="AI1" s="428"/>
      <c r="AJ1" s="428"/>
      <c r="AK1" s="428"/>
      <c r="AL1" s="428"/>
      <c r="AM1" s="428"/>
      <c r="AN1" s="428"/>
      <c r="AO1" s="428"/>
      <c r="AP1" s="428"/>
      <c r="AQ1" s="428"/>
      <c r="AR1" s="428"/>
      <c r="AS1" s="428"/>
      <c r="AT1" s="428"/>
      <c r="AU1" s="428"/>
      <c r="AV1" s="428"/>
      <c r="AW1" s="428"/>
      <c r="AX1" s="428"/>
      <c r="AY1" s="428"/>
      <c r="AZ1" s="428"/>
      <c r="BA1" s="428"/>
      <c r="BB1" s="428"/>
      <c r="BC1" s="428"/>
      <c r="BD1" s="428"/>
      <c r="BE1" s="428"/>
      <c r="BF1" s="428"/>
      <c r="BG1" s="428"/>
      <c r="BH1" s="428"/>
      <c r="BI1" s="428"/>
      <c r="BJ1" s="428"/>
      <c r="BK1" s="428"/>
      <c r="BL1" s="428"/>
      <c r="BM1" s="428"/>
      <c r="BN1" s="428"/>
      <c r="BO1" s="428"/>
      <c r="BP1" s="428"/>
      <c r="BQ1" s="428"/>
      <c r="BR1" s="428"/>
      <c r="BS1" s="428"/>
      <c r="BT1" s="428"/>
      <c r="BU1" s="428"/>
    </row>
    <row r="2" spans="1:73" ht="13.5" thickBot="1" x14ac:dyDescent="0.25"/>
    <row r="3" spans="1:73" ht="13.5" thickBot="1" x14ac:dyDescent="0.25">
      <c r="A3" s="337" t="s">
        <v>1</v>
      </c>
      <c r="B3" s="340" t="s">
        <v>2</v>
      </c>
      <c r="C3" s="343" t="s">
        <v>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4"/>
      <c r="Q3" s="344"/>
      <c r="R3" s="344"/>
      <c r="S3" s="344"/>
      <c r="T3" s="344"/>
      <c r="U3" s="344"/>
      <c r="V3" s="344"/>
      <c r="W3" s="344"/>
      <c r="X3" s="344"/>
      <c r="Y3" s="344"/>
      <c r="Z3" s="344"/>
      <c r="AA3" s="344"/>
      <c r="AB3" s="344"/>
      <c r="AC3" s="344"/>
      <c r="AD3" s="344"/>
      <c r="AE3" s="345"/>
      <c r="AF3" s="346" t="s">
        <v>4</v>
      </c>
      <c r="AG3" s="347"/>
      <c r="AH3" s="347"/>
      <c r="AI3" s="347"/>
      <c r="AJ3" s="347"/>
      <c r="AK3" s="347"/>
      <c r="AL3" s="347"/>
      <c r="AM3" s="347"/>
      <c r="AN3" s="347"/>
      <c r="AO3" s="347"/>
      <c r="AP3" s="347"/>
      <c r="AQ3" s="347"/>
      <c r="AR3" s="347"/>
      <c r="AS3" s="348"/>
      <c r="AT3" s="349" t="s">
        <v>5</v>
      </c>
      <c r="AU3" s="350"/>
      <c r="AV3" s="350"/>
      <c r="AW3" s="350"/>
      <c r="AX3" s="350"/>
      <c r="AY3" s="350"/>
      <c r="AZ3" s="350"/>
      <c r="BA3" s="350"/>
      <c r="BB3" s="350"/>
      <c r="BC3" s="350"/>
      <c r="BD3" s="350"/>
      <c r="BE3" s="350"/>
      <c r="BF3" s="350"/>
      <c r="BG3" s="351"/>
      <c r="BH3" s="352" t="s">
        <v>6</v>
      </c>
      <c r="BI3" s="353"/>
      <c r="BJ3" s="353"/>
      <c r="BK3" s="353"/>
      <c r="BL3" s="353"/>
      <c r="BM3" s="353"/>
      <c r="BN3" s="353"/>
      <c r="BO3" s="353"/>
      <c r="BP3" s="353"/>
      <c r="BQ3" s="353"/>
      <c r="BR3" s="353"/>
      <c r="BS3" s="353"/>
      <c r="BT3" s="353"/>
      <c r="BU3" s="354"/>
    </row>
    <row r="4" spans="1:73" ht="13.5" thickBot="1" x14ac:dyDescent="0.25">
      <c r="A4" s="338"/>
      <c r="B4" s="341"/>
      <c r="C4" s="357" t="s">
        <v>8</v>
      </c>
      <c r="D4" s="359" t="s">
        <v>110</v>
      </c>
      <c r="E4" s="359" t="s">
        <v>94</v>
      </c>
      <c r="F4" s="359" t="s">
        <v>120</v>
      </c>
      <c r="G4" s="359" t="s">
        <v>104</v>
      </c>
      <c r="H4" s="359" t="s">
        <v>111</v>
      </c>
      <c r="I4" s="359" t="s">
        <v>99</v>
      </c>
      <c r="J4" s="357" t="s">
        <v>8</v>
      </c>
      <c r="K4" s="359" t="s">
        <v>112</v>
      </c>
      <c r="L4" s="359" t="s">
        <v>95</v>
      </c>
      <c r="M4" s="359" t="s">
        <v>121</v>
      </c>
      <c r="N4" s="359" t="s">
        <v>105</v>
      </c>
      <c r="O4" s="359" t="s">
        <v>113</v>
      </c>
      <c r="P4" s="359" t="s">
        <v>100</v>
      </c>
      <c r="Q4" s="357" t="s">
        <v>8</v>
      </c>
      <c r="R4" s="359" t="s">
        <v>114</v>
      </c>
      <c r="S4" s="359" t="s">
        <v>96</v>
      </c>
      <c r="T4" s="359" t="s">
        <v>124</v>
      </c>
      <c r="U4" s="359" t="s">
        <v>106</v>
      </c>
      <c r="V4" s="359" t="s">
        <v>115</v>
      </c>
      <c r="W4" s="359" t="s">
        <v>101</v>
      </c>
      <c r="X4" s="357" t="s">
        <v>8</v>
      </c>
      <c r="Y4" s="359" t="s">
        <v>116</v>
      </c>
      <c r="Z4" s="359" t="s">
        <v>97</v>
      </c>
      <c r="AA4" s="359" t="s">
        <v>122</v>
      </c>
      <c r="AB4" s="359" t="s">
        <v>107</v>
      </c>
      <c r="AC4" s="359" t="s">
        <v>117</v>
      </c>
      <c r="AD4" s="359" t="s">
        <v>102</v>
      </c>
      <c r="AE4" s="5" t="s">
        <v>9</v>
      </c>
      <c r="AF4" s="357" t="s">
        <v>8</v>
      </c>
      <c r="AG4" s="363" t="s">
        <v>110</v>
      </c>
      <c r="AH4" s="363" t="s">
        <v>94</v>
      </c>
      <c r="AI4" s="363" t="s">
        <v>120</v>
      </c>
      <c r="AJ4" s="363" t="s">
        <v>104</v>
      </c>
      <c r="AK4" s="363" t="s">
        <v>111</v>
      </c>
      <c r="AL4" s="363" t="s">
        <v>99</v>
      </c>
      <c r="AM4" s="363" t="s">
        <v>112</v>
      </c>
      <c r="AN4" s="363" t="s">
        <v>95</v>
      </c>
      <c r="AO4" s="363" t="s">
        <v>121</v>
      </c>
      <c r="AP4" s="363" t="s">
        <v>105</v>
      </c>
      <c r="AQ4" s="363" t="s">
        <v>113</v>
      </c>
      <c r="AR4" s="363" t="s">
        <v>100</v>
      </c>
      <c r="AS4" s="5" t="s">
        <v>9</v>
      </c>
      <c r="AT4" s="357" t="s">
        <v>8</v>
      </c>
      <c r="AU4" s="365" t="s">
        <v>110</v>
      </c>
      <c r="AV4" s="365" t="s">
        <v>94</v>
      </c>
      <c r="AW4" s="365" t="s">
        <v>120</v>
      </c>
      <c r="AX4" s="365" t="s">
        <v>104</v>
      </c>
      <c r="AY4" s="365" t="s">
        <v>111</v>
      </c>
      <c r="AZ4" s="365" t="s">
        <v>99</v>
      </c>
      <c r="BA4" s="365" t="s">
        <v>112</v>
      </c>
      <c r="BB4" s="365" t="s">
        <v>95</v>
      </c>
      <c r="BC4" s="365" t="s">
        <v>121</v>
      </c>
      <c r="BD4" s="365" t="s">
        <v>105</v>
      </c>
      <c r="BE4" s="365" t="s">
        <v>113</v>
      </c>
      <c r="BF4" s="365" t="s">
        <v>100</v>
      </c>
      <c r="BG4" s="5" t="s">
        <v>9</v>
      </c>
      <c r="BH4" s="357" t="s">
        <v>8</v>
      </c>
      <c r="BI4" s="361" t="s">
        <v>110</v>
      </c>
      <c r="BJ4" s="361" t="s">
        <v>94</v>
      </c>
      <c r="BK4" s="361" t="s">
        <v>120</v>
      </c>
      <c r="BL4" s="361" t="s">
        <v>104</v>
      </c>
      <c r="BM4" s="361" t="s">
        <v>111</v>
      </c>
      <c r="BN4" s="361" t="s">
        <v>99</v>
      </c>
      <c r="BO4" s="361" t="s">
        <v>112</v>
      </c>
      <c r="BP4" s="361" t="s">
        <v>95</v>
      </c>
      <c r="BQ4" s="361" t="s">
        <v>121</v>
      </c>
      <c r="BR4" s="361" t="s">
        <v>105</v>
      </c>
      <c r="BS4" s="361" t="s">
        <v>113</v>
      </c>
      <c r="BT4" s="361" t="s">
        <v>100</v>
      </c>
      <c r="BU4" s="5" t="s">
        <v>9</v>
      </c>
    </row>
    <row r="5" spans="1:73" ht="84.75" thickBot="1" x14ac:dyDescent="0.25">
      <c r="A5" s="338"/>
      <c r="B5" s="341"/>
      <c r="C5" s="358"/>
      <c r="D5" s="360"/>
      <c r="E5" s="360"/>
      <c r="F5" s="360"/>
      <c r="G5" s="360"/>
      <c r="H5" s="360"/>
      <c r="I5" s="360"/>
      <c r="J5" s="358"/>
      <c r="K5" s="360"/>
      <c r="L5" s="360"/>
      <c r="M5" s="360"/>
      <c r="N5" s="360"/>
      <c r="O5" s="360"/>
      <c r="P5" s="360"/>
      <c r="Q5" s="358"/>
      <c r="R5" s="360"/>
      <c r="S5" s="360"/>
      <c r="T5" s="360"/>
      <c r="U5" s="360"/>
      <c r="V5" s="360"/>
      <c r="W5" s="360"/>
      <c r="X5" s="358"/>
      <c r="Y5" s="360"/>
      <c r="Z5" s="360"/>
      <c r="AA5" s="360"/>
      <c r="AB5" s="360"/>
      <c r="AC5" s="360"/>
      <c r="AD5" s="360"/>
      <c r="AE5" s="6" t="s">
        <v>10</v>
      </c>
      <c r="AF5" s="358"/>
      <c r="AG5" s="364"/>
      <c r="AH5" s="364"/>
      <c r="AI5" s="364"/>
      <c r="AJ5" s="364"/>
      <c r="AK5" s="364"/>
      <c r="AL5" s="364"/>
      <c r="AM5" s="364"/>
      <c r="AN5" s="364"/>
      <c r="AO5" s="364"/>
      <c r="AP5" s="364"/>
      <c r="AQ5" s="364"/>
      <c r="AR5" s="364"/>
      <c r="AS5" s="6" t="s">
        <v>11</v>
      </c>
      <c r="AT5" s="358"/>
      <c r="AU5" s="366"/>
      <c r="AV5" s="366"/>
      <c r="AW5" s="366"/>
      <c r="AX5" s="366"/>
      <c r="AY5" s="366"/>
      <c r="AZ5" s="366"/>
      <c r="BA5" s="366"/>
      <c r="BB5" s="366"/>
      <c r="BC5" s="366"/>
      <c r="BD5" s="366"/>
      <c r="BE5" s="366"/>
      <c r="BF5" s="366"/>
      <c r="BG5" s="6" t="s">
        <v>12</v>
      </c>
      <c r="BH5" s="358"/>
      <c r="BI5" s="362"/>
      <c r="BJ5" s="362"/>
      <c r="BK5" s="362"/>
      <c r="BL5" s="362"/>
      <c r="BM5" s="362"/>
      <c r="BN5" s="362"/>
      <c r="BO5" s="362"/>
      <c r="BP5" s="362"/>
      <c r="BQ5" s="362"/>
      <c r="BR5" s="362"/>
      <c r="BS5" s="362"/>
      <c r="BT5" s="362"/>
      <c r="BU5" s="6" t="s">
        <v>13</v>
      </c>
    </row>
    <row r="6" spans="1:73" ht="13.5" thickBot="1" x14ac:dyDescent="0.25">
      <c r="A6" s="339"/>
      <c r="B6" s="342"/>
      <c r="C6" s="7" t="s">
        <v>15</v>
      </c>
      <c r="D6" s="343" t="s">
        <v>16</v>
      </c>
      <c r="E6" s="344"/>
      <c r="F6" s="344"/>
      <c r="G6" s="344"/>
      <c r="H6" s="344"/>
      <c r="I6" s="345"/>
      <c r="J6" s="7" t="s">
        <v>17</v>
      </c>
      <c r="K6" s="343" t="s">
        <v>18</v>
      </c>
      <c r="L6" s="344"/>
      <c r="M6" s="344"/>
      <c r="N6" s="344"/>
      <c r="O6" s="344"/>
      <c r="P6" s="345"/>
      <c r="Q6" s="7" t="s">
        <v>19</v>
      </c>
      <c r="R6" s="343" t="s">
        <v>20</v>
      </c>
      <c r="S6" s="344"/>
      <c r="T6" s="344"/>
      <c r="U6" s="344"/>
      <c r="V6" s="344"/>
      <c r="W6" s="345"/>
      <c r="X6" s="7" t="s">
        <v>21</v>
      </c>
      <c r="Y6" s="343" t="s">
        <v>22</v>
      </c>
      <c r="Z6" s="344"/>
      <c r="AA6" s="344"/>
      <c r="AB6" s="344"/>
      <c r="AC6" s="344"/>
      <c r="AD6" s="345"/>
      <c r="AE6" s="8" t="s">
        <v>23</v>
      </c>
      <c r="AF6" s="7" t="s">
        <v>24</v>
      </c>
      <c r="AG6" s="372" t="s">
        <v>25</v>
      </c>
      <c r="AH6" s="373"/>
      <c r="AI6" s="373"/>
      <c r="AJ6" s="373"/>
      <c r="AK6" s="373"/>
      <c r="AL6" s="374"/>
      <c r="AM6" s="372" t="s">
        <v>26</v>
      </c>
      <c r="AN6" s="373"/>
      <c r="AO6" s="373"/>
      <c r="AP6" s="373"/>
      <c r="AQ6" s="373"/>
      <c r="AR6" s="374"/>
      <c r="AS6" s="9" t="s">
        <v>27</v>
      </c>
      <c r="AT6" s="7" t="s">
        <v>28</v>
      </c>
      <c r="AU6" s="375" t="s">
        <v>29</v>
      </c>
      <c r="AV6" s="376"/>
      <c r="AW6" s="376"/>
      <c r="AX6" s="376"/>
      <c r="AY6" s="376"/>
      <c r="AZ6" s="377"/>
      <c r="BA6" s="375" t="s">
        <v>30</v>
      </c>
      <c r="BB6" s="376"/>
      <c r="BC6" s="376"/>
      <c r="BD6" s="376"/>
      <c r="BE6" s="376"/>
      <c r="BF6" s="377"/>
      <c r="BG6" s="9" t="s">
        <v>31</v>
      </c>
      <c r="BH6" s="7" t="s">
        <v>32</v>
      </c>
      <c r="BI6" s="378" t="s">
        <v>33</v>
      </c>
      <c r="BJ6" s="379"/>
      <c r="BK6" s="379"/>
      <c r="BL6" s="379"/>
      <c r="BM6" s="379"/>
      <c r="BN6" s="380"/>
      <c r="BO6" s="378" t="s">
        <v>34</v>
      </c>
      <c r="BP6" s="379"/>
      <c r="BQ6" s="379"/>
      <c r="BR6" s="379"/>
      <c r="BS6" s="379"/>
      <c r="BT6" s="380"/>
      <c r="BU6" s="10" t="s">
        <v>35</v>
      </c>
    </row>
    <row r="7" spans="1:73" ht="24" customHeight="1" thickBot="1" x14ac:dyDescent="0.25">
      <c r="A7" s="11" t="s">
        <v>36</v>
      </c>
      <c r="B7" s="100" t="s">
        <v>37</v>
      </c>
      <c r="C7" s="13">
        <v>66</v>
      </c>
      <c r="D7" s="151">
        <v>2600</v>
      </c>
      <c r="E7" s="152">
        <v>7820</v>
      </c>
      <c r="F7" s="153">
        <v>6700</v>
      </c>
      <c r="G7" s="154">
        <v>3500</v>
      </c>
      <c r="H7" s="154">
        <v>2500</v>
      </c>
      <c r="I7" s="115">
        <f>AVERAGE(D7,F7:H7)</f>
        <v>3825</v>
      </c>
      <c r="J7" s="77">
        <v>1</v>
      </c>
      <c r="K7" s="161">
        <f>D7*0.15</f>
        <v>390</v>
      </c>
      <c r="L7" s="153">
        <f t="shared" ref="L7:N8" si="0">E7*0.2</f>
        <v>1564</v>
      </c>
      <c r="M7" s="152">
        <f t="shared" si="0"/>
        <v>1340</v>
      </c>
      <c r="N7" s="153">
        <f t="shared" si="0"/>
        <v>700</v>
      </c>
      <c r="O7" s="152">
        <v>200</v>
      </c>
      <c r="P7" s="132">
        <f>AVERAGE(L7,N7)</f>
        <v>1132</v>
      </c>
      <c r="Q7" s="77">
        <v>4.5</v>
      </c>
      <c r="R7" s="165">
        <f t="shared" ref="R7:U8" si="1">D7*0.8</f>
        <v>2080</v>
      </c>
      <c r="S7" s="152">
        <f t="shared" si="1"/>
        <v>6256</v>
      </c>
      <c r="T7" s="153">
        <f t="shared" si="1"/>
        <v>5360</v>
      </c>
      <c r="U7" s="153">
        <f t="shared" si="1"/>
        <v>2800</v>
      </c>
      <c r="V7" s="153">
        <v>2000</v>
      </c>
      <c r="W7" s="119">
        <f>AVERAGE(R7,T7:V7)</f>
        <v>3060</v>
      </c>
      <c r="X7" s="77">
        <v>1</v>
      </c>
      <c r="Y7" s="161">
        <f>R7*0.15</f>
        <v>312</v>
      </c>
      <c r="Z7" s="152">
        <f t="shared" ref="Z7:AB8" si="2">S7*0.2</f>
        <v>1251.2</v>
      </c>
      <c r="AA7" s="152">
        <f t="shared" si="2"/>
        <v>1072</v>
      </c>
      <c r="AB7" s="153">
        <f t="shared" si="2"/>
        <v>560</v>
      </c>
      <c r="AC7" s="152">
        <v>200</v>
      </c>
      <c r="AD7" s="119">
        <f>AB7</f>
        <v>560</v>
      </c>
      <c r="AE7" s="166">
        <f>(C7*I7)+(J7*P7)+(Q7*W7)+(X7*AD7)</f>
        <v>267912</v>
      </c>
      <c r="AF7" s="78">
        <v>1</v>
      </c>
      <c r="AG7" s="133">
        <f>R7*0.8</f>
        <v>1664</v>
      </c>
      <c r="AH7" s="124">
        <f>E7*0.8</f>
        <v>6256</v>
      </c>
      <c r="AI7" s="124">
        <v>6000</v>
      </c>
      <c r="AJ7" s="80">
        <f>G7*0.8</f>
        <v>2800</v>
      </c>
      <c r="AK7" s="80">
        <v>2000</v>
      </c>
      <c r="AL7" s="113">
        <f>AVERAGE(AJ7:AK7)</f>
        <v>2400</v>
      </c>
      <c r="AM7" s="133">
        <f>AG7*0.15</f>
        <v>249.6</v>
      </c>
      <c r="AN7" s="80">
        <f t="shared" ref="AN7:AP8" si="3">AH7*0.2</f>
        <v>1251.2</v>
      </c>
      <c r="AO7" s="80">
        <f t="shared" si="3"/>
        <v>1200</v>
      </c>
      <c r="AP7" s="80">
        <f t="shared" si="3"/>
        <v>560</v>
      </c>
      <c r="AQ7" s="124">
        <v>270</v>
      </c>
      <c r="AR7" s="135">
        <f>AVERAGE(AN7:AP7)</f>
        <v>1003.7333333333332</v>
      </c>
      <c r="AS7" s="14">
        <f>(AF7*AL7)+AR7</f>
        <v>3403.7333333333331</v>
      </c>
      <c r="AT7" s="78">
        <v>1</v>
      </c>
      <c r="AU7" s="133">
        <f>AG7*0.8</f>
        <v>1331.2</v>
      </c>
      <c r="AV7" s="124">
        <f>E7*0.75</f>
        <v>5865</v>
      </c>
      <c r="AW7" s="124">
        <v>5460</v>
      </c>
      <c r="AX7" s="83">
        <f>G7*0.6</f>
        <v>2100</v>
      </c>
      <c r="AY7" s="83">
        <v>2000</v>
      </c>
      <c r="AZ7" s="137">
        <f>AVERAGE(AX7:AY7)</f>
        <v>2050</v>
      </c>
      <c r="BA7" s="133">
        <f>AU7*15%</f>
        <v>199.68</v>
      </c>
      <c r="BB7" s="124">
        <f>AV7*0.2</f>
        <v>1173</v>
      </c>
      <c r="BC7" s="124">
        <f>AW7*0.2</f>
        <v>1092</v>
      </c>
      <c r="BD7" s="83">
        <f>AX7*0.2</f>
        <v>420</v>
      </c>
      <c r="BE7" s="124">
        <v>150</v>
      </c>
      <c r="BF7" s="135">
        <f>BD7</f>
        <v>420</v>
      </c>
      <c r="BG7" s="14">
        <f>(AT7*AZ7)+BF7</f>
        <v>2470</v>
      </c>
      <c r="BH7" s="78">
        <v>1</v>
      </c>
      <c r="BI7" s="161">
        <f>AU7*80%</f>
        <v>1064.96</v>
      </c>
      <c r="BJ7" s="152">
        <f>E7*0.7</f>
        <v>5474</v>
      </c>
      <c r="BK7" s="232">
        <v>2700</v>
      </c>
      <c r="BL7" s="232">
        <f>G7*0.5</f>
        <v>1750</v>
      </c>
      <c r="BM7" s="232">
        <v>1800</v>
      </c>
      <c r="BN7" s="238">
        <f>AVERAGE(BK7:BM7)</f>
        <v>2083.3333333333335</v>
      </c>
      <c r="BO7" s="152">
        <f>BI7*15%</f>
        <v>159.744</v>
      </c>
      <c r="BP7" s="152">
        <f>BJ7*0.2</f>
        <v>1094.8</v>
      </c>
      <c r="BQ7" s="232">
        <f>BK7*0.2</f>
        <v>540</v>
      </c>
      <c r="BR7" s="232">
        <f>BL7*0.2</f>
        <v>350</v>
      </c>
      <c r="BS7" s="186">
        <v>180</v>
      </c>
      <c r="BT7" s="242">
        <f>AVERAGE(BQ7:BR7)</f>
        <v>445</v>
      </c>
      <c r="BU7" s="212">
        <f>(BH7*BN7)+BT7</f>
        <v>2528.3333333333335</v>
      </c>
    </row>
    <row r="8" spans="1:73" ht="24" customHeight="1" thickBot="1" x14ac:dyDescent="0.25">
      <c r="A8" s="11" t="s">
        <v>38</v>
      </c>
      <c r="B8" s="100" t="s">
        <v>39</v>
      </c>
      <c r="C8" s="13">
        <v>488</v>
      </c>
      <c r="D8" s="155">
        <v>2600</v>
      </c>
      <c r="E8" s="156">
        <v>7200</v>
      </c>
      <c r="F8" s="156">
        <v>6700</v>
      </c>
      <c r="G8" s="118">
        <v>3000</v>
      </c>
      <c r="H8" s="118">
        <v>2400</v>
      </c>
      <c r="I8" s="116">
        <f>AVERAGE(D8,G8:H8)</f>
        <v>2666.6666666666665</v>
      </c>
      <c r="J8" s="77">
        <v>1</v>
      </c>
      <c r="K8" s="162">
        <f>D8*0.15</f>
        <v>390</v>
      </c>
      <c r="L8" s="156">
        <f t="shared" si="0"/>
        <v>1440</v>
      </c>
      <c r="M8" s="156">
        <f t="shared" si="0"/>
        <v>1340</v>
      </c>
      <c r="N8" s="163">
        <f t="shared" si="0"/>
        <v>600</v>
      </c>
      <c r="O8" s="156">
        <v>200</v>
      </c>
      <c r="P8" s="120">
        <f>AVERAGE(K8,N8)</f>
        <v>495</v>
      </c>
      <c r="Q8" s="77">
        <v>1</v>
      </c>
      <c r="R8" s="162">
        <f t="shared" si="1"/>
        <v>2080</v>
      </c>
      <c r="S8" s="156">
        <f t="shared" si="1"/>
        <v>5760</v>
      </c>
      <c r="T8" s="156">
        <f t="shared" si="1"/>
        <v>5360</v>
      </c>
      <c r="U8" s="163">
        <f t="shared" si="1"/>
        <v>2400</v>
      </c>
      <c r="V8" s="163">
        <v>1920</v>
      </c>
      <c r="W8" s="120">
        <f>AVERAGE(R8,U8:V8)</f>
        <v>2133.3333333333335</v>
      </c>
      <c r="X8" s="77">
        <v>1</v>
      </c>
      <c r="Y8" s="162">
        <f>R8*0.15</f>
        <v>312</v>
      </c>
      <c r="Z8" s="156">
        <f t="shared" si="2"/>
        <v>1152</v>
      </c>
      <c r="AA8" s="156">
        <f t="shared" si="2"/>
        <v>1072</v>
      </c>
      <c r="AB8" s="163">
        <f t="shared" si="2"/>
        <v>480</v>
      </c>
      <c r="AC8" s="156">
        <v>200</v>
      </c>
      <c r="AD8" s="120">
        <f>AVERAGE(Y8,AB8)</f>
        <v>396</v>
      </c>
      <c r="AE8" s="166">
        <f t="shared" ref="AE8:AE25" si="4">(C8*I8)+(J8*P8)+(Q8*W8)+(X8*AD8)</f>
        <v>1304357.6666666665</v>
      </c>
      <c r="AF8" s="78">
        <v>1</v>
      </c>
      <c r="AG8" s="127">
        <f>R8*0.8</f>
        <v>1664</v>
      </c>
      <c r="AH8" s="125">
        <f>E8*0.8</f>
        <v>5760</v>
      </c>
      <c r="AI8" s="125">
        <v>5625</v>
      </c>
      <c r="AJ8" s="79">
        <f>G8*0.8</f>
        <v>2400</v>
      </c>
      <c r="AK8" s="79">
        <v>1920</v>
      </c>
      <c r="AL8" s="114">
        <f>AVERAGE(AJ8:AK8)</f>
        <v>2160</v>
      </c>
      <c r="AM8" s="127">
        <f>AG8*0.15</f>
        <v>249.6</v>
      </c>
      <c r="AN8" s="125">
        <f t="shared" si="3"/>
        <v>1152</v>
      </c>
      <c r="AO8" s="125">
        <f t="shared" si="3"/>
        <v>1125</v>
      </c>
      <c r="AP8" s="79">
        <f t="shared" si="3"/>
        <v>480</v>
      </c>
      <c r="AQ8" s="125">
        <v>234</v>
      </c>
      <c r="AR8" s="129">
        <f>AP8</f>
        <v>480</v>
      </c>
      <c r="AS8" s="14">
        <f t="shared" ref="AS8:AS25" si="5">(AF8*AL8)+AR8</f>
        <v>2640</v>
      </c>
      <c r="AT8" s="78">
        <v>1</v>
      </c>
      <c r="AU8" s="127">
        <f>AG8*0.8</f>
        <v>1331.2</v>
      </c>
      <c r="AV8" s="125">
        <f>E8*0.75</f>
        <v>5400</v>
      </c>
      <c r="AW8" s="125">
        <v>5230</v>
      </c>
      <c r="AX8" s="82">
        <f>G8*0.6</f>
        <v>1800</v>
      </c>
      <c r="AY8" s="82">
        <v>1920</v>
      </c>
      <c r="AZ8" s="107">
        <f>AVERAGE(AX8:AY8)</f>
        <v>1860</v>
      </c>
      <c r="BA8" s="127">
        <f t="shared" ref="BA8:BA25" si="6">AU8*15%</f>
        <v>199.68</v>
      </c>
      <c r="BB8" s="125">
        <f t="shared" ref="BB8:BD25" si="7">AV8*0.2</f>
        <v>1080</v>
      </c>
      <c r="BC8" s="125">
        <f t="shared" si="7"/>
        <v>1046</v>
      </c>
      <c r="BD8" s="82">
        <f t="shared" si="7"/>
        <v>360</v>
      </c>
      <c r="BE8" s="125">
        <v>120</v>
      </c>
      <c r="BF8" s="107">
        <f>BD8</f>
        <v>360</v>
      </c>
      <c r="BG8" s="14">
        <f t="shared" ref="BG8:BG25" si="8">(AT8*AZ8)+BF8</f>
        <v>2220</v>
      </c>
      <c r="BH8" s="78">
        <v>1</v>
      </c>
      <c r="BI8" s="157">
        <f t="shared" ref="BI8:BI25" si="9">AU8*80%</f>
        <v>1064.96</v>
      </c>
      <c r="BJ8" s="156">
        <f t="shared" ref="BJ8:BJ25" si="10">E8*0.7</f>
        <v>5040</v>
      </c>
      <c r="BK8" s="233">
        <v>2400</v>
      </c>
      <c r="BL8" s="233">
        <f t="shared" ref="BL8:BL25" si="11">G8*0.5</f>
        <v>1500</v>
      </c>
      <c r="BM8" s="233">
        <v>1920</v>
      </c>
      <c r="BN8" s="237">
        <f>AVERAGE(BK8:BM8)</f>
        <v>1940</v>
      </c>
      <c r="BO8" s="156">
        <f t="shared" ref="BO8:BO25" si="12">BI8*15%</f>
        <v>159.744</v>
      </c>
      <c r="BP8" s="156">
        <f t="shared" ref="BP8:BR25" si="13">BJ8*0.2</f>
        <v>1008</v>
      </c>
      <c r="BQ8" s="233">
        <f t="shared" si="13"/>
        <v>480</v>
      </c>
      <c r="BR8" s="233">
        <f t="shared" si="13"/>
        <v>300</v>
      </c>
      <c r="BS8" s="176">
        <v>160</v>
      </c>
      <c r="BT8" s="200">
        <f>AVERAGE(BQ8:BR8)</f>
        <v>390</v>
      </c>
      <c r="BU8" s="213">
        <f t="shared" ref="BU8:BU25" si="14">(BH8*BN8)+BT8</f>
        <v>2330</v>
      </c>
    </row>
    <row r="9" spans="1:73" ht="24" customHeight="1" thickBot="1" x14ac:dyDescent="0.25">
      <c r="A9" s="11" t="s">
        <v>40</v>
      </c>
      <c r="B9" s="100" t="s">
        <v>41</v>
      </c>
      <c r="C9" s="13">
        <v>124</v>
      </c>
      <c r="D9" s="155">
        <v>4200</v>
      </c>
      <c r="E9" s="156">
        <v>9500</v>
      </c>
      <c r="F9" s="118">
        <v>6700</v>
      </c>
      <c r="G9" s="118">
        <v>3300</v>
      </c>
      <c r="H9" s="118">
        <v>2700</v>
      </c>
      <c r="I9" s="116">
        <f>AVERAGE(D9,F9:H9)</f>
        <v>4225</v>
      </c>
      <c r="J9" s="77">
        <v>1</v>
      </c>
      <c r="K9" s="162">
        <f t="shared" ref="K9:K25" si="15">D9*0.15</f>
        <v>630</v>
      </c>
      <c r="L9" s="156">
        <f t="shared" ref="L9:N25" si="16">E9*0.2</f>
        <v>1900</v>
      </c>
      <c r="M9" s="163">
        <f t="shared" si="16"/>
        <v>1340</v>
      </c>
      <c r="N9" s="163">
        <f t="shared" si="16"/>
        <v>660</v>
      </c>
      <c r="O9" s="156">
        <v>200</v>
      </c>
      <c r="P9" s="131">
        <f t="shared" ref="P9:P15" si="17">AVERAGE(K9,M9:N9)</f>
        <v>876.66666666666663</v>
      </c>
      <c r="Q9" s="77">
        <v>1</v>
      </c>
      <c r="R9" s="162">
        <f>D9*0.8</f>
        <v>3360</v>
      </c>
      <c r="S9" s="156">
        <f t="shared" ref="S9:U25" si="18">E9*0.8</f>
        <v>7600</v>
      </c>
      <c r="T9" s="163">
        <f t="shared" si="18"/>
        <v>5360</v>
      </c>
      <c r="U9" s="163">
        <f t="shared" si="18"/>
        <v>2640</v>
      </c>
      <c r="V9" s="163">
        <v>2160</v>
      </c>
      <c r="W9" s="120">
        <f>AVERAGE(R9,T9:V9)</f>
        <v>3380</v>
      </c>
      <c r="X9" s="77">
        <v>1</v>
      </c>
      <c r="Y9" s="162">
        <f t="shared" ref="Y9:Y25" si="19">R9*0.15</f>
        <v>504</v>
      </c>
      <c r="Z9" s="156">
        <f t="shared" ref="Z9:AB25" si="20">S9*0.2</f>
        <v>1520</v>
      </c>
      <c r="AA9" s="163">
        <f t="shared" si="20"/>
        <v>1072</v>
      </c>
      <c r="AB9" s="163">
        <f t="shared" si="20"/>
        <v>528</v>
      </c>
      <c r="AC9" s="156">
        <v>200</v>
      </c>
      <c r="AD9" s="131">
        <f>AVERAGE(Y9,AA9:AB9)</f>
        <v>701.33333333333337</v>
      </c>
      <c r="AE9" s="166">
        <f t="shared" si="4"/>
        <v>528858</v>
      </c>
      <c r="AF9" s="78">
        <v>1</v>
      </c>
      <c r="AG9" s="104">
        <f t="shared" ref="AG9:AG25" si="21">R9*0.8</f>
        <v>2688</v>
      </c>
      <c r="AH9" s="125">
        <f t="shared" ref="AH9:AH25" si="22">E9*0.8</f>
        <v>7600</v>
      </c>
      <c r="AI9" s="79">
        <v>6375</v>
      </c>
      <c r="AJ9" s="79">
        <f t="shared" ref="AJ9:AJ25" si="23">G9*0.8</f>
        <v>2640</v>
      </c>
      <c r="AK9" s="79">
        <v>2160</v>
      </c>
      <c r="AL9" s="114">
        <f>AVERAGE(AG9,AI9:AK9)</f>
        <v>3465.75</v>
      </c>
      <c r="AM9" s="104">
        <f t="shared" ref="AM9:AM25" si="24">AG9*0.15</f>
        <v>403.2</v>
      </c>
      <c r="AN9" s="125">
        <f t="shared" ref="AN9:AP25" si="25">AH9*0.2</f>
        <v>1520</v>
      </c>
      <c r="AO9" s="125">
        <f t="shared" si="25"/>
        <v>1275</v>
      </c>
      <c r="AP9" s="79">
        <f t="shared" si="25"/>
        <v>528</v>
      </c>
      <c r="AQ9" s="125">
        <v>296</v>
      </c>
      <c r="AR9" s="114">
        <f>AVERAGE(AM9,AP9)</f>
        <v>465.6</v>
      </c>
      <c r="AS9" s="14">
        <f t="shared" si="5"/>
        <v>3931.35</v>
      </c>
      <c r="AT9" s="78">
        <v>1</v>
      </c>
      <c r="AU9" s="105">
        <f t="shared" ref="AU9:AU25" si="26">AG9*0.8</f>
        <v>2150.4</v>
      </c>
      <c r="AV9" s="125">
        <f t="shared" ref="AV9:AV25" si="27">E9*0.75</f>
        <v>7125</v>
      </c>
      <c r="AW9" s="125">
        <v>5900</v>
      </c>
      <c r="AX9" s="82">
        <f t="shared" ref="AX9:AX25" si="28">G9*0.6</f>
        <v>1980</v>
      </c>
      <c r="AY9" s="82">
        <v>2160</v>
      </c>
      <c r="AZ9" s="107">
        <f>AVERAGE(AU9,AX9:AY9)</f>
        <v>2096.7999999999997</v>
      </c>
      <c r="BA9" s="127">
        <f t="shared" si="6"/>
        <v>322.56</v>
      </c>
      <c r="BB9" s="125">
        <f t="shared" si="7"/>
        <v>1425</v>
      </c>
      <c r="BC9" s="125">
        <f t="shared" si="7"/>
        <v>1180</v>
      </c>
      <c r="BD9" s="82">
        <f t="shared" si="7"/>
        <v>396</v>
      </c>
      <c r="BE9" s="125">
        <v>160</v>
      </c>
      <c r="BF9" s="107">
        <f>BD9</f>
        <v>396</v>
      </c>
      <c r="BG9" s="14">
        <f t="shared" si="8"/>
        <v>2492.7999999999997</v>
      </c>
      <c r="BH9" s="78">
        <v>1</v>
      </c>
      <c r="BI9" s="234">
        <f t="shared" si="9"/>
        <v>1720.3200000000002</v>
      </c>
      <c r="BJ9" s="156">
        <f t="shared" si="10"/>
        <v>6650</v>
      </c>
      <c r="BK9" s="233">
        <v>3900</v>
      </c>
      <c r="BL9" s="233">
        <f t="shared" si="11"/>
        <v>1650</v>
      </c>
      <c r="BM9" s="233">
        <v>1800.97</v>
      </c>
      <c r="BN9" s="237">
        <f>AVERAGE(BI9,BK9:BM9)</f>
        <v>2267.8224999999998</v>
      </c>
      <c r="BO9" s="156">
        <f t="shared" si="12"/>
        <v>258.048</v>
      </c>
      <c r="BP9" s="156">
        <f t="shared" si="13"/>
        <v>1330</v>
      </c>
      <c r="BQ9" s="233">
        <f t="shared" si="13"/>
        <v>780</v>
      </c>
      <c r="BR9" s="233">
        <f t="shared" si="13"/>
        <v>330</v>
      </c>
      <c r="BS9" s="176">
        <v>190</v>
      </c>
      <c r="BT9" s="200">
        <f>AVERAGE(BQ9:BR9)</f>
        <v>555</v>
      </c>
      <c r="BU9" s="213">
        <f t="shared" si="14"/>
        <v>2822.8224999999998</v>
      </c>
    </row>
    <row r="10" spans="1:73" ht="24" customHeight="1" thickBot="1" x14ac:dyDescent="0.25">
      <c r="A10" s="11" t="s">
        <v>42</v>
      </c>
      <c r="B10" s="100" t="s">
        <v>43</v>
      </c>
      <c r="C10" s="13">
        <v>12</v>
      </c>
      <c r="D10" s="155">
        <v>4200</v>
      </c>
      <c r="E10" s="156">
        <v>9000</v>
      </c>
      <c r="F10" s="118">
        <v>6700</v>
      </c>
      <c r="G10" s="118">
        <v>3300</v>
      </c>
      <c r="H10" s="156">
        <v>2500</v>
      </c>
      <c r="I10" s="116">
        <f>AVERAGE(D10,F10:G10)</f>
        <v>4733.333333333333</v>
      </c>
      <c r="J10" s="77">
        <v>1</v>
      </c>
      <c r="K10" s="162">
        <f t="shared" si="15"/>
        <v>630</v>
      </c>
      <c r="L10" s="156">
        <f t="shared" si="16"/>
        <v>1800</v>
      </c>
      <c r="M10" s="163">
        <f t="shared" si="16"/>
        <v>1340</v>
      </c>
      <c r="N10" s="163">
        <f t="shared" si="16"/>
        <v>660</v>
      </c>
      <c r="O10" s="156">
        <v>200</v>
      </c>
      <c r="P10" s="120">
        <f t="shared" si="17"/>
        <v>876.66666666666663</v>
      </c>
      <c r="Q10" s="77">
        <v>1</v>
      </c>
      <c r="R10" s="162">
        <f>D10*0.8</f>
        <v>3360</v>
      </c>
      <c r="S10" s="156">
        <f t="shared" si="18"/>
        <v>7200</v>
      </c>
      <c r="T10" s="163">
        <f t="shared" si="18"/>
        <v>5360</v>
      </c>
      <c r="U10" s="163">
        <f t="shared" si="18"/>
        <v>2640</v>
      </c>
      <c r="V10" s="163">
        <v>2000</v>
      </c>
      <c r="W10" s="120">
        <f>AVERAGE(R10,T10:V10)</f>
        <v>3340</v>
      </c>
      <c r="X10" s="77">
        <v>1</v>
      </c>
      <c r="Y10" s="162">
        <f t="shared" si="19"/>
        <v>504</v>
      </c>
      <c r="Z10" s="156">
        <f t="shared" si="20"/>
        <v>1440</v>
      </c>
      <c r="AA10" s="163">
        <f t="shared" si="20"/>
        <v>1072</v>
      </c>
      <c r="AB10" s="163">
        <f t="shared" si="20"/>
        <v>528</v>
      </c>
      <c r="AC10" s="156">
        <v>200</v>
      </c>
      <c r="AD10" s="131">
        <f>AVERAGE(Y10,AA10:AB10)</f>
        <v>701.33333333333337</v>
      </c>
      <c r="AE10" s="166">
        <f t="shared" si="4"/>
        <v>61718</v>
      </c>
      <c r="AF10" s="78">
        <v>1</v>
      </c>
      <c r="AG10" s="104">
        <f t="shared" si="21"/>
        <v>2688</v>
      </c>
      <c r="AH10" s="125">
        <f t="shared" si="22"/>
        <v>7200</v>
      </c>
      <c r="AI10" s="79">
        <v>5291</v>
      </c>
      <c r="AJ10" s="79">
        <f t="shared" si="23"/>
        <v>2640</v>
      </c>
      <c r="AK10" s="79">
        <v>2000</v>
      </c>
      <c r="AL10" s="114">
        <f>AVERAGE(AG10,AI10:AK10)</f>
        <v>3154.75</v>
      </c>
      <c r="AM10" s="104">
        <f t="shared" si="24"/>
        <v>403.2</v>
      </c>
      <c r="AN10" s="125">
        <f t="shared" si="25"/>
        <v>1440</v>
      </c>
      <c r="AO10" s="79">
        <f t="shared" si="25"/>
        <v>1058.2</v>
      </c>
      <c r="AP10" s="79">
        <f t="shared" si="25"/>
        <v>528</v>
      </c>
      <c r="AQ10" s="125">
        <v>280</v>
      </c>
      <c r="AR10" s="129">
        <f>AVERAGE(AM10,AO10:AP10)</f>
        <v>663.13333333333333</v>
      </c>
      <c r="AS10" s="14">
        <f t="shared" si="5"/>
        <v>3817.8833333333332</v>
      </c>
      <c r="AT10" s="78">
        <v>1</v>
      </c>
      <c r="AU10" s="105">
        <f t="shared" si="26"/>
        <v>2150.4</v>
      </c>
      <c r="AV10" s="125">
        <f t="shared" si="27"/>
        <v>6750</v>
      </c>
      <c r="AW10" s="82">
        <v>5250</v>
      </c>
      <c r="AX10" s="82">
        <f t="shared" si="28"/>
        <v>1980</v>
      </c>
      <c r="AY10" s="82">
        <v>2000</v>
      </c>
      <c r="AZ10" s="107">
        <f>AVERAGE(AU10,AW10:AY10)</f>
        <v>2845.1</v>
      </c>
      <c r="BA10" s="105">
        <f t="shared" si="6"/>
        <v>322.56</v>
      </c>
      <c r="BB10" s="125">
        <f t="shared" si="7"/>
        <v>1350</v>
      </c>
      <c r="BC10" s="125">
        <f t="shared" si="7"/>
        <v>1050</v>
      </c>
      <c r="BD10" s="82">
        <f t="shared" si="7"/>
        <v>396</v>
      </c>
      <c r="BE10" s="125">
        <v>150</v>
      </c>
      <c r="BF10" s="107">
        <f>AVERAGE(BA10,BD10)</f>
        <v>359.28</v>
      </c>
      <c r="BG10" s="14">
        <f t="shared" si="8"/>
        <v>3204.38</v>
      </c>
      <c r="BH10" s="78">
        <v>1</v>
      </c>
      <c r="BI10" s="234">
        <f t="shared" si="9"/>
        <v>1720.3200000000002</v>
      </c>
      <c r="BJ10" s="156">
        <f t="shared" si="10"/>
        <v>6300</v>
      </c>
      <c r="BK10" s="233">
        <v>2340</v>
      </c>
      <c r="BL10" s="233">
        <f t="shared" si="11"/>
        <v>1650</v>
      </c>
      <c r="BM10" s="233">
        <v>1800</v>
      </c>
      <c r="BN10" s="237">
        <f>AVERAGE(BI10,BK10:BM10)</f>
        <v>1877.58</v>
      </c>
      <c r="BO10" s="233">
        <f t="shared" si="12"/>
        <v>258.048</v>
      </c>
      <c r="BP10" s="156">
        <f t="shared" si="13"/>
        <v>1260</v>
      </c>
      <c r="BQ10" s="233">
        <f t="shared" si="13"/>
        <v>468</v>
      </c>
      <c r="BR10" s="233">
        <f t="shared" si="13"/>
        <v>330</v>
      </c>
      <c r="BS10" s="176">
        <v>185</v>
      </c>
      <c r="BT10" s="243">
        <f>AVERAGE(BO10,BQ10:BR10)</f>
        <v>352.01600000000002</v>
      </c>
      <c r="BU10" s="213">
        <f t="shared" si="14"/>
        <v>2229.596</v>
      </c>
    </row>
    <row r="11" spans="1:73" ht="24" customHeight="1" thickBot="1" x14ac:dyDescent="0.25">
      <c r="A11" s="11" t="s">
        <v>44</v>
      </c>
      <c r="B11" s="100" t="s">
        <v>45</v>
      </c>
      <c r="C11" s="13">
        <v>2</v>
      </c>
      <c r="D11" s="155">
        <v>2500</v>
      </c>
      <c r="E11" s="156">
        <v>7500</v>
      </c>
      <c r="F11" s="118">
        <v>3900</v>
      </c>
      <c r="G11" s="118">
        <v>2750</v>
      </c>
      <c r="H11" s="118">
        <v>2000</v>
      </c>
      <c r="I11" s="116">
        <f>AVERAGE(D11,F11:H11)</f>
        <v>2787.5</v>
      </c>
      <c r="J11" s="77">
        <v>1</v>
      </c>
      <c r="K11" s="162">
        <f t="shared" si="15"/>
        <v>375</v>
      </c>
      <c r="L11" s="156">
        <f t="shared" si="16"/>
        <v>1500</v>
      </c>
      <c r="M11" s="163">
        <f t="shared" si="16"/>
        <v>780</v>
      </c>
      <c r="N11" s="163">
        <f t="shared" si="16"/>
        <v>550</v>
      </c>
      <c r="O11" s="156">
        <v>200</v>
      </c>
      <c r="P11" s="131">
        <f t="shared" si="17"/>
        <v>568.33333333333337</v>
      </c>
      <c r="Q11" s="77">
        <v>1</v>
      </c>
      <c r="R11" s="157">
        <v>500</v>
      </c>
      <c r="S11" s="156">
        <f t="shared" si="18"/>
        <v>6000</v>
      </c>
      <c r="T11" s="163">
        <f t="shared" si="18"/>
        <v>3120</v>
      </c>
      <c r="U11" s="163">
        <f t="shared" si="18"/>
        <v>2200</v>
      </c>
      <c r="V11" s="163">
        <v>1600</v>
      </c>
      <c r="W11" s="131">
        <f t="shared" ref="W11" si="29">AVERAGE(R11:V11)</f>
        <v>2684</v>
      </c>
      <c r="X11" s="77">
        <v>1</v>
      </c>
      <c r="Y11" s="157">
        <f t="shared" si="19"/>
        <v>75</v>
      </c>
      <c r="Z11" s="156">
        <f t="shared" si="20"/>
        <v>1200</v>
      </c>
      <c r="AA11" s="163">
        <f t="shared" si="20"/>
        <v>624</v>
      </c>
      <c r="AB11" s="163">
        <f t="shared" si="20"/>
        <v>440</v>
      </c>
      <c r="AC11" s="156">
        <v>200</v>
      </c>
      <c r="AD11" s="120">
        <f>AVERAGE(AA11:AB11)</f>
        <v>532</v>
      </c>
      <c r="AE11" s="166">
        <f t="shared" si="4"/>
        <v>9359.3333333333321</v>
      </c>
      <c r="AF11" s="78">
        <v>1</v>
      </c>
      <c r="AG11" s="127">
        <f t="shared" si="21"/>
        <v>400</v>
      </c>
      <c r="AH11" s="125">
        <f t="shared" si="22"/>
        <v>6000</v>
      </c>
      <c r="AI11" s="79">
        <v>3500</v>
      </c>
      <c r="AJ11" s="79">
        <f t="shared" si="23"/>
        <v>2200</v>
      </c>
      <c r="AK11" s="79">
        <v>1600</v>
      </c>
      <c r="AL11" s="114">
        <f>AVERAGE(AI11:AK11)</f>
        <v>2433.3333333333335</v>
      </c>
      <c r="AM11" s="127">
        <f t="shared" si="24"/>
        <v>60</v>
      </c>
      <c r="AN11" s="125">
        <f t="shared" si="25"/>
        <v>1200</v>
      </c>
      <c r="AO11" s="79">
        <f t="shared" si="25"/>
        <v>700</v>
      </c>
      <c r="AP11" s="79">
        <f t="shared" si="25"/>
        <v>440</v>
      </c>
      <c r="AQ11" s="125">
        <v>218</v>
      </c>
      <c r="AR11" s="129">
        <f>AVERAGE(AO11:AP11)</f>
        <v>570</v>
      </c>
      <c r="AS11" s="14">
        <f t="shared" si="5"/>
        <v>3003.3333333333335</v>
      </c>
      <c r="AT11" s="78">
        <v>1</v>
      </c>
      <c r="AU11" s="127">
        <f t="shared" si="26"/>
        <v>320</v>
      </c>
      <c r="AV11" s="125">
        <f t="shared" si="27"/>
        <v>5625</v>
      </c>
      <c r="AW11" s="82">
        <v>3300</v>
      </c>
      <c r="AX11" s="82">
        <f t="shared" si="28"/>
        <v>1650</v>
      </c>
      <c r="AY11" s="82">
        <v>1600</v>
      </c>
      <c r="AZ11" s="107">
        <f>AVERAGE(AW11:AY11)</f>
        <v>2183.3333333333335</v>
      </c>
      <c r="BA11" s="127">
        <f t="shared" si="6"/>
        <v>48</v>
      </c>
      <c r="BB11" s="125">
        <f t="shared" si="7"/>
        <v>1125</v>
      </c>
      <c r="BC11" s="82">
        <f t="shared" si="7"/>
        <v>660</v>
      </c>
      <c r="BD11" s="82">
        <f t="shared" si="7"/>
        <v>330</v>
      </c>
      <c r="BE11" s="125">
        <v>110</v>
      </c>
      <c r="BF11" s="129">
        <f>AVERAGE(BC11:BD11)</f>
        <v>495</v>
      </c>
      <c r="BG11" s="14">
        <f t="shared" si="8"/>
        <v>2678.3333333333335</v>
      </c>
      <c r="BH11" s="78">
        <v>1</v>
      </c>
      <c r="BI11" s="157">
        <f t="shared" si="9"/>
        <v>256</v>
      </c>
      <c r="BJ11" s="156">
        <f t="shared" si="10"/>
        <v>5250</v>
      </c>
      <c r="BK11" s="233">
        <v>3000</v>
      </c>
      <c r="BL11" s="233">
        <f t="shared" si="11"/>
        <v>1375</v>
      </c>
      <c r="BM11" s="233">
        <v>1600</v>
      </c>
      <c r="BN11" s="237">
        <f>AVERAGE(BK11:BM11)</f>
        <v>1991.6666666666667</v>
      </c>
      <c r="BO11" s="156">
        <f t="shared" si="12"/>
        <v>38.4</v>
      </c>
      <c r="BP11" s="156">
        <f t="shared" si="13"/>
        <v>1050</v>
      </c>
      <c r="BQ11" s="233">
        <f t="shared" si="13"/>
        <v>600</v>
      </c>
      <c r="BR11" s="233">
        <f t="shared" si="13"/>
        <v>275</v>
      </c>
      <c r="BS11" s="176">
        <v>150</v>
      </c>
      <c r="BT11" s="200">
        <f>AVERAGE(BQ11:BR11)</f>
        <v>437.5</v>
      </c>
      <c r="BU11" s="213">
        <f t="shared" si="14"/>
        <v>2429.166666666667</v>
      </c>
    </row>
    <row r="12" spans="1:73" ht="24" customHeight="1" thickBot="1" x14ac:dyDescent="0.25">
      <c r="A12" s="11" t="s">
        <v>46</v>
      </c>
      <c r="B12" s="100" t="s">
        <v>47</v>
      </c>
      <c r="C12" s="13">
        <v>2</v>
      </c>
      <c r="D12" s="155">
        <v>2500</v>
      </c>
      <c r="E12" s="156">
        <v>7000</v>
      </c>
      <c r="F12" s="118">
        <v>3700</v>
      </c>
      <c r="G12" s="118">
        <v>2500</v>
      </c>
      <c r="H12" s="118">
        <v>1800</v>
      </c>
      <c r="I12" s="116">
        <f>AVERAGE(D12,F12:H12)</f>
        <v>2625</v>
      </c>
      <c r="J12" s="77">
        <v>1</v>
      </c>
      <c r="K12" s="162">
        <f t="shared" si="15"/>
        <v>375</v>
      </c>
      <c r="L12" s="156">
        <f t="shared" si="16"/>
        <v>1400</v>
      </c>
      <c r="M12" s="163">
        <f t="shared" si="16"/>
        <v>740</v>
      </c>
      <c r="N12" s="163">
        <f t="shared" si="16"/>
        <v>500</v>
      </c>
      <c r="O12" s="156">
        <v>150</v>
      </c>
      <c r="P12" s="131">
        <f t="shared" si="17"/>
        <v>538.33333333333337</v>
      </c>
      <c r="Q12" s="77">
        <v>1</v>
      </c>
      <c r="R12" s="162">
        <v>2000</v>
      </c>
      <c r="S12" s="156">
        <f t="shared" si="18"/>
        <v>5600</v>
      </c>
      <c r="T12" s="163">
        <f t="shared" si="18"/>
        <v>2960</v>
      </c>
      <c r="U12" s="163">
        <f t="shared" si="18"/>
        <v>2000</v>
      </c>
      <c r="V12" s="163">
        <v>1440</v>
      </c>
      <c r="W12" s="120">
        <f>AVERAGE(R12,T12:V12)</f>
        <v>2100</v>
      </c>
      <c r="X12" s="77">
        <v>1</v>
      </c>
      <c r="Y12" s="162">
        <f t="shared" si="19"/>
        <v>300</v>
      </c>
      <c r="Z12" s="156">
        <f t="shared" si="20"/>
        <v>1120</v>
      </c>
      <c r="AA12" s="163">
        <f t="shared" si="20"/>
        <v>592</v>
      </c>
      <c r="AB12" s="163">
        <f t="shared" si="20"/>
        <v>400</v>
      </c>
      <c r="AC12" s="156">
        <v>150</v>
      </c>
      <c r="AD12" s="131">
        <f>AVERAGE(Y12,AA12:AB12)</f>
        <v>430.66666666666669</v>
      </c>
      <c r="AE12" s="166">
        <f t="shared" si="4"/>
        <v>8319</v>
      </c>
      <c r="AF12" s="78">
        <v>1</v>
      </c>
      <c r="AG12" s="104">
        <f t="shared" si="21"/>
        <v>1600</v>
      </c>
      <c r="AH12" s="125">
        <f t="shared" si="22"/>
        <v>5600</v>
      </c>
      <c r="AI12" s="79">
        <v>3200</v>
      </c>
      <c r="AJ12" s="79">
        <f t="shared" si="23"/>
        <v>2000</v>
      </c>
      <c r="AK12" s="79">
        <v>1440</v>
      </c>
      <c r="AL12" s="114">
        <f>AVERAGE(AI12:AK12)</f>
        <v>2213.3333333333335</v>
      </c>
      <c r="AM12" s="127">
        <f t="shared" si="24"/>
        <v>240</v>
      </c>
      <c r="AN12" s="125">
        <f t="shared" si="25"/>
        <v>1120</v>
      </c>
      <c r="AO12" s="79">
        <f t="shared" si="25"/>
        <v>640</v>
      </c>
      <c r="AP12" s="79">
        <f t="shared" si="25"/>
        <v>400</v>
      </c>
      <c r="AQ12" s="125">
        <v>182</v>
      </c>
      <c r="AR12" s="129">
        <f>AVERAGE(AO12:AP12)</f>
        <v>520</v>
      </c>
      <c r="AS12" s="14">
        <f t="shared" si="5"/>
        <v>2733.3333333333335</v>
      </c>
      <c r="AT12" s="78">
        <v>1</v>
      </c>
      <c r="AU12" s="105">
        <f t="shared" si="26"/>
        <v>1280</v>
      </c>
      <c r="AV12" s="125">
        <f t="shared" si="27"/>
        <v>5250</v>
      </c>
      <c r="AW12" s="82">
        <v>3000</v>
      </c>
      <c r="AX12" s="82">
        <f t="shared" si="28"/>
        <v>1500</v>
      </c>
      <c r="AY12" s="82">
        <v>1440</v>
      </c>
      <c r="AZ12" s="107">
        <f>AVERAGE(AU12,AW12:AY12)</f>
        <v>1805</v>
      </c>
      <c r="BA12" s="127">
        <f t="shared" si="6"/>
        <v>192</v>
      </c>
      <c r="BB12" s="125">
        <f t="shared" si="7"/>
        <v>1050</v>
      </c>
      <c r="BC12" s="82">
        <f t="shared" si="7"/>
        <v>600</v>
      </c>
      <c r="BD12" s="82">
        <f t="shared" si="7"/>
        <v>300</v>
      </c>
      <c r="BE12" s="125">
        <v>100</v>
      </c>
      <c r="BF12" s="129">
        <f>AVERAGE(BC12:BD12)</f>
        <v>450</v>
      </c>
      <c r="BG12" s="14">
        <f t="shared" si="8"/>
        <v>2255</v>
      </c>
      <c r="BH12" s="78">
        <v>1</v>
      </c>
      <c r="BI12" s="157">
        <f t="shared" si="9"/>
        <v>1024</v>
      </c>
      <c r="BJ12" s="156">
        <f t="shared" si="10"/>
        <v>4900</v>
      </c>
      <c r="BK12" s="233">
        <v>2500</v>
      </c>
      <c r="BL12" s="233">
        <f t="shared" si="11"/>
        <v>1250</v>
      </c>
      <c r="BM12" s="233">
        <v>1440</v>
      </c>
      <c r="BN12" s="237">
        <f>AVERAGE(BK12:BM12)</f>
        <v>1730</v>
      </c>
      <c r="BO12" s="156">
        <f t="shared" si="12"/>
        <v>153.6</v>
      </c>
      <c r="BP12" s="156">
        <f t="shared" si="13"/>
        <v>980</v>
      </c>
      <c r="BQ12" s="233">
        <f t="shared" si="13"/>
        <v>500</v>
      </c>
      <c r="BR12" s="233">
        <f t="shared" si="13"/>
        <v>250</v>
      </c>
      <c r="BS12" s="176">
        <v>140</v>
      </c>
      <c r="BT12" s="200">
        <f>AVERAGE(BQ12:BR12)</f>
        <v>375</v>
      </c>
      <c r="BU12" s="213">
        <f t="shared" si="14"/>
        <v>2105</v>
      </c>
    </row>
    <row r="13" spans="1:73" ht="24" customHeight="1" thickBot="1" x14ac:dyDescent="0.25">
      <c r="A13" s="11" t="s">
        <v>48</v>
      </c>
      <c r="B13" s="100" t="s">
        <v>49</v>
      </c>
      <c r="C13" s="13">
        <v>62</v>
      </c>
      <c r="D13" s="155">
        <v>2500</v>
      </c>
      <c r="E13" s="156">
        <v>6500</v>
      </c>
      <c r="F13" s="118">
        <v>3900</v>
      </c>
      <c r="G13" s="156">
        <v>1500</v>
      </c>
      <c r="H13" s="156">
        <v>1000</v>
      </c>
      <c r="I13" s="116">
        <f>AVERAGE(D13,F13)</f>
        <v>3200</v>
      </c>
      <c r="J13" s="77">
        <v>1</v>
      </c>
      <c r="K13" s="162">
        <f t="shared" si="15"/>
        <v>375</v>
      </c>
      <c r="L13" s="156">
        <f t="shared" si="16"/>
        <v>1300</v>
      </c>
      <c r="M13" s="163">
        <f t="shared" si="16"/>
        <v>780</v>
      </c>
      <c r="N13" s="163">
        <f t="shared" si="16"/>
        <v>300</v>
      </c>
      <c r="O13" s="156">
        <v>120</v>
      </c>
      <c r="P13" s="120">
        <f t="shared" si="17"/>
        <v>485</v>
      </c>
      <c r="Q13" s="77">
        <v>6</v>
      </c>
      <c r="R13" s="162">
        <v>2000</v>
      </c>
      <c r="S13" s="156">
        <f t="shared" si="18"/>
        <v>5200</v>
      </c>
      <c r="T13" s="163">
        <f t="shared" si="18"/>
        <v>3120</v>
      </c>
      <c r="U13" s="163">
        <f t="shared" si="18"/>
        <v>1200</v>
      </c>
      <c r="V13" s="156">
        <v>800</v>
      </c>
      <c r="W13" s="120">
        <f>AVERAGE(R13,T13:U13)</f>
        <v>2106.6666666666665</v>
      </c>
      <c r="X13" s="77">
        <v>1</v>
      </c>
      <c r="Y13" s="162">
        <f t="shared" si="19"/>
        <v>300</v>
      </c>
      <c r="Z13" s="156">
        <f t="shared" si="20"/>
        <v>1040</v>
      </c>
      <c r="AA13" s="163">
        <f t="shared" si="20"/>
        <v>624</v>
      </c>
      <c r="AB13" s="163">
        <f t="shared" si="20"/>
        <v>240</v>
      </c>
      <c r="AC13" s="156">
        <v>96</v>
      </c>
      <c r="AD13" s="120">
        <f>AVERAGE(Y13,AA13:AB13)</f>
        <v>388</v>
      </c>
      <c r="AE13" s="166">
        <f t="shared" si="4"/>
        <v>211913</v>
      </c>
      <c r="AF13" s="78">
        <v>1</v>
      </c>
      <c r="AG13" s="104">
        <f t="shared" si="21"/>
        <v>1600</v>
      </c>
      <c r="AH13" s="125">
        <f t="shared" si="22"/>
        <v>5200</v>
      </c>
      <c r="AI13" s="79">
        <v>3500</v>
      </c>
      <c r="AJ13" s="79">
        <f t="shared" si="23"/>
        <v>1200</v>
      </c>
      <c r="AK13" s="125">
        <v>800</v>
      </c>
      <c r="AL13" s="114">
        <f>AVERAGE(AI13:AJ13)</f>
        <v>2350</v>
      </c>
      <c r="AM13" s="104">
        <f t="shared" si="24"/>
        <v>240</v>
      </c>
      <c r="AN13" s="125">
        <f t="shared" si="25"/>
        <v>1040</v>
      </c>
      <c r="AO13" s="79">
        <f t="shared" si="25"/>
        <v>700</v>
      </c>
      <c r="AP13" s="79">
        <f t="shared" si="25"/>
        <v>240</v>
      </c>
      <c r="AQ13" s="125">
        <v>113</v>
      </c>
      <c r="AR13" s="114">
        <f>AVERAGE(AM13,AO13:AP13)</f>
        <v>393.33333333333331</v>
      </c>
      <c r="AS13" s="14">
        <f t="shared" si="5"/>
        <v>2743.3333333333335</v>
      </c>
      <c r="AT13" s="78">
        <v>1</v>
      </c>
      <c r="AU13" s="105">
        <f t="shared" si="26"/>
        <v>1280</v>
      </c>
      <c r="AV13" s="125">
        <f t="shared" si="27"/>
        <v>4875</v>
      </c>
      <c r="AW13" s="82">
        <v>3300</v>
      </c>
      <c r="AX13" s="125">
        <f t="shared" si="28"/>
        <v>900</v>
      </c>
      <c r="AY13" s="125">
        <v>800</v>
      </c>
      <c r="AZ13" s="107">
        <f>AVERAGE(AU13,AW13)</f>
        <v>2290</v>
      </c>
      <c r="BA13" s="127">
        <f t="shared" si="6"/>
        <v>192</v>
      </c>
      <c r="BB13" s="125">
        <f t="shared" si="7"/>
        <v>975</v>
      </c>
      <c r="BC13" s="82">
        <f t="shared" si="7"/>
        <v>660</v>
      </c>
      <c r="BD13" s="125">
        <f t="shared" si="7"/>
        <v>180</v>
      </c>
      <c r="BE13" s="125">
        <v>100</v>
      </c>
      <c r="BF13" s="129">
        <f>BC13</f>
        <v>660</v>
      </c>
      <c r="BG13" s="14">
        <f t="shared" si="8"/>
        <v>2950</v>
      </c>
      <c r="BH13" s="78">
        <v>1</v>
      </c>
      <c r="BI13" s="234">
        <f t="shared" si="9"/>
        <v>1024</v>
      </c>
      <c r="BJ13" s="156">
        <f t="shared" si="10"/>
        <v>4550</v>
      </c>
      <c r="BK13" s="233">
        <v>3000</v>
      </c>
      <c r="BL13" s="156">
        <f t="shared" si="11"/>
        <v>750</v>
      </c>
      <c r="BM13" s="156">
        <v>800</v>
      </c>
      <c r="BN13" s="237">
        <f>AVERAGE(BI13,BK13)</f>
        <v>2012</v>
      </c>
      <c r="BO13" s="235">
        <f t="shared" si="12"/>
        <v>153.6</v>
      </c>
      <c r="BP13" s="156">
        <f t="shared" si="13"/>
        <v>910</v>
      </c>
      <c r="BQ13" s="156">
        <f t="shared" si="13"/>
        <v>600</v>
      </c>
      <c r="BR13" s="235">
        <f t="shared" si="13"/>
        <v>150</v>
      </c>
      <c r="BS13" s="240">
        <v>95</v>
      </c>
      <c r="BT13" s="243">
        <f>AVERAGE(BO13,BR13:BS13)</f>
        <v>132.86666666666667</v>
      </c>
      <c r="BU13" s="213">
        <f t="shared" si="14"/>
        <v>2144.8666666666668</v>
      </c>
    </row>
    <row r="14" spans="1:73" ht="24" customHeight="1" thickBot="1" x14ac:dyDescent="0.25">
      <c r="A14" s="11" t="s">
        <v>50</v>
      </c>
      <c r="B14" s="100" t="s">
        <v>51</v>
      </c>
      <c r="C14" s="13">
        <v>24</v>
      </c>
      <c r="D14" s="155">
        <v>2500</v>
      </c>
      <c r="E14" s="156">
        <v>6000</v>
      </c>
      <c r="F14" s="118">
        <v>3700</v>
      </c>
      <c r="G14" s="118">
        <v>1500</v>
      </c>
      <c r="H14" s="156">
        <v>1000</v>
      </c>
      <c r="I14" s="116">
        <f>AVERAGE(D14,F14:G14)</f>
        <v>2566.6666666666665</v>
      </c>
      <c r="J14" s="77">
        <v>1</v>
      </c>
      <c r="K14" s="162">
        <f t="shared" si="15"/>
        <v>375</v>
      </c>
      <c r="L14" s="156">
        <f t="shared" si="16"/>
        <v>1200</v>
      </c>
      <c r="M14" s="163">
        <f t="shared" si="16"/>
        <v>740</v>
      </c>
      <c r="N14" s="163">
        <f t="shared" si="16"/>
        <v>300</v>
      </c>
      <c r="O14" s="156">
        <v>110</v>
      </c>
      <c r="P14" s="120">
        <f t="shared" si="17"/>
        <v>471.66666666666669</v>
      </c>
      <c r="Q14" s="77">
        <v>6</v>
      </c>
      <c r="R14" s="162">
        <v>2000</v>
      </c>
      <c r="S14" s="156">
        <f t="shared" si="18"/>
        <v>4800</v>
      </c>
      <c r="T14" s="163">
        <f t="shared" si="18"/>
        <v>2960</v>
      </c>
      <c r="U14" s="163">
        <f t="shared" si="18"/>
        <v>1200</v>
      </c>
      <c r="V14" s="156">
        <v>800</v>
      </c>
      <c r="W14" s="120">
        <f>AVERAGE(R14,T14:U14)</f>
        <v>2053.3333333333335</v>
      </c>
      <c r="X14" s="77">
        <v>1</v>
      </c>
      <c r="Y14" s="162">
        <f t="shared" si="19"/>
        <v>300</v>
      </c>
      <c r="Z14" s="156">
        <f t="shared" si="20"/>
        <v>960</v>
      </c>
      <c r="AA14" s="163">
        <f t="shared" si="20"/>
        <v>592</v>
      </c>
      <c r="AB14" s="163">
        <f t="shared" si="20"/>
        <v>240</v>
      </c>
      <c r="AC14" s="156">
        <v>88</v>
      </c>
      <c r="AD14" s="120">
        <f>AVERAGE(Y14,AA14:AB14)</f>
        <v>377.33333333333331</v>
      </c>
      <c r="AE14" s="166">
        <f t="shared" si="4"/>
        <v>74768.999999999985</v>
      </c>
      <c r="AF14" s="78">
        <v>1</v>
      </c>
      <c r="AG14" s="104">
        <f t="shared" si="21"/>
        <v>1600</v>
      </c>
      <c r="AH14" s="125">
        <f t="shared" si="22"/>
        <v>4800</v>
      </c>
      <c r="AI14" s="79">
        <v>3200</v>
      </c>
      <c r="AJ14" s="79">
        <f t="shared" si="23"/>
        <v>1200</v>
      </c>
      <c r="AK14" s="125">
        <v>800</v>
      </c>
      <c r="AL14" s="114">
        <f>AVERAGE(AI14:AJ14)</f>
        <v>2200</v>
      </c>
      <c r="AM14" s="104">
        <f t="shared" si="24"/>
        <v>240</v>
      </c>
      <c r="AN14" s="125">
        <f t="shared" si="25"/>
        <v>960</v>
      </c>
      <c r="AO14" s="79">
        <f t="shared" si="25"/>
        <v>640</v>
      </c>
      <c r="AP14" s="79">
        <f t="shared" si="25"/>
        <v>240</v>
      </c>
      <c r="AQ14" s="125">
        <v>101</v>
      </c>
      <c r="AR14" s="114">
        <f>AVERAGE(AM14,AO14:AP14)</f>
        <v>373.33333333333331</v>
      </c>
      <c r="AS14" s="14">
        <f t="shared" si="5"/>
        <v>2573.3333333333335</v>
      </c>
      <c r="AT14" s="78">
        <v>1</v>
      </c>
      <c r="AU14" s="105">
        <f t="shared" si="26"/>
        <v>1280</v>
      </c>
      <c r="AV14" s="82">
        <f t="shared" si="27"/>
        <v>4500</v>
      </c>
      <c r="AW14" s="82">
        <v>3000</v>
      </c>
      <c r="AX14" s="125">
        <f t="shared" si="28"/>
        <v>900</v>
      </c>
      <c r="AY14" s="125">
        <v>800</v>
      </c>
      <c r="AZ14" s="107">
        <f t="shared" ref="AZ14" si="30">AVERAGE(AU14:AY14)</f>
        <v>2096</v>
      </c>
      <c r="BA14" s="127">
        <f t="shared" si="6"/>
        <v>192</v>
      </c>
      <c r="BB14" s="125">
        <f t="shared" si="7"/>
        <v>900</v>
      </c>
      <c r="BC14" s="82">
        <f t="shared" si="7"/>
        <v>600</v>
      </c>
      <c r="BD14" s="125">
        <f t="shared" si="7"/>
        <v>180</v>
      </c>
      <c r="BE14" s="125">
        <v>95</v>
      </c>
      <c r="BF14" s="129">
        <f>BC14</f>
        <v>600</v>
      </c>
      <c r="BG14" s="14">
        <f t="shared" si="8"/>
        <v>2696</v>
      </c>
      <c r="BH14" s="78">
        <v>1</v>
      </c>
      <c r="BI14" s="234">
        <f t="shared" si="9"/>
        <v>1024</v>
      </c>
      <c r="BJ14" s="156">
        <f t="shared" si="10"/>
        <v>4200</v>
      </c>
      <c r="BK14" s="233">
        <v>2500</v>
      </c>
      <c r="BL14" s="156">
        <f t="shared" si="11"/>
        <v>750</v>
      </c>
      <c r="BM14" s="156">
        <v>800</v>
      </c>
      <c r="BN14" s="237">
        <f>AVERAGE(BI14,BK14)</f>
        <v>1762</v>
      </c>
      <c r="BO14" s="233">
        <f t="shared" si="12"/>
        <v>153.6</v>
      </c>
      <c r="BP14" s="156">
        <f t="shared" si="13"/>
        <v>840</v>
      </c>
      <c r="BQ14" s="156">
        <f t="shared" si="13"/>
        <v>500</v>
      </c>
      <c r="BR14" s="233">
        <f t="shared" si="13"/>
        <v>150</v>
      </c>
      <c r="BS14" s="241">
        <v>89</v>
      </c>
      <c r="BT14" s="243">
        <f>AVERAGE(BO14,BR14:BS14)</f>
        <v>130.86666666666667</v>
      </c>
      <c r="BU14" s="213">
        <f t="shared" si="14"/>
        <v>1892.8666666666668</v>
      </c>
    </row>
    <row r="15" spans="1:73" ht="24" customHeight="1" thickBot="1" x14ac:dyDescent="0.25">
      <c r="A15" s="11" t="s">
        <v>52</v>
      </c>
      <c r="B15" s="100" t="s">
        <v>53</v>
      </c>
      <c r="C15" s="13">
        <v>10</v>
      </c>
      <c r="D15" s="155">
        <v>1800</v>
      </c>
      <c r="E15" s="156">
        <v>6800</v>
      </c>
      <c r="F15" s="118">
        <v>2900</v>
      </c>
      <c r="G15" s="118">
        <v>1250</v>
      </c>
      <c r="H15" s="156">
        <v>1000</v>
      </c>
      <c r="I15" s="116">
        <f>AVERAGE(D15,F15:G15)</f>
        <v>1983.3333333333333</v>
      </c>
      <c r="J15" s="77">
        <v>1</v>
      </c>
      <c r="K15" s="162">
        <f t="shared" si="15"/>
        <v>270</v>
      </c>
      <c r="L15" s="156">
        <f t="shared" si="16"/>
        <v>1360</v>
      </c>
      <c r="M15" s="163">
        <f t="shared" si="16"/>
        <v>580</v>
      </c>
      <c r="N15" s="163">
        <f t="shared" si="16"/>
        <v>250</v>
      </c>
      <c r="O15" s="156">
        <v>100</v>
      </c>
      <c r="P15" s="120">
        <f t="shared" si="17"/>
        <v>366.66666666666669</v>
      </c>
      <c r="Q15" s="77">
        <v>1</v>
      </c>
      <c r="R15" s="162">
        <v>1440</v>
      </c>
      <c r="S15" s="156">
        <f t="shared" si="18"/>
        <v>5440</v>
      </c>
      <c r="T15" s="163">
        <f t="shared" si="18"/>
        <v>2320</v>
      </c>
      <c r="U15" s="156">
        <f t="shared" si="18"/>
        <v>1000</v>
      </c>
      <c r="V15" s="156">
        <v>800</v>
      </c>
      <c r="W15" s="131">
        <f>AVERAGE(R15,T15)</f>
        <v>1880</v>
      </c>
      <c r="X15" s="77">
        <v>1</v>
      </c>
      <c r="Y15" s="162">
        <f t="shared" si="19"/>
        <v>216</v>
      </c>
      <c r="Z15" s="156">
        <f t="shared" si="20"/>
        <v>1088</v>
      </c>
      <c r="AA15" s="163">
        <f t="shared" si="20"/>
        <v>464</v>
      </c>
      <c r="AB15" s="156">
        <f t="shared" si="20"/>
        <v>200</v>
      </c>
      <c r="AC15" s="156">
        <v>100</v>
      </c>
      <c r="AD15" s="120">
        <f>AVERAGE(Y15,AA15)</f>
        <v>340</v>
      </c>
      <c r="AE15" s="166">
        <f t="shared" si="4"/>
        <v>22420</v>
      </c>
      <c r="AF15" s="78">
        <v>1</v>
      </c>
      <c r="AG15" s="104">
        <f t="shared" si="21"/>
        <v>1152</v>
      </c>
      <c r="AH15" s="125">
        <f t="shared" si="22"/>
        <v>5440</v>
      </c>
      <c r="AI15" s="79">
        <v>2600</v>
      </c>
      <c r="AJ15" s="125">
        <f t="shared" si="23"/>
        <v>1000</v>
      </c>
      <c r="AK15" s="125">
        <v>800</v>
      </c>
      <c r="AL15" s="114">
        <f>AVERAGE(AG15,AI15)</f>
        <v>1876</v>
      </c>
      <c r="AM15" s="127">
        <f t="shared" si="24"/>
        <v>172.79999999999998</v>
      </c>
      <c r="AN15" s="125">
        <f t="shared" si="25"/>
        <v>1088</v>
      </c>
      <c r="AO15" s="79">
        <f t="shared" si="25"/>
        <v>520</v>
      </c>
      <c r="AP15" s="79">
        <f t="shared" si="25"/>
        <v>200</v>
      </c>
      <c r="AQ15" s="125">
        <v>108</v>
      </c>
      <c r="AR15" s="114">
        <f>AVERAGE(AO15:AP15)</f>
        <v>360</v>
      </c>
      <c r="AS15" s="14">
        <f t="shared" si="5"/>
        <v>2236</v>
      </c>
      <c r="AT15" s="78">
        <v>1</v>
      </c>
      <c r="AU15" s="127">
        <f t="shared" si="26"/>
        <v>921.6</v>
      </c>
      <c r="AV15" s="125">
        <f t="shared" si="27"/>
        <v>5100</v>
      </c>
      <c r="AW15" s="82">
        <v>2200</v>
      </c>
      <c r="AX15" s="125">
        <f t="shared" si="28"/>
        <v>750</v>
      </c>
      <c r="AY15" s="125">
        <v>800</v>
      </c>
      <c r="AZ15" s="107">
        <f>AW15</f>
        <v>2200</v>
      </c>
      <c r="BA15" s="127">
        <f t="shared" si="6"/>
        <v>138.24</v>
      </c>
      <c r="BB15" s="125">
        <f t="shared" si="7"/>
        <v>1020</v>
      </c>
      <c r="BC15" s="82">
        <f t="shared" si="7"/>
        <v>440</v>
      </c>
      <c r="BD15" s="125">
        <f t="shared" si="7"/>
        <v>150</v>
      </c>
      <c r="BE15" s="125">
        <v>85</v>
      </c>
      <c r="BF15" s="107">
        <f>BC15</f>
        <v>440</v>
      </c>
      <c r="BG15" s="14">
        <f t="shared" si="8"/>
        <v>2640</v>
      </c>
      <c r="BH15" s="78">
        <v>1</v>
      </c>
      <c r="BI15" s="157">
        <f t="shared" si="9"/>
        <v>737.28000000000009</v>
      </c>
      <c r="BJ15" s="156">
        <f t="shared" si="10"/>
        <v>4760</v>
      </c>
      <c r="BK15" s="233">
        <v>1800</v>
      </c>
      <c r="BL15" s="156">
        <f t="shared" si="11"/>
        <v>625</v>
      </c>
      <c r="BM15" s="156">
        <v>800</v>
      </c>
      <c r="BN15" s="237">
        <f>BK15</f>
        <v>1800</v>
      </c>
      <c r="BO15" s="156">
        <f t="shared" si="12"/>
        <v>110.59200000000001</v>
      </c>
      <c r="BP15" s="156">
        <f t="shared" si="13"/>
        <v>952</v>
      </c>
      <c r="BQ15" s="233">
        <f t="shared" si="13"/>
        <v>360</v>
      </c>
      <c r="BR15" s="156">
        <f t="shared" si="13"/>
        <v>125</v>
      </c>
      <c r="BS15" s="176">
        <v>80</v>
      </c>
      <c r="BT15" s="243">
        <f>BQ15</f>
        <v>360</v>
      </c>
      <c r="BU15" s="213">
        <f t="shared" si="14"/>
        <v>2160</v>
      </c>
    </row>
    <row r="16" spans="1:73" ht="24" customHeight="1" thickBot="1" x14ac:dyDescent="0.25">
      <c r="A16" s="11" t="s">
        <v>54</v>
      </c>
      <c r="B16" s="100" t="s">
        <v>55</v>
      </c>
      <c r="C16" s="13">
        <v>376</v>
      </c>
      <c r="D16" s="155">
        <v>1600</v>
      </c>
      <c r="E16" s="156">
        <v>6200</v>
      </c>
      <c r="F16" s="118">
        <v>2700</v>
      </c>
      <c r="G16" s="118">
        <v>1000</v>
      </c>
      <c r="H16" s="156">
        <v>980</v>
      </c>
      <c r="I16" s="116">
        <f>AVERAGE(D16,F16:G16)</f>
        <v>1766.6666666666667</v>
      </c>
      <c r="J16" s="77">
        <v>2</v>
      </c>
      <c r="K16" s="162">
        <f t="shared" si="15"/>
        <v>240</v>
      </c>
      <c r="L16" s="156">
        <f t="shared" si="16"/>
        <v>1240</v>
      </c>
      <c r="M16" s="163">
        <f t="shared" si="16"/>
        <v>540</v>
      </c>
      <c r="N16" s="156">
        <f t="shared" si="16"/>
        <v>200</v>
      </c>
      <c r="O16" s="156">
        <v>98</v>
      </c>
      <c r="P16" s="131">
        <f>AVERAGE(K16,M16)</f>
        <v>390</v>
      </c>
      <c r="Q16" s="77">
        <v>6</v>
      </c>
      <c r="R16" s="162">
        <v>1280</v>
      </c>
      <c r="S16" s="156">
        <f t="shared" si="18"/>
        <v>4960</v>
      </c>
      <c r="T16" s="163">
        <f t="shared" si="18"/>
        <v>2160</v>
      </c>
      <c r="U16" s="156">
        <f t="shared" si="18"/>
        <v>800</v>
      </c>
      <c r="V16" s="156">
        <v>784</v>
      </c>
      <c r="W16" s="131">
        <f>AVERAGE(R16,T16)</f>
        <v>1720</v>
      </c>
      <c r="X16" s="77">
        <v>2</v>
      </c>
      <c r="Y16" s="162">
        <f t="shared" si="19"/>
        <v>192</v>
      </c>
      <c r="Z16" s="156">
        <f t="shared" si="20"/>
        <v>992</v>
      </c>
      <c r="AA16" s="163">
        <f t="shared" si="20"/>
        <v>432</v>
      </c>
      <c r="AB16" s="156">
        <f t="shared" si="20"/>
        <v>160</v>
      </c>
      <c r="AC16" s="156">
        <v>70</v>
      </c>
      <c r="AD16" s="120">
        <f>AVERAGE(Y16,AA16)</f>
        <v>312</v>
      </c>
      <c r="AE16" s="166">
        <f t="shared" si="4"/>
        <v>675990.66666666674</v>
      </c>
      <c r="AF16" s="78">
        <v>1</v>
      </c>
      <c r="AG16" s="104">
        <f t="shared" si="21"/>
        <v>1024</v>
      </c>
      <c r="AH16" s="125">
        <f t="shared" si="22"/>
        <v>4960</v>
      </c>
      <c r="AI16" s="79">
        <v>2300</v>
      </c>
      <c r="AJ16" s="125">
        <f t="shared" si="23"/>
        <v>800</v>
      </c>
      <c r="AK16" s="125">
        <v>784</v>
      </c>
      <c r="AL16" s="114">
        <f>AVERAGE(AG16,AI16)</f>
        <v>1662</v>
      </c>
      <c r="AM16" s="127">
        <f t="shared" si="24"/>
        <v>153.6</v>
      </c>
      <c r="AN16" s="125">
        <f t="shared" si="25"/>
        <v>992</v>
      </c>
      <c r="AO16" s="79">
        <f t="shared" si="25"/>
        <v>460</v>
      </c>
      <c r="AP16" s="125">
        <f t="shared" si="25"/>
        <v>160</v>
      </c>
      <c r="AQ16" s="125">
        <v>91</v>
      </c>
      <c r="AR16" s="129">
        <f>AO16</f>
        <v>460</v>
      </c>
      <c r="AS16" s="14">
        <f t="shared" si="5"/>
        <v>2122</v>
      </c>
      <c r="AT16" s="78">
        <v>1</v>
      </c>
      <c r="AU16" s="127">
        <f t="shared" si="26"/>
        <v>819.2</v>
      </c>
      <c r="AV16" s="125">
        <f t="shared" si="27"/>
        <v>4650</v>
      </c>
      <c r="AW16" s="82">
        <v>2000</v>
      </c>
      <c r="AX16" s="125">
        <f t="shared" si="28"/>
        <v>600</v>
      </c>
      <c r="AY16" s="125">
        <v>784</v>
      </c>
      <c r="AZ16" s="107">
        <f>AW16</f>
        <v>2000</v>
      </c>
      <c r="BA16" s="127">
        <f t="shared" si="6"/>
        <v>122.88</v>
      </c>
      <c r="BB16" s="125">
        <f t="shared" si="7"/>
        <v>930</v>
      </c>
      <c r="BC16" s="82">
        <f t="shared" si="7"/>
        <v>400</v>
      </c>
      <c r="BD16" s="125">
        <f t="shared" si="7"/>
        <v>120</v>
      </c>
      <c r="BE16" s="125">
        <v>84</v>
      </c>
      <c r="BF16" s="107">
        <f>BC16</f>
        <v>400</v>
      </c>
      <c r="BG16" s="14">
        <f t="shared" si="8"/>
        <v>2400</v>
      </c>
      <c r="BH16" s="78">
        <v>1</v>
      </c>
      <c r="BI16" s="157">
        <f t="shared" si="9"/>
        <v>655.36000000000013</v>
      </c>
      <c r="BJ16" s="156">
        <f t="shared" si="10"/>
        <v>4340</v>
      </c>
      <c r="BK16" s="233">
        <v>1500</v>
      </c>
      <c r="BL16" s="156">
        <f t="shared" si="11"/>
        <v>500</v>
      </c>
      <c r="BM16" s="233">
        <v>784</v>
      </c>
      <c r="BN16" s="237">
        <f>AVERAGE(BK16,BM16)</f>
        <v>1142</v>
      </c>
      <c r="BO16" s="156">
        <f t="shared" si="12"/>
        <v>98.304000000000016</v>
      </c>
      <c r="BP16" s="156">
        <f t="shared" si="13"/>
        <v>868</v>
      </c>
      <c r="BQ16" s="233">
        <f t="shared" si="13"/>
        <v>300</v>
      </c>
      <c r="BR16" s="156">
        <f t="shared" si="13"/>
        <v>100</v>
      </c>
      <c r="BS16" s="176">
        <v>75</v>
      </c>
      <c r="BT16" s="200">
        <f>BQ16</f>
        <v>300</v>
      </c>
      <c r="BU16" s="213">
        <f t="shared" si="14"/>
        <v>1442</v>
      </c>
    </row>
    <row r="17" spans="1:73" ht="24" customHeight="1" thickBot="1" x14ac:dyDescent="0.25">
      <c r="A17" s="11" t="s">
        <v>56</v>
      </c>
      <c r="B17" s="100" t="s">
        <v>57</v>
      </c>
      <c r="C17" s="13">
        <v>18</v>
      </c>
      <c r="D17" s="155">
        <v>1500</v>
      </c>
      <c r="E17" s="156">
        <v>6000</v>
      </c>
      <c r="F17" s="118">
        <v>2500</v>
      </c>
      <c r="G17" s="156">
        <v>800</v>
      </c>
      <c r="H17" s="156">
        <v>700</v>
      </c>
      <c r="I17" s="116">
        <f>AVERAGE(D17,F17)</f>
        <v>2000</v>
      </c>
      <c r="J17" s="77">
        <v>1</v>
      </c>
      <c r="K17" s="162">
        <f t="shared" si="15"/>
        <v>225</v>
      </c>
      <c r="L17" s="156">
        <f t="shared" si="16"/>
        <v>1200</v>
      </c>
      <c r="M17" s="163">
        <f t="shared" si="16"/>
        <v>500</v>
      </c>
      <c r="N17" s="156">
        <f t="shared" si="16"/>
        <v>160</v>
      </c>
      <c r="O17" s="156">
        <v>70</v>
      </c>
      <c r="P17" s="120">
        <f>AVERAGE(K17,M17)</f>
        <v>362.5</v>
      </c>
      <c r="Q17" s="77">
        <v>2</v>
      </c>
      <c r="R17" s="162">
        <v>1200</v>
      </c>
      <c r="S17" s="156">
        <f t="shared" si="18"/>
        <v>4800</v>
      </c>
      <c r="T17" s="163">
        <f t="shared" si="18"/>
        <v>2000</v>
      </c>
      <c r="U17" s="156">
        <f t="shared" si="18"/>
        <v>640</v>
      </c>
      <c r="V17" s="156">
        <v>560</v>
      </c>
      <c r="W17" s="120">
        <f t="shared" ref="W17:W23" si="31">AVERAGE(R17,T17)</f>
        <v>1600</v>
      </c>
      <c r="X17" s="77">
        <v>1</v>
      </c>
      <c r="Y17" s="162">
        <f t="shared" si="19"/>
        <v>180</v>
      </c>
      <c r="Z17" s="156">
        <f t="shared" si="20"/>
        <v>960</v>
      </c>
      <c r="AA17" s="163">
        <f t="shared" si="20"/>
        <v>400</v>
      </c>
      <c r="AB17" s="156">
        <f t="shared" si="20"/>
        <v>128</v>
      </c>
      <c r="AC17" s="156">
        <v>56</v>
      </c>
      <c r="AD17" s="120">
        <f>AVERAGE(Y17,AA17)</f>
        <v>290</v>
      </c>
      <c r="AE17" s="166">
        <f t="shared" si="4"/>
        <v>39852.5</v>
      </c>
      <c r="AF17" s="78">
        <v>1</v>
      </c>
      <c r="AG17" s="104">
        <f t="shared" si="21"/>
        <v>960</v>
      </c>
      <c r="AH17" s="125">
        <f t="shared" si="22"/>
        <v>4800</v>
      </c>
      <c r="AI17" s="79">
        <v>2100</v>
      </c>
      <c r="AJ17" s="125">
        <f t="shared" si="23"/>
        <v>640</v>
      </c>
      <c r="AK17" s="125">
        <v>560</v>
      </c>
      <c r="AL17" s="114">
        <f>AVERAGE(AG17,AI17)</f>
        <v>1530</v>
      </c>
      <c r="AM17" s="127">
        <f t="shared" si="24"/>
        <v>144</v>
      </c>
      <c r="AN17" s="125">
        <f t="shared" si="25"/>
        <v>960</v>
      </c>
      <c r="AO17" s="79">
        <f t="shared" si="25"/>
        <v>420</v>
      </c>
      <c r="AP17" s="125">
        <f t="shared" si="25"/>
        <v>128</v>
      </c>
      <c r="AQ17" s="125">
        <v>71</v>
      </c>
      <c r="AR17" s="129">
        <f>AO17</f>
        <v>420</v>
      </c>
      <c r="AS17" s="14">
        <f t="shared" si="5"/>
        <v>1950</v>
      </c>
      <c r="AT17" s="78">
        <v>1</v>
      </c>
      <c r="AU17" s="127">
        <f t="shared" si="26"/>
        <v>768</v>
      </c>
      <c r="AV17" s="125">
        <f t="shared" si="27"/>
        <v>4500</v>
      </c>
      <c r="AW17" s="82">
        <v>1900</v>
      </c>
      <c r="AX17" s="125">
        <f t="shared" si="28"/>
        <v>480</v>
      </c>
      <c r="AY17" s="125">
        <v>560</v>
      </c>
      <c r="AZ17" s="107">
        <f>AW17</f>
        <v>1900</v>
      </c>
      <c r="BA17" s="127">
        <f t="shared" si="6"/>
        <v>115.19999999999999</v>
      </c>
      <c r="BB17" s="125">
        <f t="shared" si="7"/>
        <v>900</v>
      </c>
      <c r="BC17" s="82">
        <f t="shared" si="7"/>
        <v>380</v>
      </c>
      <c r="BD17" s="125">
        <f t="shared" si="7"/>
        <v>96</v>
      </c>
      <c r="BE17" s="125">
        <v>50</v>
      </c>
      <c r="BF17" s="107">
        <f>BC17</f>
        <v>380</v>
      </c>
      <c r="BG17" s="14">
        <f t="shared" si="8"/>
        <v>2280</v>
      </c>
      <c r="BH17" s="78">
        <v>1</v>
      </c>
      <c r="BI17" s="157">
        <f t="shared" si="9"/>
        <v>614.40000000000009</v>
      </c>
      <c r="BJ17" s="156">
        <f t="shared" si="10"/>
        <v>4200</v>
      </c>
      <c r="BK17" s="233">
        <v>1200</v>
      </c>
      <c r="BL17" s="156">
        <f t="shared" si="11"/>
        <v>400</v>
      </c>
      <c r="BM17" s="156">
        <v>560</v>
      </c>
      <c r="BN17" s="237">
        <f>BK17</f>
        <v>1200</v>
      </c>
      <c r="BO17" s="156">
        <f t="shared" si="12"/>
        <v>92.160000000000011</v>
      </c>
      <c r="BP17" s="156">
        <f t="shared" si="13"/>
        <v>840</v>
      </c>
      <c r="BQ17" s="233">
        <f t="shared" si="13"/>
        <v>240</v>
      </c>
      <c r="BR17" s="156">
        <f t="shared" si="13"/>
        <v>80</v>
      </c>
      <c r="BS17" s="176">
        <v>40</v>
      </c>
      <c r="BT17" s="243">
        <f>BQ17</f>
        <v>240</v>
      </c>
      <c r="BU17" s="213">
        <f t="shared" si="14"/>
        <v>1440</v>
      </c>
    </row>
    <row r="18" spans="1:73" ht="24" customHeight="1" thickBot="1" x14ac:dyDescent="0.25">
      <c r="A18" s="11" t="s">
        <v>58</v>
      </c>
      <c r="B18" s="100" t="s">
        <v>59</v>
      </c>
      <c r="C18" s="13">
        <v>1000</v>
      </c>
      <c r="D18" s="155">
        <v>1300</v>
      </c>
      <c r="E18" s="156">
        <v>1500</v>
      </c>
      <c r="F18" s="118">
        <v>1300</v>
      </c>
      <c r="G18" s="118">
        <v>500</v>
      </c>
      <c r="H18" s="156">
        <v>206</v>
      </c>
      <c r="I18" s="116">
        <f>AVERAGE(D18,F18:G18)</f>
        <v>1033.3333333333333</v>
      </c>
      <c r="J18" s="77">
        <v>28.5</v>
      </c>
      <c r="K18" s="162">
        <f t="shared" si="15"/>
        <v>195</v>
      </c>
      <c r="L18" s="156">
        <f t="shared" si="16"/>
        <v>300</v>
      </c>
      <c r="M18" s="163">
        <f t="shared" si="16"/>
        <v>260</v>
      </c>
      <c r="N18" s="163">
        <f t="shared" si="16"/>
        <v>100</v>
      </c>
      <c r="O18" s="156">
        <v>20</v>
      </c>
      <c r="P18" s="120">
        <f>AVERAGE(K18,M18:N18)</f>
        <v>185</v>
      </c>
      <c r="Q18" s="77">
        <v>5</v>
      </c>
      <c r="R18" s="162">
        <v>1040</v>
      </c>
      <c r="S18" s="156">
        <f t="shared" si="18"/>
        <v>1200</v>
      </c>
      <c r="T18" s="163">
        <f t="shared" si="18"/>
        <v>1040</v>
      </c>
      <c r="U18" s="156">
        <f t="shared" si="18"/>
        <v>400</v>
      </c>
      <c r="V18" s="156">
        <v>164</v>
      </c>
      <c r="W18" s="131">
        <f t="shared" si="31"/>
        <v>1040</v>
      </c>
      <c r="X18" s="77">
        <v>5</v>
      </c>
      <c r="Y18" s="162">
        <f t="shared" si="19"/>
        <v>156</v>
      </c>
      <c r="Z18" s="163">
        <f t="shared" si="20"/>
        <v>240</v>
      </c>
      <c r="AA18" s="163">
        <f t="shared" si="20"/>
        <v>208</v>
      </c>
      <c r="AB18" s="156">
        <f t="shared" si="20"/>
        <v>80</v>
      </c>
      <c r="AC18" s="156">
        <v>15</v>
      </c>
      <c r="AD18" s="120">
        <f>AVERAGE(Y18:AA18)</f>
        <v>201.33333333333334</v>
      </c>
      <c r="AE18" s="166">
        <f t="shared" si="4"/>
        <v>1044812.4999999999</v>
      </c>
      <c r="AF18" s="78">
        <v>1</v>
      </c>
      <c r="AG18" s="104">
        <f t="shared" si="21"/>
        <v>832</v>
      </c>
      <c r="AH18" s="125">
        <f t="shared" si="22"/>
        <v>1200</v>
      </c>
      <c r="AI18" s="79">
        <v>1100</v>
      </c>
      <c r="AJ18" s="79">
        <f t="shared" si="23"/>
        <v>400</v>
      </c>
      <c r="AK18" s="125">
        <v>160</v>
      </c>
      <c r="AL18" s="114">
        <f>AVERAGE(AI18:AJ18)</f>
        <v>750</v>
      </c>
      <c r="AM18" s="104">
        <f t="shared" si="24"/>
        <v>124.8</v>
      </c>
      <c r="AN18" s="79">
        <f t="shared" si="25"/>
        <v>240</v>
      </c>
      <c r="AO18" s="79">
        <f t="shared" si="25"/>
        <v>220</v>
      </c>
      <c r="AP18" s="79">
        <f t="shared" si="25"/>
        <v>80</v>
      </c>
      <c r="AQ18" s="125">
        <v>20</v>
      </c>
      <c r="AR18" s="129">
        <f>AVERAGE(AM18:AP18)</f>
        <v>166.2</v>
      </c>
      <c r="AS18" s="14">
        <f t="shared" si="5"/>
        <v>916.2</v>
      </c>
      <c r="AT18" s="78">
        <v>1</v>
      </c>
      <c r="AU18" s="105">
        <f t="shared" si="26"/>
        <v>665.6</v>
      </c>
      <c r="AV18" s="125">
        <f t="shared" si="27"/>
        <v>1125</v>
      </c>
      <c r="AW18" s="82">
        <v>850</v>
      </c>
      <c r="AX18" s="82">
        <f t="shared" si="28"/>
        <v>300</v>
      </c>
      <c r="AY18" s="125">
        <v>160</v>
      </c>
      <c r="AZ18" s="107">
        <f>AVERAGE(AU18,AW18:AX18)</f>
        <v>605.19999999999993</v>
      </c>
      <c r="BA18" s="105">
        <f t="shared" si="6"/>
        <v>99.84</v>
      </c>
      <c r="BB18" s="125">
        <f t="shared" si="7"/>
        <v>225</v>
      </c>
      <c r="BC18" s="82">
        <f t="shared" si="7"/>
        <v>170</v>
      </c>
      <c r="BD18" s="125">
        <f t="shared" si="7"/>
        <v>60</v>
      </c>
      <c r="BE18" s="125">
        <v>18</v>
      </c>
      <c r="BF18" s="129">
        <f>AVERAGE(BA18,BC18)</f>
        <v>134.92000000000002</v>
      </c>
      <c r="BG18" s="14">
        <f t="shared" si="8"/>
        <v>740.11999999999989</v>
      </c>
      <c r="BH18" s="78">
        <v>1</v>
      </c>
      <c r="BI18" s="234">
        <f t="shared" si="9"/>
        <v>532.48</v>
      </c>
      <c r="BJ18" s="156">
        <f t="shared" si="10"/>
        <v>1050</v>
      </c>
      <c r="BK18" s="233">
        <v>550</v>
      </c>
      <c r="BL18" s="233">
        <f t="shared" si="11"/>
        <v>250</v>
      </c>
      <c r="BM18" s="156">
        <v>160</v>
      </c>
      <c r="BN18" s="237">
        <f>AVERAGE(BI18,BK18:BL18)</f>
        <v>444.16</v>
      </c>
      <c r="BO18" s="233">
        <f t="shared" si="12"/>
        <v>79.872</v>
      </c>
      <c r="BP18" s="156">
        <f t="shared" si="13"/>
        <v>210</v>
      </c>
      <c r="BQ18" s="233">
        <f t="shared" si="13"/>
        <v>110</v>
      </c>
      <c r="BR18" s="233">
        <f t="shared" si="13"/>
        <v>50</v>
      </c>
      <c r="BS18" s="176">
        <v>15</v>
      </c>
      <c r="BT18" s="243">
        <f>AVERAGE(BO18,BQ18:BR18)</f>
        <v>79.957333333333338</v>
      </c>
      <c r="BU18" s="213">
        <f t="shared" si="14"/>
        <v>524.11733333333336</v>
      </c>
    </row>
    <row r="19" spans="1:73" ht="24" customHeight="1" thickBot="1" x14ac:dyDescent="0.25">
      <c r="A19" s="11" t="s">
        <v>60</v>
      </c>
      <c r="B19" s="100" t="s">
        <v>61</v>
      </c>
      <c r="C19" s="13">
        <v>478</v>
      </c>
      <c r="D19" s="155">
        <v>2000</v>
      </c>
      <c r="E19" s="156">
        <v>6000</v>
      </c>
      <c r="F19" s="118">
        <v>3500</v>
      </c>
      <c r="G19" s="118">
        <v>1500</v>
      </c>
      <c r="H19" s="156">
        <v>1000</v>
      </c>
      <c r="I19" s="116">
        <f>AVERAGE(D19,F19:G19)</f>
        <v>2333.3333333333335</v>
      </c>
      <c r="J19" s="77">
        <v>15</v>
      </c>
      <c r="K19" s="162">
        <f t="shared" si="15"/>
        <v>300</v>
      </c>
      <c r="L19" s="156">
        <f t="shared" si="16"/>
        <v>1200</v>
      </c>
      <c r="M19" s="163">
        <f t="shared" si="16"/>
        <v>700</v>
      </c>
      <c r="N19" s="163">
        <f t="shared" si="16"/>
        <v>300</v>
      </c>
      <c r="O19" s="156">
        <v>70</v>
      </c>
      <c r="P19" s="120">
        <f>AVERAGE(K19,M19:N19)</f>
        <v>433.33333333333331</v>
      </c>
      <c r="Q19" s="77">
        <v>10.5</v>
      </c>
      <c r="R19" s="162">
        <v>1600</v>
      </c>
      <c r="S19" s="156">
        <f t="shared" si="18"/>
        <v>4800</v>
      </c>
      <c r="T19" s="163">
        <f t="shared" si="18"/>
        <v>2800</v>
      </c>
      <c r="U19" s="163">
        <f t="shared" si="18"/>
        <v>1200</v>
      </c>
      <c r="V19" s="156">
        <v>800</v>
      </c>
      <c r="W19" s="120">
        <f>AVERAGE(R19,T19:U19)</f>
        <v>1866.6666666666667</v>
      </c>
      <c r="X19" s="77">
        <v>1</v>
      </c>
      <c r="Y19" s="162">
        <f t="shared" si="19"/>
        <v>240</v>
      </c>
      <c r="Z19" s="156">
        <f t="shared" si="20"/>
        <v>960</v>
      </c>
      <c r="AA19" s="163">
        <f t="shared" si="20"/>
        <v>560</v>
      </c>
      <c r="AB19" s="163">
        <f t="shared" si="20"/>
        <v>240</v>
      </c>
      <c r="AC19" s="156">
        <v>70</v>
      </c>
      <c r="AD19" s="120">
        <f>AVERAGE(Y19,AA19:AB19)</f>
        <v>346.66666666666669</v>
      </c>
      <c r="AE19" s="166">
        <f t="shared" si="4"/>
        <v>1141780.0000000002</v>
      </c>
      <c r="AF19" s="78">
        <v>1</v>
      </c>
      <c r="AG19" s="104">
        <f t="shared" si="21"/>
        <v>1280</v>
      </c>
      <c r="AH19" s="125">
        <f t="shared" si="22"/>
        <v>4800</v>
      </c>
      <c r="AI19" s="79">
        <v>3000</v>
      </c>
      <c r="AJ19" s="79">
        <f t="shared" si="23"/>
        <v>1200</v>
      </c>
      <c r="AK19" s="125">
        <v>800</v>
      </c>
      <c r="AL19" s="114">
        <f>AVERAGE(AI19:AJ19)</f>
        <v>2100</v>
      </c>
      <c r="AM19" s="127">
        <f t="shared" si="24"/>
        <v>192</v>
      </c>
      <c r="AN19" s="125">
        <f t="shared" si="25"/>
        <v>960</v>
      </c>
      <c r="AO19" s="79">
        <f t="shared" si="25"/>
        <v>600</v>
      </c>
      <c r="AP19" s="79">
        <f t="shared" si="25"/>
        <v>240</v>
      </c>
      <c r="AQ19" s="125">
        <v>127</v>
      </c>
      <c r="AR19" s="134">
        <f>AVERAGE(AO19:AP19)</f>
        <v>420</v>
      </c>
      <c r="AS19" s="14">
        <f t="shared" si="5"/>
        <v>2520</v>
      </c>
      <c r="AT19" s="78">
        <v>1</v>
      </c>
      <c r="AU19" s="105">
        <f t="shared" si="26"/>
        <v>1024</v>
      </c>
      <c r="AV19" s="125">
        <f t="shared" si="27"/>
        <v>4500</v>
      </c>
      <c r="AW19" s="82">
        <v>2600</v>
      </c>
      <c r="AX19" s="125">
        <f t="shared" si="28"/>
        <v>900</v>
      </c>
      <c r="AY19" s="125">
        <v>800</v>
      </c>
      <c r="AZ19" s="107">
        <f>AVERAGE(AU19,AW19)</f>
        <v>1812</v>
      </c>
      <c r="BA19" s="127">
        <f t="shared" si="6"/>
        <v>153.6</v>
      </c>
      <c r="BB19" s="125">
        <f t="shared" si="7"/>
        <v>900</v>
      </c>
      <c r="BC19" s="82">
        <f t="shared" si="7"/>
        <v>520</v>
      </c>
      <c r="BD19" s="82">
        <f t="shared" si="7"/>
        <v>180</v>
      </c>
      <c r="BE19" s="125">
        <v>90</v>
      </c>
      <c r="BF19" s="107">
        <f>AVERAGE(BC19:BD19)</f>
        <v>350</v>
      </c>
      <c r="BG19" s="14">
        <f t="shared" si="8"/>
        <v>2162</v>
      </c>
      <c r="BH19" s="78">
        <v>1</v>
      </c>
      <c r="BI19" s="234">
        <f t="shared" si="9"/>
        <v>819.2</v>
      </c>
      <c r="BJ19" s="156">
        <f t="shared" si="10"/>
        <v>4200</v>
      </c>
      <c r="BK19" s="233">
        <v>1500</v>
      </c>
      <c r="BL19" s="156">
        <f t="shared" si="11"/>
        <v>750</v>
      </c>
      <c r="BM19" s="233">
        <v>800</v>
      </c>
      <c r="BN19" s="237">
        <f>AVERAGE(BI19,BK19,BM19)</f>
        <v>1039.7333333333333</v>
      </c>
      <c r="BO19" s="156">
        <f t="shared" si="12"/>
        <v>122.88</v>
      </c>
      <c r="BP19" s="156">
        <f t="shared" si="13"/>
        <v>840</v>
      </c>
      <c r="BQ19" s="233">
        <f t="shared" si="13"/>
        <v>300</v>
      </c>
      <c r="BR19" s="233">
        <f t="shared" si="13"/>
        <v>150</v>
      </c>
      <c r="BS19" s="176">
        <v>70</v>
      </c>
      <c r="BT19" s="200">
        <f>AVERAGE(BQ19:BR19)</f>
        <v>225</v>
      </c>
      <c r="BU19" s="213">
        <f t="shared" si="14"/>
        <v>1264.7333333333333</v>
      </c>
    </row>
    <row r="20" spans="1:73" ht="24" customHeight="1" thickBot="1" x14ac:dyDescent="0.25">
      <c r="A20" s="11" t="s">
        <v>62</v>
      </c>
      <c r="B20" s="100" t="s">
        <v>63</v>
      </c>
      <c r="C20" s="13">
        <v>24</v>
      </c>
      <c r="D20" s="155">
        <v>2500</v>
      </c>
      <c r="E20" s="156">
        <v>4200</v>
      </c>
      <c r="F20" s="118">
        <v>2300</v>
      </c>
      <c r="G20" s="156">
        <v>750</v>
      </c>
      <c r="H20" s="156">
        <v>500</v>
      </c>
      <c r="I20" s="116">
        <f>AVERAGE(D20,F20)</f>
        <v>2400</v>
      </c>
      <c r="J20" s="77">
        <v>1</v>
      </c>
      <c r="K20" s="162">
        <f t="shared" si="15"/>
        <v>375</v>
      </c>
      <c r="L20" s="156">
        <f t="shared" si="16"/>
        <v>840</v>
      </c>
      <c r="M20" s="163">
        <f t="shared" si="16"/>
        <v>460</v>
      </c>
      <c r="N20" s="156">
        <f t="shared" si="16"/>
        <v>150</v>
      </c>
      <c r="O20" s="156">
        <v>50</v>
      </c>
      <c r="P20" s="120">
        <f>AVERAGE(K20,M20)</f>
        <v>417.5</v>
      </c>
      <c r="Q20" s="77">
        <v>1.5</v>
      </c>
      <c r="R20" s="162">
        <v>2000</v>
      </c>
      <c r="S20" s="156">
        <f t="shared" si="18"/>
        <v>3360</v>
      </c>
      <c r="T20" s="163">
        <f t="shared" si="18"/>
        <v>1840</v>
      </c>
      <c r="U20" s="156">
        <f t="shared" si="18"/>
        <v>600</v>
      </c>
      <c r="V20" s="156">
        <v>400</v>
      </c>
      <c r="W20" s="120">
        <f t="shared" si="31"/>
        <v>1920</v>
      </c>
      <c r="X20" s="77">
        <v>1</v>
      </c>
      <c r="Y20" s="162">
        <f t="shared" si="19"/>
        <v>300</v>
      </c>
      <c r="Z20" s="156">
        <f t="shared" si="20"/>
        <v>672</v>
      </c>
      <c r="AA20" s="163">
        <f t="shared" si="20"/>
        <v>368</v>
      </c>
      <c r="AB20" s="156">
        <f t="shared" si="20"/>
        <v>120</v>
      </c>
      <c r="AC20" s="156">
        <v>40</v>
      </c>
      <c r="AD20" s="120">
        <f>AVERAGE(Y20,AA20)</f>
        <v>334</v>
      </c>
      <c r="AE20" s="166">
        <f t="shared" si="4"/>
        <v>61231.5</v>
      </c>
      <c r="AF20" s="78">
        <v>1</v>
      </c>
      <c r="AG20" s="104">
        <f t="shared" si="21"/>
        <v>1600</v>
      </c>
      <c r="AH20" s="125">
        <f t="shared" si="22"/>
        <v>3360</v>
      </c>
      <c r="AI20" s="79">
        <v>2300</v>
      </c>
      <c r="AJ20" s="125">
        <f t="shared" si="23"/>
        <v>600</v>
      </c>
      <c r="AK20" s="125">
        <v>400</v>
      </c>
      <c r="AL20" s="114">
        <f>AVERAGE(AG20,AI20)</f>
        <v>1950</v>
      </c>
      <c r="AM20" s="104">
        <f t="shared" si="24"/>
        <v>240</v>
      </c>
      <c r="AN20" s="125">
        <f t="shared" si="25"/>
        <v>672</v>
      </c>
      <c r="AO20" s="79">
        <f t="shared" si="25"/>
        <v>460</v>
      </c>
      <c r="AP20" s="125">
        <f t="shared" si="25"/>
        <v>120</v>
      </c>
      <c r="AQ20" s="125">
        <v>72</v>
      </c>
      <c r="AR20" s="114">
        <f>AVERAGE(AM20,AO20)</f>
        <v>350</v>
      </c>
      <c r="AS20" s="14">
        <f t="shared" si="5"/>
        <v>2300</v>
      </c>
      <c r="AT20" s="78">
        <v>1</v>
      </c>
      <c r="AU20" s="105">
        <f t="shared" si="26"/>
        <v>1280</v>
      </c>
      <c r="AV20" s="125">
        <f t="shared" si="27"/>
        <v>3150</v>
      </c>
      <c r="AW20" s="82">
        <v>2300</v>
      </c>
      <c r="AX20" s="125">
        <f t="shared" si="28"/>
        <v>450</v>
      </c>
      <c r="AY20" s="125">
        <v>400</v>
      </c>
      <c r="AZ20" s="107">
        <f>AVERAGE(AU20,AW20)</f>
        <v>1790</v>
      </c>
      <c r="BA20" s="105">
        <f t="shared" si="6"/>
        <v>192</v>
      </c>
      <c r="BB20" s="125">
        <f t="shared" si="7"/>
        <v>630</v>
      </c>
      <c r="BC20" s="125">
        <f t="shared" si="7"/>
        <v>460</v>
      </c>
      <c r="BD20" s="125">
        <f t="shared" si="7"/>
        <v>90</v>
      </c>
      <c r="BE20" s="125">
        <v>45</v>
      </c>
      <c r="BF20" s="107">
        <f>BA20</f>
        <v>192</v>
      </c>
      <c r="BG20" s="14">
        <f t="shared" si="8"/>
        <v>1982</v>
      </c>
      <c r="BH20" s="78">
        <v>1</v>
      </c>
      <c r="BI20" s="234">
        <f t="shared" si="9"/>
        <v>1024</v>
      </c>
      <c r="BJ20" s="156">
        <f t="shared" si="10"/>
        <v>2940</v>
      </c>
      <c r="BK20" s="233">
        <v>1500</v>
      </c>
      <c r="BL20" s="156">
        <f t="shared" si="11"/>
        <v>375</v>
      </c>
      <c r="BM20" s="156">
        <v>400</v>
      </c>
      <c r="BN20" s="237">
        <f>AVERAGE(BI20,BK20)</f>
        <v>1262</v>
      </c>
      <c r="BO20" s="233">
        <f t="shared" si="12"/>
        <v>153.6</v>
      </c>
      <c r="BP20" s="156">
        <f t="shared" si="13"/>
        <v>588</v>
      </c>
      <c r="BQ20" s="233">
        <f t="shared" si="13"/>
        <v>300</v>
      </c>
      <c r="BR20" s="156">
        <f t="shared" si="13"/>
        <v>75</v>
      </c>
      <c r="BS20" s="176">
        <v>38</v>
      </c>
      <c r="BT20" s="243">
        <f>AVERAGE(BO20,BQ20)</f>
        <v>226.8</v>
      </c>
      <c r="BU20" s="213">
        <f t="shared" si="14"/>
        <v>1488.8</v>
      </c>
    </row>
    <row r="21" spans="1:73" ht="24" customHeight="1" thickBot="1" x14ac:dyDescent="0.25">
      <c r="A21" s="11" t="s">
        <v>64</v>
      </c>
      <c r="B21" s="100" t="s">
        <v>65</v>
      </c>
      <c r="C21" s="13">
        <v>30</v>
      </c>
      <c r="D21" s="155">
        <v>6000</v>
      </c>
      <c r="E21" s="156">
        <v>8000</v>
      </c>
      <c r="F21" s="118">
        <v>5600</v>
      </c>
      <c r="G21" s="118">
        <v>3500</v>
      </c>
      <c r="H21" s="156">
        <v>2000</v>
      </c>
      <c r="I21" s="116">
        <f>AVERAGE(D21,F21:G21)</f>
        <v>5033.333333333333</v>
      </c>
      <c r="J21" s="77">
        <v>1</v>
      </c>
      <c r="K21" s="162">
        <f t="shared" si="15"/>
        <v>900</v>
      </c>
      <c r="L21" s="156">
        <f t="shared" si="16"/>
        <v>1600</v>
      </c>
      <c r="M21" s="163">
        <f t="shared" si="16"/>
        <v>1120</v>
      </c>
      <c r="N21" s="163">
        <f t="shared" si="16"/>
        <v>700</v>
      </c>
      <c r="O21" s="156">
        <v>240</v>
      </c>
      <c r="P21" s="120">
        <f>AVERAGE(K21,M21:N21)</f>
        <v>906.66666666666663</v>
      </c>
      <c r="Q21" s="77">
        <v>2</v>
      </c>
      <c r="R21" s="162">
        <v>4800</v>
      </c>
      <c r="S21" s="156">
        <f t="shared" si="18"/>
        <v>6400</v>
      </c>
      <c r="T21" s="163">
        <f t="shared" si="18"/>
        <v>4480</v>
      </c>
      <c r="U21" s="163">
        <f t="shared" si="18"/>
        <v>2800</v>
      </c>
      <c r="V21" s="156">
        <v>1600</v>
      </c>
      <c r="W21" s="120">
        <f>AVERAGE(R21,T21:U21)</f>
        <v>4026.6666666666665</v>
      </c>
      <c r="X21" s="77">
        <v>1</v>
      </c>
      <c r="Y21" s="162">
        <f t="shared" si="19"/>
        <v>720</v>
      </c>
      <c r="Z21" s="156">
        <f t="shared" si="20"/>
        <v>1280</v>
      </c>
      <c r="AA21" s="163">
        <f t="shared" si="20"/>
        <v>896</v>
      </c>
      <c r="AB21" s="163">
        <f t="shared" si="20"/>
        <v>560</v>
      </c>
      <c r="AC21" s="156">
        <v>190</v>
      </c>
      <c r="AD21" s="120">
        <f>AVERAGE(Y21,AA21:AB21)</f>
        <v>725.33333333333337</v>
      </c>
      <c r="AE21" s="166">
        <f t="shared" si="4"/>
        <v>160685.33333333334</v>
      </c>
      <c r="AF21" s="78">
        <v>1</v>
      </c>
      <c r="AG21" s="104">
        <f t="shared" si="21"/>
        <v>3840</v>
      </c>
      <c r="AH21" s="125">
        <f t="shared" si="22"/>
        <v>6400</v>
      </c>
      <c r="AI21" s="79">
        <v>5000</v>
      </c>
      <c r="AJ21" s="79">
        <f t="shared" si="23"/>
        <v>2800</v>
      </c>
      <c r="AK21" s="125">
        <v>1600</v>
      </c>
      <c r="AL21" s="114">
        <f>AVERAGE(AI21:AJ21)</f>
        <v>3900</v>
      </c>
      <c r="AM21" s="104">
        <f t="shared" si="24"/>
        <v>576</v>
      </c>
      <c r="AN21" s="125">
        <f t="shared" si="25"/>
        <v>1280</v>
      </c>
      <c r="AO21" s="79">
        <f t="shared" si="25"/>
        <v>1000</v>
      </c>
      <c r="AP21" s="79">
        <f t="shared" si="25"/>
        <v>560</v>
      </c>
      <c r="AQ21" s="125">
        <v>100</v>
      </c>
      <c r="AR21" s="114">
        <f>AVERAGE(AM21,AO21:AP21)</f>
        <v>712</v>
      </c>
      <c r="AS21" s="14">
        <f t="shared" si="5"/>
        <v>4612</v>
      </c>
      <c r="AT21" s="78">
        <v>1</v>
      </c>
      <c r="AU21" s="105">
        <f t="shared" si="26"/>
        <v>3072</v>
      </c>
      <c r="AV21" s="125">
        <f t="shared" si="27"/>
        <v>6000</v>
      </c>
      <c r="AW21" s="82">
        <v>4000</v>
      </c>
      <c r="AX21" s="82">
        <f t="shared" si="28"/>
        <v>2100</v>
      </c>
      <c r="AY21" s="125">
        <v>1600</v>
      </c>
      <c r="AZ21" s="107">
        <f>AVERAGE(AU21,AW21:AX21)</f>
        <v>3057.3333333333335</v>
      </c>
      <c r="BA21" s="105">
        <f t="shared" si="6"/>
        <v>460.79999999999995</v>
      </c>
      <c r="BB21" s="125">
        <f t="shared" si="7"/>
        <v>1200</v>
      </c>
      <c r="BC21" s="82">
        <f t="shared" si="7"/>
        <v>800</v>
      </c>
      <c r="BD21" s="82">
        <f t="shared" si="7"/>
        <v>420</v>
      </c>
      <c r="BE21" s="125">
        <v>100</v>
      </c>
      <c r="BF21" s="107">
        <f>AVERAGE(BA21,BC21:BD21)</f>
        <v>560.26666666666665</v>
      </c>
      <c r="BG21" s="14">
        <f t="shared" si="8"/>
        <v>3617.6000000000004</v>
      </c>
      <c r="BH21" s="78">
        <v>1</v>
      </c>
      <c r="BI21" s="234">
        <f t="shared" si="9"/>
        <v>2457.6000000000004</v>
      </c>
      <c r="BJ21" s="156">
        <f t="shared" si="10"/>
        <v>5600</v>
      </c>
      <c r="BK21" s="233">
        <v>2000</v>
      </c>
      <c r="BL21" s="233">
        <f t="shared" si="11"/>
        <v>1750</v>
      </c>
      <c r="BM21" s="233">
        <v>1500</v>
      </c>
      <c r="BN21" s="237">
        <f>AVERAGE(BI21,BK21:BM21)</f>
        <v>1926.9</v>
      </c>
      <c r="BO21" s="233">
        <f t="shared" si="12"/>
        <v>368.64000000000004</v>
      </c>
      <c r="BP21" s="156">
        <f t="shared" si="13"/>
        <v>1120</v>
      </c>
      <c r="BQ21" s="233">
        <f t="shared" si="13"/>
        <v>400</v>
      </c>
      <c r="BR21" s="233">
        <f t="shared" si="13"/>
        <v>350</v>
      </c>
      <c r="BS21" s="176">
        <v>100</v>
      </c>
      <c r="BT21" s="243">
        <f>AVERAGE(BO21,BQ21:BR21)</f>
        <v>372.88000000000005</v>
      </c>
      <c r="BU21" s="213">
        <f t="shared" si="14"/>
        <v>2299.7800000000002</v>
      </c>
    </row>
    <row r="22" spans="1:73" ht="24" customHeight="1" thickBot="1" x14ac:dyDescent="0.25">
      <c r="A22" s="11" t="s">
        <v>66</v>
      </c>
      <c r="B22" s="100" t="s">
        <v>67</v>
      </c>
      <c r="C22" s="13">
        <v>28</v>
      </c>
      <c r="D22" s="155">
        <v>4500</v>
      </c>
      <c r="E22" s="156">
        <v>7000</v>
      </c>
      <c r="F22" s="118">
        <v>4200</v>
      </c>
      <c r="G22" s="118">
        <v>2500</v>
      </c>
      <c r="H22" s="156">
        <v>1500</v>
      </c>
      <c r="I22" s="116">
        <f>AVERAGE(D22,F22:G22)</f>
        <v>3733.3333333333335</v>
      </c>
      <c r="J22" s="77">
        <v>1</v>
      </c>
      <c r="K22" s="162">
        <f t="shared" si="15"/>
        <v>675</v>
      </c>
      <c r="L22" s="156">
        <f t="shared" si="16"/>
        <v>1400</v>
      </c>
      <c r="M22" s="163">
        <f t="shared" si="16"/>
        <v>840</v>
      </c>
      <c r="N22" s="163">
        <f t="shared" si="16"/>
        <v>500</v>
      </c>
      <c r="O22" s="156">
        <v>190</v>
      </c>
      <c r="P22" s="120">
        <f>AVERAGE(K22,M22:N22)</f>
        <v>671.66666666666663</v>
      </c>
      <c r="Q22" s="77">
        <v>4</v>
      </c>
      <c r="R22" s="162">
        <v>3600</v>
      </c>
      <c r="S22" s="156">
        <f t="shared" si="18"/>
        <v>5600</v>
      </c>
      <c r="T22" s="163">
        <f t="shared" si="18"/>
        <v>3360</v>
      </c>
      <c r="U22" s="163">
        <f t="shared" si="18"/>
        <v>2000</v>
      </c>
      <c r="V22" s="156">
        <v>1200</v>
      </c>
      <c r="W22" s="120">
        <f>AVERAGE(R22,T22:U22)</f>
        <v>2986.6666666666665</v>
      </c>
      <c r="X22" s="77">
        <v>1</v>
      </c>
      <c r="Y22" s="162">
        <f t="shared" si="19"/>
        <v>540</v>
      </c>
      <c r="Z22" s="156">
        <f t="shared" si="20"/>
        <v>1120</v>
      </c>
      <c r="AA22" s="163">
        <f t="shared" si="20"/>
        <v>672</v>
      </c>
      <c r="AB22" s="163">
        <f t="shared" si="20"/>
        <v>400</v>
      </c>
      <c r="AC22" s="156">
        <v>150</v>
      </c>
      <c r="AD22" s="120">
        <f>AVERAGE(Y22,AA22:AB22)</f>
        <v>537.33333333333337</v>
      </c>
      <c r="AE22" s="166">
        <f t="shared" si="4"/>
        <v>117689.00000000001</v>
      </c>
      <c r="AF22" s="78">
        <v>1</v>
      </c>
      <c r="AG22" s="104">
        <f t="shared" si="21"/>
        <v>2880</v>
      </c>
      <c r="AH22" s="125">
        <f t="shared" si="22"/>
        <v>5600</v>
      </c>
      <c r="AI22" s="79">
        <v>3700</v>
      </c>
      <c r="AJ22" s="79">
        <f t="shared" si="23"/>
        <v>2000</v>
      </c>
      <c r="AK22" s="125">
        <v>1200</v>
      </c>
      <c r="AL22" s="114">
        <f>AVERAGE(AI22:AJ22)</f>
        <v>2850</v>
      </c>
      <c r="AM22" s="104">
        <f t="shared" si="24"/>
        <v>432</v>
      </c>
      <c r="AN22" s="79">
        <f t="shared" si="25"/>
        <v>1120</v>
      </c>
      <c r="AO22" s="79">
        <f t="shared" si="25"/>
        <v>740</v>
      </c>
      <c r="AP22" s="79">
        <f t="shared" si="25"/>
        <v>400</v>
      </c>
      <c r="AQ22" s="125">
        <v>100</v>
      </c>
      <c r="AR22" s="129">
        <f>AVERAGE(AM22:AP22)</f>
        <v>673</v>
      </c>
      <c r="AS22" s="14">
        <f t="shared" si="5"/>
        <v>3523</v>
      </c>
      <c r="AT22" s="78">
        <v>1</v>
      </c>
      <c r="AU22" s="105">
        <f t="shared" si="26"/>
        <v>2304</v>
      </c>
      <c r="AV22" s="125">
        <f t="shared" si="27"/>
        <v>5250</v>
      </c>
      <c r="AW22" s="82">
        <v>3200</v>
      </c>
      <c r="AX22" s="82">
        <f t="shared" si="28"/>
        <v>1500</v>
      </c>
      <c r="AY22" s="125">
        <v>1200</v>
      </c>
      <c r="AZ22" s="107">
        <f>AVERAGE(AU22,AW22:AX22)</f>
        <v>2334.6666666666665</v>
      </c>
      <c r="BA22" s="105">
        <f t="shared" si="6"/>
        <v>345.59999999999997</v>
      </c>
      <c r="BB22" s="125">
        <f t="shared" si="7"/>
        <v>1050</v>
      </c>
      <c r="BC22" s="82">
        <f t="shared" si="7"/>
        <v>640</v>
      </c>
      <c r="BD22" s="82">
        <f t="shared" si="7"/>
        <v>300</v>
      </c>
      <c r="BE22" s="125">
        <v>180</v>
      </c>
      <c r="BF22" s="107">
        <f>AVERAGE(BA22,BC22:BD22)</f>
        <v>428.5333333333333</v>
      </c>
      <c r="BG22" s="14">
        <f t="shared" si="8"/>
        <v>2763.2</v>
      </c>
      <c r="BH22" s="78">
        <v>1</v>
      </c>
      <c r="BI22" s="234">
        <f t="shared" si="9"/>
        <v>1843.2</v>
      </c>
      <c r="BJ22" s="156">
        <f t="shared" si="10"/>
        <v>4900</v>
      </c>
      <c r="BK22" s="233">
        <v>2100</v>
      </c>
      <c r="BL22" s="233">
        <f t="shared" si="11"/>
        <v>1250</v>
      </c>
      <c r="BM22" s="233">
        <v>1100</v>
      </c>
      <c r="BN22" s="237">
        <f>AVERAGE(BI22,BK22:BM22)</f>
        <v>1573.3</v>
      </c>
      <c r="BO22" s="233">
        <f t="shared" si="12"/>
        <v>276.48</v>
      </c>
      <c r="BP22" s="156">
        <f t="shared" si="13"/>
        <v>980</v>
      </c>
      <c r="BQ22" s="233">
        <f t="shared" si="13"/>
        <v>420</v>
      </c>
      <c r="BR22" s="233">
        <f t="shared" si="13"/>
        <v>250</v>
      </c>
      <c r="BS22" s="176">
        <v>150</v>
      </c>
      <c r="BT22" s="243">
        <f t="shared" ref="BT22" si="32">AVERAGE(BO22,BQ22:BR22)</f>
        <v>315.49333333333334</v>
      </c>
      <c r="BU22" s="213">
        <f t="shared" si="14"/>
        <v>1888.7933333333333</v>
      </c>
    </row>
    <row r="23" spans="1:73" ht="24" customHeight="1" thickBot="1" x14ac:dyDescent="0.25">
      <c r="A23" s="11" t="s">
        <v>68</v>
      </c>
      <c r="B23" s="100" t="s">
        <v>69</v>
      </c>
      <c r="C23" s="13">
        <v>12</v>
      </c>
      <c r="D23" s="155">
        <v>1800</v>
      </c>
      <c r="E23" s="156">
        <v>7000</v>
      </c>
      <c r="F23" s="118">
        <v>3800</v>
      </c>
      <c r="G23" s="156">
        <v>1300</v>
      </c>
      <c r="H23" s="156">
        <v>1000</v>
      </c>
      <c r="I23" s="116">
        <f>AVERAGE(D23,F23)</f>
        <v>2800</v>
      </c>
      <c r="J23" s="77">
        <v>1</v>
      </c>
      <c r="K23" s="162">
        <f t="shared" si="15"/>
        <v>270</v>
      </c>
      <c r="L23" s="156">
        <f t="shared" si="16"/>
        <v>1400</v>
      </c>
      <c r="M23" s="163">
        <f t="shared" si="16"/>
        <v>760</v>
      </c>
      <c r="N23" s="156">
        <f t="shared" si="16"/>
        <v>260</v>
      </c>
      <c r="O23" s="156">
        <v>80</v>
      </c>
      <c r="P23" s="120">
        <f>AVERAGE(K23,M23)</f>
        <v>515</v>
      </c>
      <c r="Q23" s="77">
        <v>3</v>
      </c>
      <c r="R23" s="162">
        <v>1440</v>
      </c>
      <c r="S23" s="156">
        <f t="shared" si="18"/>
        <v>5600</v>
      </c>
      <c r="T23" s="163">
        <f t="shared" si="18"/>
        <v>3040</v>
      </c>
      <c r="U23" s="156">
        <f t="shared" si="18"/>
        <v>1040</v>
      </c>
      <c r="V23" s="156">
        <v>800</v>
      </c>
      <c r="W23" s="120">
        <f t="shared" si="31"/>
        <v>2240</v>
      </c>
      <c r="X23" s="77">
        <v>1</v>
      </c>
      <c r="Y23" s="162">
        <f t="shared" si="19"/>
        <v>216</v>
      </c>
      <c r="Z23" s="156">
        <f t="shared" si="20"/>
        <v>1120</v>
      </c>
      <c r="AA23" s="163">
        <f t="shared" si="20"/>
        <v>608</v>
      </c>
      <c r="AB23" s="156">
        <f t="shared" si="20"/>
        <v>208</v>
      </c>
      <c r="AC23" s="156">
        <v>80</v>
      </c>
      <c r="AD23" s="120">
        <f>AVERAGE(Y23,AA23)</f>
        <v>412</v>
      </c>
      <c r="AE23" s="166">
        <f t="shared" si="4"/>
        <v>41247</v>
      </c>
      <c r="AF23" s="78">
        <v>1</v>
      </c>
      <c r="AG23" s="104">
        <f t="shared" si="21"/>
        <v>1152</v>
      </c>
      <c r="AH23" s="125">
        <f t="shared" si="22"/>
        <v>5600</v>
      </c>
      <c r="AI23" s="79">
        <v>3026</v>
      </c>
      <c r="AJ23" s="125">
        <f t="shared" si="23"/>
        <v>1040</v>
      </c>
      <c r="AK23" s="125">
        <v>800</v>
      </c>
      <c r="AL23" s="114">
        <f>AVERAGE(AG23,AI23)</f>
        <v>2089</v>
      </c>
      <c r="AM23" s="127">
        <f t="shared" si="24"/>
        <v>172.79999999999998</v>
      </c>
      <c r="AN23" s="125">
        <f t="shared" si="25"/>
        <v>1120</v>
      </c>
      <c r="AO23" s="79">
        <f t="shared" si="25"/>
        <v>605.20000000000005</v>
      </c>
      <c r="AP23" s="79">
        <f t="shared" si="25"/>
        <v>208</v>
      </c>
      <c r="AQ23" s="125">
        <v>127</v>
      </c>
      <c r="AR23" s="134">
        <f>AVERAGE(AO23:AP23)</f>
        <v>406.6</v>
      </c>
      <c r="AS23" s="14">
        <f t="shared" si="5"/>
        <v>2495.6</v>
      </c>
      <c r="AT23" s="78">
        <v>1</v>
      </c>
      <c r="AU23" s="127">
        <f t="shared" si="26"/>
        <v>921.6</v>
      </c>
      <c r="AV23" s="125">
        <f t="shared" si="27"/>
        <v>5250</v>
      </c>
      <c r="AW23" s="82">
        <v>2700</v>
      </c>
      <c r="AX23" s="125">
        <f t="shared" si="28"/>
        <v>780</v>
      </c>
      <c r="AY23" s="125">
        <v>800</v>
      </c>
      <c r="AZ23" s="107">
        <f>AW23</f>
        <v>2700</v>
      </c>
      <c r="BA23" s="127">
        <f t="shared" si="6"/>
        <v>138.24</v>
      </c>
      <c r="BB23" s="125">
        <f t="shared" si="7"/>
        <v>1050</v>
      </c>
      <c r="BC23" s="82">
        <f t="shared" si="7"/>
        <v>540</v>
      </c>
      <c r="BD23" s="125">
        <f t="shared" si="7"/>
        <v>156</v>
      </c>
      <c r="BE23" s="125">
        <v>20</v>
      </c>
      <c r="BF23" s="107">
        <f>BC23</f>
        <v>540</v>
      </c>
      <c r="BG23" s="14">
        <f t="shared" si="8"/>
        <v>3240</v>
      </c>
      <c r="BH23" s="78">
        <v>1</v>
      </c>
      <c r="BI23" s="157">
        <f t="shared" si="9"/>
        <v>737.28000000000009</v>
      </c>
      <c r="BJ23" s="156">
        <f t="shared" si="10"/>
        <v>4900</v>
      </c>
      <c r="BK23" s="233">
        <v>1360</v>
      </c>
      <c r="BL23" s="156">
        <f t="shared" si="11"/>
        <v>650</v>
      </c>
      <c r="BM23" s="156">
        <v>800</v>
      </c>
      <c r="BN23" s="237">
        <f>BK23</f>
        <v>1360</v>
      </c>
      <c r="BO23" s="156">
        <f t="shared" si="12"/>
        <v>110.59200000000001</v>
      </c>
      <c r="BP23" s="156">
        <f t="shared" si="13"/>
        <v>980</v>
      </c>
      <c r="BQ23" s="233">
        <f t="shared" si="13"/>
        <v>272</v>
      </c>
      <c r="BR23" s="156">
        <f t="shared" si="13"/>
        <v>130</v>
      </c>
      <c r="BS23" s="176">
        <v>20</v>
      </c>
      <c r="BT23" s="243">
        <f>BQ23</f>
        <v>272</v>
      </c>
      <c r="BU23" s="213">
        <f t="shared" si="14"/>
        <v>1632</v>
      </c>
    </row>
    <row r="24" spans="1:73" ht="24" customHeight="1" thickBot="1" x14ac:dyDescent="0.25">
      <c r="A24" s="11" t="s">
        <v>70</v>
      </c>
      <c r="B24" s="100" t="s">
        <v>71</v>
      </c>
      <c r="C24" s="13">
        <v>1</v>
      </c>
      <c r="D24" s="157">
        <v>1000</v>
      </c>
      <c r="E24" s="156">
        <v>5000</v>
      </c>
      <c r="F24" s="118">
        <v>2900</v>
      </c>
      <c r="G24" s="156">
        <v>1000</v>
      </c>
      <c r="H24" s="118">
        <v>1100</v>
      </c>
      <c r="I24" s="116">
        <f>AVERAGE(F24,H24)</f>
        <v>2000</v>
      </c>
      <c r="J24" s="77">
        <v>1</v>
      </c>
      <c r="K24" s="157">
        <f t="shared" si="15"/>
        <v>150</v>
      </c>
      <c r="L24" s="156">
        <f t="shared" si="16"/>
        <v>1000</v>
      </c>
      <c r="M24" s="163">
        <f t="shared" si="16"/>
        <v>580</v>
      </c>
      <c r="N24" s="163">
        <f t="shared" si="16"/>
        <v>200</v>
      </c>
      <c r="O24" s="156">
        <v>110</v>
      </c>
      <c r="P24" s="120">
        <f>AVERAGE(M24:N24)</f>
        <v>390</v>
      </c>
      <c r="Q24" s="77">
        <v>1</v>
      </c>
      <c r="R24" s="157">
        <v>800</v>
      </c>
      <c r="S24" s="156">
        <f t="shared" si="18"/>
        <v>4000</v>
      </c>
      <c r="T24" s="163">
        <f t="shared" si="18"/>
        <v>2320</v>
      </c>
      <c r="U24" s="156">
        <f t="shared" si="18"/>
        <v>800</v>
      </c>
      <c r="V24" s="156">
        <v>880</v>
      </c>
      <c r="W24" s="131">
        <f>T24</f>
        <v>2320</v>
      </c>
      <c r="X24" s="77">
        <v>1</v>
      </c>
      <c r="Y24" s="157">
        <f t="shared" si="19"/>
        <v>120</v>
      </c>
      <c r="Z24" s="156">
        <f t="shared" si="20"/>
        <v>800</v>
      </c>
      <c r="AA24" s="163">
        <f t="shared" si="20"/>
        <v>464</v>
      </c>
      <c r="AB24" s="163">
        <f t="shared" si="20"/>
        <v>160</v>
      </c>
      <c r="AC24" s="156">
        <v>88</v>
      </c>
      <c r="AD24" s="120">
        <f>AVERAGE(AA24:AB24)</f>
        <v>312</v>
      </c>
      <c r="AE24" s="166">
        <f t="shared" si="4"/>
        <v>5022</v>
      </c>
      <c r="AF24" s="78">
        <v>1</v>
      </c>
      <c r="AG24" s="127">
        <f t="shared" si="21"/>
        <v>640</v>
      </c>
      <c r="AH24" s="125">
        <f t="shared" si="22"/>
        <v>4000</v>
      </c>
      <c r="AI24" s="79">
        <v>2175</v>
      </c>
      <c r="AJ24" s="79">
        <f t="shared" si="23"/>
        <v>800</v>
      </c>
      <c r="AK24" s="79">
        <v>880</v>
      </c>
      <c r="AL24" s="114">
        <f>AVERAGE(AI24:AK24)</f>
        <v>1285</v>
      </c>
      <c r="AM24" s="127">
        <f t="shared" si="24"/>
        <v>96</v>
      </c>
      <c r="AN24" s="125">
        <f t="shared" si="25"/>
        <v>800</v>
      </c>
      <c r="AO24" s="79">
        <f t="shared" si="25"/>
        <v>435</v>
      </c>
      <c r="AP24" s="79">
        <f t="shared" si="25"/>
        <v>160</v>
      </c>
      <c r="AQ24" s="125">
        <v>85</v>
      </c>
      <c r="AR24" s="129">
        <f>AVERAGE(AO24:AP24)</f>
        <v>297.5</v>
      </c>
      <c r="AS24" s="14">
        <f t="shared" si="5"/>
        <v>1582.5</v>
      </c>
      <c r="AT24" s="78">
        <v>1</v>
      </c>
      <c r="AU24" s="127">
        <f t="shared" si="26"/>
        <v>512</v>
      </c>
      <c r="AV24" s="125">
        <f t="shared" si="27"/>
        <v>3750</v>
      </c>
      <c r="AW24" s="82">
        <v>2030</v>
      </c>
      <c r="AX24" s="125">
        <f t="shared" si="28"/>
        <v>600</v>
      </c>
      <c r="AY24" s="125">
        <v>880</v>
      </c>
      <c r="AZ24" s="107">
        <f>AW24</f>
        <v>2030</v>
      </c>
      <c r="BA24" s="127">
        <f t="shared" si="6"/>
        <v>76.8</v>
      </c>
      <c r="BB24" s="125">
        <f t="shared" si="7"/>
        <v>750</v>
      </c>
      <c r="BC24" s="82">
        <f t="shared" si="7"/>
        <v>406</v>
      </c>
      <c r="BD24" s="125">
        <f t="shared" si="7"/>
        <v>120</v>
      </c>
      <c r="BE24" s="125">
        <v>40</v>
      </c>
      <c r="BF24" s="107">
        <f>BC24</f>
        <v>406</v>
      </c>
      <c r="BG24" s="14">
        <f t="shared" si="8"/>
        <v>2436</v>
      </c>
      <c r="BH24" s="78">
        <v>1</v>
      </c>
      <c r="BI24" s="157">
        <f t="shared" si="9"/>
        <v>409.6</v>
      </c>
      <c r="BJ24" s="156">
        <f t="shared" si="10"/>
        <v>3500</v>
      </c>
      <c r="BK24" s="233">
        <v>800</v>
      </c>
      <c r="BL24" s="156">
        <f t="shared" si="11"/>
        <v>500</v>
      </c>
      <c r="BM24" s="233">
        <v>880</v>
      </c>
      <c r="BN24" s="237">
        <f>AVERAGE(BK24,BM24)</f>
        <v>840</v>
      </c>
      <c r="BO24" s="156">
        <f t="shared" si="12"/>
        <v>61.44</v>
      </c>
      <c r="BP24" s="156">
        <f t="shared" si="13"/>
        <v>700</v>
      </c>
      <c r="BQ24" s="233">
        <f t="shared" si="13"/>
        <v>160</v>
      </c>
      <c r="BR24" s="233">
        <f t="shared" si="13"/>
        <v>100</v>
      </c>
      <c r="BS24" s="176">
        <v>30</v>
      </c>
      <c r="BT24" s="243">
        <f>AVERAGE(BQ24:BR24)</f>
        <v>130</v>
      </c>
      <c r="BU24" s="213">
        <f t="shared" si="14"/>
        <v>970</v>
      </c>
    </row>
    <row r="25" spans="1:73" ht="24" customHeight="1" thickBot="1" x14ac:dyDescent="0.25">
      <c r="A25" s="11" t="s">
        <v>72</v>
      </c>
      <c r="B25" s="100" t="s">
        <v>73</v>
      </c>
      <c r="C25" s="75">
        <v>1</v>
      </c>
      <c r="D25" s="158">
        <v>1000</v>
      </c>
      <c r="E25" s="159">
        <v>5000</v>
      </c>
      <c r="F25" s="160">
        <v>3000</v>
      </c>
      <c r="G25" s="159">
        <v>500</v>
      </c>
      <c r="H25" s="160">
        <v>1900</v>
      </c>
      <c r="I25" s="117">
        <f>AVERAGE(F25,H25)</f>
        <v>2450</v>
      </c>
      <c r="J25" s="77">
        <v>1</v>
      </c>
      <c r="K25" s="158">
        <f t="shared" si="15"/>
        <v>150</v>
      </c>
      <c r="L25" s="159">
        <f t="shared" si="16"/>
        <v>1000</v>
      </c>
      <c r="M25" s="164">
        <f t="shared" si="16"/>
        <v>600</v>
      </c>
      <c r="N25" s="159">
        <f t="shared" si="16"/>
        <v>100</v>
      </c>
      <c r="O25" s="159">
        <v>190</v>
      </c>
      <c r="P25" s="130">
        <f>M25</f>
        <v>600</v>
      </c>
      <c r="Q25" s="77">
        <v>1</v>
      </c>
      <c r="R25" s="158">
        <v>800</v>
      </c>
      <c r="S25" s="159">
        <f t="shared" si="18"/>
        <v>4000</v>
      </c>
      <c r="T25" s="164">
        <f t="shared" si="18"/>
        <v>2400</v>
      </c>
      <c r="U25" s="159">
        <f t="shared" si="18"/>
        <v>400</v>
      </c>
      <c r="V25" s="164">
        <v>1520</v>
      </c>
      <c r="W25" s="121">
        <f>AVERAGE(T25,V25)</f>
        <v>1960</v>
      </c>
      <c r="X25" s="77">
        <v>1</v>
      </c>
      <c r="Y25" s="158">
        <f t="shared" si="19"/>
        <v>120</v>
      </c>
      <c r="Z25" s="159">
        <f t="shared" si="20"/>
        <v>800</v>
      </c>
      <c r="AA25" s="164">
        <f t="shared" si="20"/>
        <v>480</v>
      </c>
      <c r="AB25" s="159">
        <f t="shared" si="20"/>
        <v>80</v>
      </c>
      <c r="AC25" s="164">
        <v>150</v>
      </c>
      <c r="AD25" s="121">
        <f>AVERAGE(AA25,AC25)</f>
        <v>315</v>
      </c>
      <c r="AE25" s="166">
        <f t="shared" si="4"/>
        <v>5325</v>
      </c>
      <c r="AF25" s="78">
        <v>1</v>
      </c>
      <c r="AG25" s="127">
        <f t="shared" si="21"/>
        <v>640</v>
      </c>
      <c r="AH25" s="125">
        <f t="shared" si="22"/>
        <v>4000</v>
      </c>
      <c r="AI25" s="81">
        <v>2250</v>
      </c>
      <c r="AJ25" s="125">
        <f t="shared" si="23"/>
        <v>400</v>
      </c>
      <c r="AK25" s="81">
        <v>1520</v>
      </c>
      <c r="AL25" s="114">
        <f>AVERAGE(AI25,AK25)</f>
        <v>1885</v>
      </c>
      <c r="AM25" s="128">
        <f t="shared" si="24"/>
        <v>96</v>
      </c>
      <c r="AN25" s="126">
        <f t="shared" si="25"/>
        <v>800</v>
      </c>
      <c r="AO25" s="81">
        <f t="shared" si="25"/>
        <v>450</v>
      </c>
      <c r="AP25" s="126">
        <f t="shared" si="25"/>
        <v>80</v>
      </c>
      <c r="AQ25" s="81">
        <v>159</v>
      </c>
      <c r="AR25" s="136">
        <f>AVERAGE(AO25,AQ25)</f>
        <v>304.5</v>
      </c>
      <c r="AS25" s="14">
        <f t="shared" si="5"/>
        <v>2189.5</v>
      </c>
      <c r="AT25" s="78">
        <v>1</v>
      </c>
      <c r="AU25" s="128">
        <f t="shared" si="26"/>
        <v>512</v>
      </c>
      <c r="AV25" s="126">
        <f t="shared" si="27"/>
        <v>3750</v>
      </c>
      <c r="AW25" s="84">
        <v>2100</v>
      </c>
      <c r="AX25" s="126">
        <f t="shared" si="28"/>
        <v>300</v>
      </c>
      <c r="AY25" s="84">
        <v>1520</v>
      </c>
      <c r="AZ25" s="108">
        <f>AVERAGE(AW25,AY25)</f>
        <v>1810</v>
      </c>
      <c r="BA25" s="128">
        <f t="shared" si="6"/>
        <v>76.8</v>
      </c>
      <c r="BB25" s="126">
        <f t="shared" si="7"/>
        <v>750</v>
      </c>
      <c r="BC25" s="84">
        <f t="shared" si="7"/>
        <v>420</v>
      </c>
      <c r="BD25" s="126">
        <f t="shared" si="7"/>
        <v>60</v>
      </c>
      <c r="BE25" s="126">
        <v>90</v>
      </c>
      <c r="BF25" s="108">
        <f>BC25</f>
        <v>420</v>
      </c>
      <c r="BG25" s="14">
        <f t="shared" si="8"/>
        <v>2230</v>
      </c>
      <c r="BH25" s="78">
        <v>1</v>
      </c>
      <c r="BI25" s="158">
        <f t="shared" si="9"/>
        <v>409.6</v>
      </c>
      <c r="BJ25" s="159">
        <f t="shared" si="10"/>
        <v>3500</v>
      </c>
      <c r="BK25" s="236">
        <v>780</v>
      </c>
      <c r="BL25" s="159">
        <f t="shared" si="11"/>
        <v>250</v>
      </c>
      <c r="BM25" s="236">
        <v>1360</v>
      </c>
      <c r="BN25" s="239">
        <f>AVERAGE(BK25,BM25)</f>
        <v>1070</v>
      </c>
      <c r="BO25" s="159">
        <f t="shared" si="12"/>
        <v>61.44</v>
      </c>
      <c r="BP25" s="159">
        <f t="shared" si="13"/>
        <v>700</v>
      </c>
      <c r="BQ25" s="236">
        <f t="shared" si="13"/>
        <v>156</v>
      </c>
      <c r="BR25" s="159">
        <f t="shared" si="13"/>
        <v>50</v>
      </c>
      <c r="BS25" s="187">
        <v>70</v>
      </c>
      <c r="BT25" s="244">
        <f>BQ25</f>
        <v>156</v>
      </c>
      <c r="BU25" s="214">
        <f t="shared" si="14"/>
        <v>1226</v>
      </c>
    </row>
    <row r="27" spans="1:73" x14ac:dyDescent="0.2">
      <c r="BJ27" s="29" t="s">
        <v>77</v>
      </c>
      <c r="BK27" s="29"/>
      <c r="BL27" s="29"/>
      <c r="BM27" s="29"/>
      <c r="BN27" s="29"/>
      <c r="BO27" s="29"/>
      <c r="BP27" s="23"/>
      <c r="BQ27" s="23"/>
      <c r="BR27" s="23"/>
      <c r="BS27" s="23"/>
    </row>
    <row r="28" spans="1:73" x14ac:dyDescent="0.2">
      <c r="BJ28" s="32" t="s">
        <v>78</v>
      </c>
      <c r="BK28" s="32"/>
      <c r="BL28" s="32"/>
      <c r="BM28" s="32"/>
      <c r="BN28" s="32"/>
      <c r="BO28" s="32"/>
      <c r="BP28" s="33"/>
      <c r="BQ28" s="34"/>
      <c r="BR28" s="34"/>
      <c r="BS28" s="34"/>
    </row>
    <row r="29" spans="1:73" x14ac:dyDescent="0.2">
      <c r="BJ29" s="32" t="s">
        <v>79</v>
      </c>
      <c r="BK29" s="32"/>
      <c r="BL29" s="32"/>
      <c r="BM29" s="32"/>
      <c r="BN29" s="32"/>
      <c r="BO29" s="32"/>
      <c r="BP29" s="33"/>
      <c r="BQ29" s="34"/>
      <c r="BR29" s="34"/>
      <c r="BS29" s="34"/>
    </row>
    <row r="30" spans="1:73" x14ac:dyDescent="0.2">
      <c r="BJ30" s="32" t="s">
        <v>80</v>
      </c>
      <c r="BK30" s="32"/>
      <c r="BL30" s="32"/>
      <c r="BM30" s="32"/>
      <c r="BN30" s="32"/>
      <c r="BO30" s="32"/>
      <c r="BP30" s="33"/>
      <c r="BQ30" s="34"/>
      <c r="BR30" s="34"/>
      <c r="BS30" s="34"/>
    </row>
    <row r="31" spans="1:73" x14ac:dyDescent="0.2">
      <c r="BJ31" s="32" t="s">
        <v>81</v>
      </c>
      <c r="BK31" s="32"/>
      <c r="BL31" s="32"/>
      <c r="BM31" s="32"/>
      <c r="BN31" s="32"/>
      <c r="BO31" s="32"/>
      <c r="BP31" s="22"/>
      <c r="BQ31" s="22"/>
      <c r="BR31" s="22"/>
      <c r="BS31" s="22"/>
    </row>
    <row r="32" spans="1:73" x14ac:dyDescent="0.2">
      <c r="BJ32" s="39" t="s">
        <v>82</v>
      </c>
      <c r="BK32" s="39"/>
      <c r="BL32" s="39"/>
      <c r="BM32" s="39"/>
      <c r="BN32" s="39"/>
      <c r="BO32" s="39"/>
      <c r="BP32" s="29"/>
      <c r="BQ32" s="29"/>
      <c r="BR32" s="29"/>
      <c r="BS32" s="29"/>
    </row>
    <row r="33" spans="62:71" ht="13.5" thickBot="1" x14ac:dyDescent="0.25">
      <c r="BJ33" s="40"/>
      <c r="BK33" s="40"/>
      <c r="BL33" s="40"/>
      <c r="BM33" s="40"/>
      <c r="BN33" s="40"/>
      <c r="BO33" s="40"/>
      <c r="BP33" s="40"/>
      <c r="BQ33" s="40"/>
      <c r="BR33" s="40"/>
      <c r="BS33" s="40"/>
    </row>
    <row r="34" spans="62:71" x14ac:dyDescent="0.2">
      <c r="BJ34" s="401" t="s">
        <v>126</v>
      </c>
      <c r="BK34" s="402"/>
      <c r="BL34" s="402"/>
      <c r="BM34" s="402"/>
      <c r="BN34" s="402"/>
      <c r="BO34" s="402"/>
      <c r="BP34" s="402"/>
      <c r="BQ34" s="402"/>
      <c r="BR34" s="402"/>
      <c r="BS34" s="403"/>
    </row>
    <row r="35" spans="62:71" ht="13.5" thickBot="1" x14ac:dyDescent="0.25">
      <c r="BJ35" s="404"/>
      <c r="BK35" s="405"/>
      <c r="BL35" s="405"/>
      <c r="BM35" s="405"/>
      <c r="BN35" s="405"/>
      <c r="BO35" s="405"/>
      <c r="BP35" s="405"/>
      <c r="BQ35" s="405"/>
      <c r="BR35" s="405"/>
      <c r="BS35" s="406"/>
    </row>
    <row r="36" spans="62:71" x14ac:dyDescent="0.2">
      <c r="BJ36" s="394"/>
      <c r="BK36" s="394"/>
      <c r="BL36" s="394"/>
      <c r="BM36" s="394"/>
      <c r="BN36" s="394"/>
      <c r="BO36" s="394"/>
      <c r="BP36" s="394"/>
      <c r="BQ36" s="394"/>
      <c r="BR36" s="394"/>
      <c r="BS36" s="394"/>
    </row>
    <row r="37" spans="62:71" ht="13.5" thickBot="1" x14ac:dyDescent="0.25">
      <c r="BJ37" s="394"/>
      <c r="BK37" s="394"/>
      <c r="BL37" s="394"/>
      <c r="BM37" s="394"/>
      <c r="BN37" s="394"/>
      <c r="BO37" s="394"/>
      <c r="BP37" s="394"/>
      <c r="BQ37" s="394"/>
      <c r="BR37" s="394"/>
      <c r="BS37" s="394"/>
    </row>
    <row r="38" spans="62:71" x14ac:dyDescent="0.2">
      <c r="BJ38" s="395" t="s">
        <v>127</v>
      </c>
      <c r="BK38" s="396"/>
      <c r="BL38" s="396"/>
      <c r="BM38" s="396"/>
      <c r="BN38" s="396"/>
      <c r="BO38" s="396"/>
      <c r="BP38" s="396"/>
      <c r="BQ38" s="396"/>
      <c r="BR38" s="396"/>
      <c r="BS38" s="397"/>
    </row>
    <row r="39" spans="62:71" ht="13.5" thickBot="1" x14ac:dyDescent="0.25">
      <c r="BJ39" s="398"/>
      <c r="BK39" s="399"/>
      <c r="BL39" s="399"/>
      <c r="BM39" s="399"/>
      <c r="BN39" s="399"/>
      <c r="BO39" s="399"/>
      <c r="BP39" s="399"/>
      <c r="BQ39" s="399"/>
      <c r="BR39" s="399"/>
      <c r="BS39" s="400"/>
    </row>
  </sheetData>
  <mergeCells count="87">
    <mergeCell ref="BH3:BU3"/>
    <mergeCell ref="L4:L5"/>
    <mergeCell ref="M4:M5"/>
    <mergeCell ref="N4:N5"/>
    <mergeCell ref="O4:O5"/>
    <mergeCell ref="Q4:Q5"/>
    <mergeCell ref="R4:R5"/>
    <mergeCell ref="S4:S5"/>
    <mergeCell ref="T4:T5"/>
    <mergeCell ref="AH4:AH5"/>
    <mergeCell ref="V4:V5"/>
    <mergeCell ref="W4:W5"/>
    <mergeCell ref="X4:X5"/>
    <mergeCell ref="Y4:Y5"/>
    <mergeCell ref="Z4:Z5"/>
    <mergeCell ref="AA4:AA5"/>
    <mergeCell ref="A3:A6"/>
    <mergeCell ref="B3:B6"/>
    <mergeCell ref="C3:AE3"/>
    <mergeCell ref="AF3:AS3"/>
    <mergeCell ref="AT3:BG3"/>
    <mergeCell ref="U4:U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P4:P5"/>
    <mergeCell ref="AB4:AB5"/>
    <mergeCell ref="AC4:AC5"/>
    <mergeCell ref="AD4:AD5"/>
    <mergeCell ref="AF4:AF5"/>
    <mergeCell ref="AG4:AG5"/>
    <mergeCell ref="AU4:AU5"/>
    <mergeCell ref="AI4:AI5"/>
    <mergeCell ref="AJ4:AJ5"/>
    <mergeCell ref="AK4:AK5"/>
    <mergeCell ref="AL4:AL5"/>
    <mergeCell ref="AM4:AM5"/>
    <mergeCell ref="AN4:AN5"/>
    <mergeCell ref="AO4:AO5"/>
    <mergeCell ref="AP4:AP5"/>
    <mergeCell ref="AQ4:AQ5"/>
    <mergeCell ref="AR4:AR5"/>
    <mergeCell ref="AT4:AT5"/>
    <mergeCell ref="BH4:BH5"/>
    <mergeCell ref="AV4:AV5"/>
    <mergeCell ref="AW4:AW5"/>
    <mergeCell ref="AX4:AX5"/>
    <mergeCell ref="AY4:AY5"/>
    <mergeCell ref="AZ4:AZ5"/>
    <mergeCell ref="BA4:BA5"/>
    <mergeCell ref="BB4:BB5"/>
    <mergeCell ref="BC4:BC5"/>
    <mergeCell ref="BD4:BD5"/>
    <mergeCell ref="BE4:BE5"/>
    <mergeCell ref="BF4:BF5"/>
    <mergeCell ref="BQ4:BQ5"/>
    <mergeCell ref="BR4:BR5"/>
    <mergeCell ref="BS4:BS5"/>
    <mergeCell ref="BT4:BT5"/>
    <mergeCell ref="BI4:BI5"/>
    <mergeCell ref="BJ4:BJ5"/>
    <mergeCell ref="BK4:BK5"/>
    <mergeCell ref="BL4:BL5"/>
    <mergeCell ref="BM4:BM5"/>
    <mergeCell ref="BN4:BN5"/>
    <mergeCell ref="BO6:BT6"/>
    <mergeCell ref="A1:BU1"/>
    <mergeCell ref="BJ34:BS35"/>
    <mergeCell ref="BJ36:BS37"/>
    <mergeCell ref="BJ38:BS39"/>
    <mergeCell ref="D6:I6"/>
    <mergeCell ref="K6:P6"/>
    <mergeCell ref="R6:W6"/>
    <mergeCell ref="Y6:AD6"/>
    <mergeCell ref="AG6:AL6"/>
    <mergeCell ref="AM6:AR6"/>
    <mergeCell ref="AU6:AZ6"/>
    <mergeCell ref="BA6:BF6"/>
    <mergeCell ref="BI6:BN6"/>
    <mergeCell ref="BO4:BO5"/>
    <mergeCell ref="BP4:BP5"/>
  </mergeCell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6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72"/>
  <sheetViews>
    <sheetView topLeftCell="A42" workbookViewId="0">
      <selection activeCell="E58" sqref="E58"/>
    </sheetView>
  </sheetViews>
  <sheetFormatPr defaultRowHeight="12.75" x14ac:dyDescent="0.2"/>
  <cols>
    <col min="2" max="2" width="24.5703125" customWidth="1"/>
    <col min="3" max="3" width="9" customWidth="1"/>
    <col min="4" max="9" width="12.7109375" customWidth="1"/>
    <col min="32" max="74" width="0" hidden="1" customWidth="1"/>
  </cols>
  <sheetData>
    <row r="1" spans="1:74" ht="13.5" thickBot="1" x14ac:dyDescent="0.25"/>
    <row r="2" spans="1:74" ht="19.5" hidden="1" thickBot="1" x14ac:dyDescent="0.25">
      <c r="A2" s="336" t="s">
        <v>0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  <c r="AJ2" s="336"/>
      <c r="AK2" s="336"/>
      <c r="AL2" s="336"/>
      <c r="AM2" s="336"/>
      <c r="AN2" s="336"/>
      <c r="AO2" s="336"/>
      <c r="AP2" s="336"/>
      <c r="AQ2" s="336"/>
      <c r="AR2" s="336"/>
      <c r="AS2" s="336"/>
      <c r="AT2" s="336"/>
      <c r="AU2" s="336"/>
      <c r="AV2" s="336"/>
      <c r="AW2" s="336"/>
      <c r="AX2" s="336"/>
      <c r="AY2" s="336"/>
      <c r="AZ2" s="336"/>
      <c r="BA2" s="336"/>
      <c r="BB2" s="336"/>
      <c r="BC2" s="336"/>
      <c r="BD2" s="336"/>
      <c r="BE2" s="336"/>
      <c r="BF2" s="336"/>
      <c r="BG2" s="336"/>
      <c r="BH2" s="336"/>
      <c r="BI2" s="336"/>
      <c r="BJ2" s="336"/>
      <c r="BK2" s="336"/>
      <c r="BL2" s="336"/>
      <c r="BM2" s="336"/>
      <c r="BN2" s="336"/>
      <c r="BO2" s="336"/>
      <c r="BP2" s="336"/>
      <c r="BQ2" s="336"/>
      <c r="BR2" s="336"/>
      <c r="BS2" s="336"/>
      <c r="BT2" s="336"/>
      <c r="BU2" s="336"/>
      <c r="BV2" s="336"/>
    </row>
    <row r="3" spans="1:74" ht="13.5" hidden="1" thickBot="1" x14ac:dyDescent="0.25">
      <c r="A3" s="337" t="s">
        <v>1</v>
      </c>
      <c r="B3" s="340" t="s">
        <v>2</v>
      </c>
      <c r="C3" s="343" t="s">
        <v>3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4"/>
      <c r="Q3" s="344"/>
      <c r="R3" s="344"/>
      <c r="S3" s="344"/>
      <c r="T3" s="344"/>
      <c r="U3" s="344"/>
      <c r="V3" s="344"/>
      <c r="W3" s="344"/>
      <c r="X3" s="344"/>
      <c r="Y3" s="344"/>
      <c r="Z3" s="344"/>
      <c r="AA3" s="344"/>
      <c r="AB3" s="344"/>
      <c r="AC3" s="344"/>
      <c r="AD3" s="344"/>
      <c r="AE3" s="345"/>
      <c r="AF3" s="346" t="s">
        <v>4</v>
      </c>
      <c r="AG3" s="347"/>
      <c r="AH3" s="347"/>
      <c r="AI3" s="347"/>
      <c r="AJ3" s="347"/>
      <c r="AK3" s="347"/>
      <c r="AL3" s="347"/>
      <c r="AM3" s="347"/>
      <c r="AN3" s="347"/>
      <c r="AO3" s="347"/>
      <c r="AP3" s="347"/>
      <c r="AQ3" s="347"/>
      <c r="AR3" s="347"/>
      <c r="AS3" s="348"/>
      <c r="AT3" s="349" t="s">
        <v>5</v>
      </c>
      <c r="AU3" s="350"/>
      <c r="AV3" s="350"/>
      <c r="AW3" s="350"/>
      <c r="AX3" s="350"/>
      <c r="AY3" s="350"/>
      <c r="AZ3" s="350"/>
      <c r="BA3" s="350"/>
      <c r="BB3" s="350"/>
      <c r="BC3" s="350"/>
      <c r="BD3" s="350"/>
      <c r="BE3" s="350"/>
      <c r="BF3" s="350"/>
      <c r="BG3" s="351"/>
      <c r="BH3" s="352" t="s">
        <v>6</v>
      </c>
      <c r="BI3" s="353"/>
      <c r="BJ3" s="353"/>
      <c r="BK3" s="353"/>
      <c r="BL3" s="353"/>
      <c r="BM3" s="353"/>
      <c r="BN3" s="353"/>
      <c r="BO3" s="353"/>
      <c r="BP3" s="353"/>
      <c r="BQ3" s="353"/>
      <c r="BR3" s="353"/>
      <c r="BS3" s="353"/>
      <c r="BT3" s="353"/>
      <c r="BU3" s="354"/>
      <c r="BV3" s="355" t="s">
        <v>7</v>
      </c>
    </row>
    <row r="4" spans="1:74" ht="13.5" hidden="1" thickBot="1" x14ac:dyDescent="0.25">
      <c r="A4" s="338"/>
      <c r="B4" s="341"/>
      <c r="C4" s="357" t="s">
        <v>8</v>
      </c>
      <c r="D4" s="359" t="s">
        <v>110</v>
      </c>
      <c r="E4" s="359" t="s">
        <v>94</v>
      </c>
      <c r="F4" s="359" t="s">
        <v>120</v>
      </c>
      <c r="G4" s="359" t="s">
        <v>104</v>
      </c>
      <c r="H4" s="359" t="s">
        <v>111</v>
      </c>
      <c r="I4" s="359" t="s">
        <v>99</v>
      </c>
      <c r="J4" s="357" t="s">
        <v>8</v>
      </c>
      <c r="K4" s="359" t="s">
        <v>112</v>
      </c>
      <c r="L4" s="359" t="s">
        <v>95</v>
      </c>
      <c r="M4" s="359" t="s">
        <v>121</v>
      </c>
      <c r="N4" s="359" t="s">
        <v>105</v>
      </c>
      <c r="O4" s="359" t="s">
        <v>113</v>
      </c>
      <c r="P4" s="359" t="s">
        <v>100</v>
      </c>
      <c r="Q4" s="357" t="s">
        <v>8</v>
      </c>
      <c r="R4" s="359" t="s">
        <v>114</v>
      </c>
      <c r="S4" s="359" t="s">
        <v>96</v>
      </c>
      <c r="T4" s="359" t="s">
        <v>124</v>
      </c>
      <c r="U4" s="359" t="s">
        <v>106</v>
      </c>
      <c r="V4" s="359" t="s">
        <v>115</v>
      </c>
      <c r="W4" s="359" t="s">
        <v>101</v>
      </c>
      <c r="X4" s="357" t="s">
        <v>8</v>
      </c>
      <c r="Y4" s="359" t="s">
        <v>116</v>
      </c>
      <c r="Z4" s="359" t="s">
        <v>97</v>
      </c>
      <c r="AA4" s="359" t="s">
        <v>122</v>
      </c>
      <c r="AB4" s="359" t="s">
        <v>107</v>
      </c>
      <c r="AC4" s="359" t="s">
        <v>117</v>
      </c>
      <c r="AD4" s="359" t="s">
        <v>102</v>
      </c>
      <c r="AE4" s="5" t="s">
        <v>9</v>
      </c>
      <c r="AF4" s="357" t="s">
        <v>8</v>
      </c>
      <c r="AG4" s="363" t="s">
        <v>110</v>
      </c>
      <c r="AH4" s="363" t="s">
        <v>94</v>
      </c>
      <c r="AI4" s="363" t="s">
        <v>120</v>
      </c>
      <c r="AJ4" s="363" t="s">
        <v>104</v>
      </c>
      <c r="AK4" s="363" t="s">
        <v>111</v>
      </c>
      <c r="AL4" s="363" t="s">
        <v>99</v>
      </c>
      <c r="AM4" s="363" t="s">
        <v>112</v>
      </c>
      <c r="AN4" s="363" t="s">
        <v>95</v>
      </c>
      <c r="AO4" s="363" t="s">
        <v>121</v>
      </c>
      <c r="AP4" s="363" t="s">
        <v>105</v>
      </c>
      <c r="AQ4" s="363" t="s">
        <v>113</v>
      </c>
      <c r="AR4" s="363" t="s">
        <v>100</v>
      </c>
      <c r="AS4" s="5" t="s">
        <v>9</v>
      </c>
      <c r="AT4" s="357" t="s">
        <v>8</v>
      </c>
      <c r="AU4" s="365" t="s">
        <v>110</v>
      </c>
      <c r="AV4" s="365" t="s">
        <v>94</v>
      </c>
      <c r="AW4" s="365" t="s">
        <v>120</v>
      </c>
      <c r="AX4" s="365" t="s">
        <v>104</v>
      </c>
      <c r="AY4" s="365" t="s">
        <v>111</v>
      </c>
      <c r="AZ4" s="365" t="s">
        <v>99</v>
      </c>
      <c r="BA4" s="365" t="s">
        <v>112</v>
      </c>
      <c r="BB4" s="365" t="s">
        <v>95</v>
      </c>
      <c r="BC4" s="365" t="s">
        <v>121</v>
      </c>
      <c r="BD4" s="365" t="s">
        <v>105</v>
      </c>
      <c r="BE4" s="365" t="s">
        <v>113</v>
      </c>
      <c r="BF4" s="365" t="s">
        <v>100</v>
      </c>
      <c r="BG4" s="5" t="s">
        <v>9</v>
      </c>
      <c r="BH4" s="357" t="s">
        <v>8</v>
      </c>
      <c r="BI4" s="361" t="s">
        <v>110</v>
      </c>
      <c r="BJ4" s="361" t="s">
        <v>94</v>
      </c>
      <c r="BK4" s="361" t="s">
        <v>120</v>
      </c>
      <c r="BL4" s="361" t="s">
        <v>104</v>
      </c>
      <c r="BM4" s="361" t="s">
        <v>111</v>
      </c>
      <c r="BN4" s="361" t="s">
        <v>99</v>
      </c>
      <c r="BO4" s="361" t="s">
        <v>112</v>
      </c>
      <c r="BP4" s="361" t="s">
        <v>95</v>
      </c>
      <c r="BQ4" s="361" t="s">
        <v>121</v>
      </c>
      <c r="BR4" s="361" t="s">
        <v>105</v>
      </c>
      <c r="BS4" s="361" t="s">
        <v>113</v>
      </c>
      <c r="BT4" s="361" t="s">
        <v>100</v>
      </c>
      <c r="BU4" s="5" t="s">
        <v>9</v>
      </c>
      <c r="BV4" s="356"/>
    </row>
    <row r="5" spans="1:74" ht="84.75" hidden="1" thickBot="1" x14ac:dyDescent="0.25">
      <c r="A5" s="338"/>
      <c r="B5" s="341"/>
      <c r="C5" s="358"/>
      <c r="D5" s="360"/>
      <c r="E5" s="360"/>
      <c r="F5" s="360"/>
      <c r="G5" s="360"/>
      <c r="H5" s="360"/>
      <c r="I5" s="360"/>
      <c r="J5" s="358"/>
      <c r="K5" s="360"/>
      <c r="L5" s="360"/>
      <c r="M5" s="360"/>
      <c r="N5" s="360"/>
      <c r="O5" s="360"/>
      <c r="P5" s="360"/>
      <c r="Q5" s="358"/>
      <c r="R5" s="360"/>
      <c r="S5" s="360"/>
      <c r="T5" s="360"/>
      <c r="U5" s="360"/>
      <c r="V5" s="360"/>
      <c r="W5" s="360"/>
      <c r="X5" s="358"/>
      <c r="Y5" s="360"/>
      <c r="Z5" s="360"/>
      <c r="AA5" s="360"/>
      <c r="AB5" s="360"/>
      <c r="AC5" s="360"/>
      <c r="AD5" s="360"/>
      <c r="AE5" s="6" t="s">
        <v>10</v>
      </c>
      <c r="AF5" s="358"/>
      <c r="AG5" s="364"/>
      <c r="AH5" s="364"/>
      <c r="AI5" s="364"/>
      <c r="AJ5" s="364"/>
      <c r="AK5" s="364"/>
      <c r="AL5" s="364"/>
      <c r="AM5" s="364"/>
      <c r="AN5" s="364"/>
      <c r="AO5" s="364"/>
      <c r="AP5" s="364"/>
      <c r="AQ5" s="364"/>
      <c r="AR5" s="364"/>
      <c r="AS5" s="6" t="s">
        <v>11</v>
      </c>
      <c r="AT5" s="358"/>
      <c r="AU5" s="366"/>
      <c r="AV5" s="366"/>
      <c r="AW5" s="366"/>
      <c r="AX5" s="366"/>
      <c r="AY5" s="366"/>
      <c r="AZ5" s="366"/>
      <c r="BA5" s="366"/>
      <c r="BB5" s="366"/>
      <c r="BC5" s="366"/>
      <c r="BD5" s="366"/>
      <c r="BE5" s="366"/>
      <c r="BF5" s="366"/>
      <c r="BG5" s="6" t="s">
        <v>12</v>
      </c>
      <c r="BH5" s="358"/>
      <c r="BI5" s="362"/>
      <c r="BJ5" s="362"/>
      <c r="BK5" s="362"/>
      <c r="BL5" s="362"/>
      <c r="BM5" s="362"/>
      <c r="BN5" s="362"/>
      <c r="BO5" s="362"/>
      <c r="BP5" s="362"/>
      <c r="BQ5" s="362"/>
      <c r="BR5" s="362"/>
      <c r="BS5" s="362"/>
      <c r="BT5" s="362"/>
      <c r="BU5" s="6" t="s">
        <v>13</v>
      </c>
      <c r="BV5" s="367" t="s">
        <v>14</v>
      </c>
    </row>
    <row r="6" spans="1:74" ht="13.5" hidden="1" thickBot="1" x14ac:dyDescent="0.25">
      <c r="A6" s="339"/>
      <c r="B6" s="342"/>
      <c r="C6" s="7" t="s">
        <v>15</v>
      </c>
      <c r="D6" s="343" t="s">
        <v>16</v>
      </c>
      <c r="E6" s="344"/>
      <c r="F6" s="344"/>
      <c r="G6" s="344"/>
      <c r="H6" s="344"/>
      <c r="I6" s="345"/>
      <c r="J6" s="7" t="s">
        <v>17</v>
      </c>
      <c r="K6" s="343" t="s">
        <v>18</v>
      </c>
      <c r="L6" s="344"/>
      <c r="M6" s="344"/>
      <c r="N6" s="344"/>
      <c r="O6" s="344"/>
      <c r="P6" s="345"/>
      <c r="Q6" s="7" t="s">
        <v>19</v>
      </c>
      <c r="R6" s="343" t="s">
        <v>20</v>
      </c>
      <c r="S6" s="344"/>
      <c r="T6" s="344"/>
      <c r="U6" s="344"/>
      <c r="V6" s="344"/>
      <c r="W6" s="345"/>
      <c r="X6" s="7" t="s">
        <v>21</v>
      </c>
      <c r="Y6" s="343" t="s">
        <v>22</v>
      </c>
      <c r="Z6" s="344"/>
      <c r="AA6" s="344"/>
      <c r="AB6" s="344"/>
      <c r="AC6" s="344"/>
      <c r="AD6" s="345"/>
      <c r="AE6" s="8" t="s">
        <v>23</v>
      </c>
      <c r="AF6" s="7" t="s">
        <v>24</v>
      </c>
      <c r="AG6" s="372" t="s">
        <v>25</v>
      </c>
      <c r="AH6" s="373"/>
      <c r="AI6" s="373"/>
      <c r="AJ6" s="373"/>
      <c r="AK6" s="373"/>
      <c r="AL6" s="374"/>
      <c r="AM6" s="372" t="s">
        <v>26</v>
      </c>
      <c r="AN6" s="373"/>
      <c r="AO6" s="373"/>
      <c r="AP6" s="373"/>
      <c r="AQ6" s="373"/>
      <c r="AR6" s="374"/>
      <c r="AS6" s="9" t="s">
        <v>27</v>
      </c>
      <c r="AT6" s="7" t="s">
        <v>28</v>
      </c>
      <c r="AU6" s="375" t="s">
        <v>29</v>
      </c>
      <c r="AV6" s="376"/>
      <c r="AW6" s="376"/>
      <c r="AX6" s="376"/>
      <c r="AY6" s="376"/>
      <c r="AZ6" s="377"/>
      <c r="BA6" s="375" t="s">
        <v>30</v>
      </c>
      <c r="BB6" s="376"/>
      <c r="BC6" s="376"/>
      <c r="BD6" s="376"/>
      <c r="BE6" s="376"/>
      <c r="BF6" s="377"/>
      <c r="BG6" s="9" t="s">
        <v>31</v>
      </c>
      <c r="BH6" s="7" t="s">
        <v>32</v>
      </c>
      <c r="BI6" s="378" t="s">
        <v>33</v>
      </c>
      <c r="BJ6" s="379"/>
      <c r="BK6" s="379"/>
      <c r="BL6" s="379"/>
      <c r="BM6" s="379"/>
      <c r="BN6" s="380"/>
      <c r="BO6" s="378" t="s">
        <v>34</v>
      </c>
      <c r="BP6" s="379"/>
      <c r="BQ6" s="379"/>
      <c r="BR6" s="379"/>
      <c r="BS6" s="379"/>
      <c r="BT6" s="380"/>
      <c r="BU6" s="10" t="s">
        <v>35</v>
      </c>
      <c r="BV6" s="368"/>
    </row>
    <row r="7" spans="1:74" ht="13.5" hidden="1" thickBot="1" x14ac:dyDescent="0.25">
      <c r="A7" s="11" t="s">
        <v>36</v>
      </c>
      <c r="B7" s="100" t="s">
        <v>37</v>
      </c>
      <c r="C7" s="13">
        <v>66</v>
      </c>
      <c r="D7" s="151">
        <v>2600</v>
      </c>
      <c r="E7" s="152">
        <v>7820</v>
      </c>
      <c r="F7" s="153">
        <v>6700</v>
      </c>
      <c r="G7" s="154">
        <v>3500</v>
      </c>
      <c r="H7" s="154">
        <v>2500</v>
      </c>
      <c r="I7" s="115">
        <f>AVERAGE(D7,F7:H7)</f>
        <v>3825</v>
      </c>
      <c r="J7" s="77">
        <v>1</v>
      </c>
      <c r="K7" s="161">
        <f>D7*0.15</f>
        <v>390</v>
      </c>
      <c r="L7" s="153">
        <f t="shared" ref="L7:N8" si="0">E7*0.2</f>
        <v>1564</v>
      </c>
      <c r="M7" s="152">
        <f t="shared" si="0"/>
        <v>1340</v>
      </c>
      <c r="N7" s="153">
        <f t="shared" si="0"/>
        <v>700</v>
      </c>
      <c r="O7" s="152">
        <v>200</v>
      </c>
      <c r="P7" s="132">
        <f>AVERAGE(L7,N7)</f>
        <v>1132</v>
      </c>
      <c r="Q7" s="77">
        <v>4.5</v>
      </c>
      <c r="R7" s="165">
        <f t="shared" ref="R7:U8" si="1">D7*0.8</f>
        <v>2080</v>
      </c>
      <c r="S7" s="152">
        <f t="shared" si="1"/>
        <v>6256</v>
      </c>
      <c r="T7" s="153">
        <f t="shared" si="1"/>
        <v>5360</v>
      </c>
      <c r="U7" s="153">
        <f t="shared" si="1"/>
        <v>2800</v>
      </c>
      <c r="V7" s="153">
        <v>2000</v>
      </c>
      <c r="W7" s="119">
        <f>AVERAGE(R7,T7:V7)</f>
        <v>3060</v>
      </c>
      <c r="X7" s="77">
        <v>1</v>
      </c>
      <c r="Y7" s="161">
        <f>R7*0.15</f>
        <v>312</v>
      </c>
      <c r="Z7" s="152">
        <f t="shared" ref="Z7:AB8" si="2">S7*0.2</f>
        <v>1251.2</v>
      </c>
      <c r="AA7" s="152">
        <f t="shared" si="2"/>
        <v>1072</v>
      </c>
      <c r="AB7" s="153">
        <f t="shared" si="2"/>
        <v>560</v>
      </c>
      <c r="AC7" s="152">
        <v>200</v>
      </c>
      <c r="AD7" s="119">
        <f>AB7</f>
        <v>560</v>
      </c>
      <c r="AE7" s="166">
        <f>(C7*I7)+(J7*P7)+(Q7*W7)+(X7*AD7)</f>
        <v>267912</v>
      </c>
      <c r="AF7" s="78">
        <v>1</v>
      </c>
      <c r="AG7" s="133">
        <f>R7*0.8</f>
        <v>1664</v>
      </c>
      <c r="AH7" s="124">
        <f>E7*0.8</f>
        <v>6256</v>
      </c>
      <c r="AI7" s="124">
        <v>6000</v>
      </c>
      <c r="AJ7" s="80">
        <f>G7*0.8</f>
        <v>2800</v>
      </c>
      <c r="AK7" s="80">
        <v>2000</v>
      </c>
      <c r="AL7" s="113">
        <f>AVERAGE(AJ7:AK7)</f>
        <v>2400</v>
      </c>
      <c r="AM7" s="133">
        <f>AG7*0.15</f>
        <v>249.6</v>
      </c>
      <c r="AN7" s="80">
        <f t="shared" ref="AN7:AP8" si="3">AH7*0.2</f>
        <v>1251.2</v>
      </c>
      <c r="AO7" s="80">
        <f t="shared" si="3"/>
        <v>1200</v>
      </c>
      <c r="AP7" s="80">
        <f t="shared" si="3"/>
        <v>560</v>
      </c>
      <c r="AQ7" s="124">
        <v>270</v>
      </c>
      <c r="AR7" s="135">
        <f>AVERAGE(AN7:AP7)</f>
        <v>1003.7333333333332</v>
      </c>
      <c r="AS7" s="14">
        <f>(AF7*AL7)+AR7</f>
        <v>3403.7333333333331</v>
      </c>
      <c r="AT7" s="78">
        <v>1</v>
      </c>
      <c r="AU7" s="133">
        <f>AG7*0.8</f>
        <v>1331.2</v>
      </c>
      <c r="AV7" s="124">
        <f>E7*0.75</f>
        <v>5865</v>
      </c>
      <c r="AW7" s="124">
        <v>5460</v>
      </c>
      <c r="AX7" s="83">
        <f>G7*0.6</f>
        <v>2100</v>
      </c>
      <c r="AY7" s="83">
        <v>2000</v>
      </c>
      <c r="AZ7" s="137">
        <f>AVERAGE(AX7:AY7)</f>
        <v>2050</v>
      </c>
      <c r="BA7" s="133">
        <f>AU7*15%</f>
        <v>199.68</v>
      </c>
      <c r="BB7" s="124">
        <f>AV7*0.2</f>
        <v>1173</v>
      </c>
      <c r="BC7" s="124">
        <f>AW7*0.2</f>
        <v>1092</v>
      </c>
      <c r="BD7" s="83">
        <f>AX7*0.2</f>
        <v>420</v>
      </c>
      <c r="BE7" s="124">
        <v>150</v>
      </c>
      <c r="BF7" s="135">
        <f>BD7</f>
        <v>420</v>
      </c>
      <c r="BG7" s="14">
        <f>(AT7*AZ7)+BF7</f>
        <v>2470</v>
      </c>
      <c r="BH7" s="78">
        <v>1</v>
      </c>
      <c r="BI7" s="133">
        <f>AU7*80%</f>
        <v>1064.96</v>
      </c>
      <c r="BJ7" s="124">
        <f>E7*0.7</f>
        <v>5474</v>
      </c>
      <c r="BK7" s="86">
        <v>2700</v>
      </c>
      <c r="BL7" s="86">
        <f>G7*0.5</f>
        <v>1750</v>
      </c>
      <c r="BM7" s="86">
        <v>1800</v>
      </c>
      <c r="BN7" s="110">
        <f>AVERAGE(BK7:BM7)</f>
        <v>2083.3333333333335</v>
      </c>
      <c r="BO7" s="140">
        <f>BI7*15%</f>
        <v>159.744</v>
      </c>
      <c r="BP7" s="124">
        <f>BJ7*0.2</f>
        <v>1094.8</v>
      </c>
      <c r="BQ7" s="86">
        <f>BK7*0.2</f>
        <v>540</v>
      </c>
      <c r="BR7" s="86">
        <f>BL7*0.2</f>
        <v>350</v>
      </c>
      <c r="BS7" s="124">
        <v>180</v>
      </c>
      <c r="BT7" s="135">
        <f>AVERAGE(BQ7:BR7)</f>
        <v>445</v>
      </c>
      <c r="BU7" s="101">
        <f>(BH7*BN7)+BT7</f>
        <v>2528.3333333333335</v>
      </c>
      <c r="BV7" s="15">
        <f t="shared" ref="BV7:BV25" si="4">AE7+AS7+BG7+BU7</f>
        <v>276314.06666666665</v>
      </c>
    </row>
    <row r="8" spans="1:74" ht="13.5" hidden="1" thickBot="1" x14ac:dyDescent="0.25">
      <c r="A8" s="11" t="s">
        <v>38</v>
      </c>
      <c r="B8" s="100" t="s">
        <v>39</v>
      </c>
      <c r="C8" s="13">
        <v>488</v>
      </c>
      <c r="D8" s="155">
        <v>2600</v>
      </c>
      <c r="E8" s="156">
        <v>7200</v>
      </c>
      <c r="F8" s="156">
        <v>6700</v>
      </c>
      <c r="G8" s="118">
        <v>3000</v>
      </c>
      <c r="H8" s="118">
        <v>2400</v>
      </c>
      <c r="I8" s="116">
        <f>AVERAGE(D8,G8:H8)</f>
        <v>2666.6666666666665</v>
      </c>
      <c r="J8" s="77">
        <v>1</v>
      </c>
      <c r="K8" s="162">
        <f>D8*0.15</f>
        <v>390</v>
      </c>
      <c r="L8" s="156">
        <f t="shared" si="0"/>
        <v>1440</v>
      </c>
      <c r="M8" s="156">
        <f t="shared" si="0"/>
        <v>1340</v>
      </c>
      <c r="N8" s="163">
        <f t="shared" si="0"/>
        <v>600</v>
      </c>
      <c r="O8" s="156">
        <v>200</v>
      </c>
      <c r="P8" s="120">
        <f>AVERAGE(K8,N8)</f>
        <v>495</v>
      </c>
      <c r="Q8" s="77">
        <v>1</v>
      </c>
      <c r="R8" s="162">
        <f t="shared" si="1"/>
        <v>2080</v>
      </c>
      <c r="S8" s="156">
        <f t="shared" si="1"/>
        <v>5760</v>
      </c>
      <c r="T8" s="156">
        <f t="shared" si="1"/>
        <v>5360</v>
      </c>
      <c r="U8" s="163">
        <f t="shared" si="1"/>
        <v>2400</v>
      </c>
      <c r="V8" s="163">
        <v>1920</v>
      </c>
      <c r="W8" s="120">
        <f>AVERAGE(R8,U8:V8)</f>
        <v>2133.3333333333335</v>
      </c>
      <c r="X8" s="77">
        <v>1</v>
      </c>
      <c r="Y8" s="162">
        <f>R8*0.15</f>
        <v>312</v>
      </c>
      <c r="Z8" s="156">
        <f t="shared" si="2"/>
        <v>1152</v>
      </c>
      <c r="AA8" s="156">
        <f t="shared" si="2"/>
        <v>1072</v>
      </c>
      <c r="AB8" s="163">
        <f t="shared" si="2"/>
        <v>480</v>
      </c>
      <c r="AC8" s="156">
        <v>200</v>
      </c>
      <c r="AD8" s="120">
        <f>AVERAGE(Y8,AB8)</f>
        <v>396</v>
      </c>
      <c r="AE8" s="166">
        <f t="shared" ref="AE8:AE25" si="5">(C8*I8)+(J8*P8)+(Q8*W8)+(X8*AD8)</f>
        <v>1304357.6666666665</v>
      </c>
      <c r="AF8" s="78">
        <v>1</v>
      </c>
      <c r="AG8" s="127">
        <f>R8*0.8</f>
        <v>1664</v>
      </c>
      <c r="AH8" s="125">
        <f>E8*0.8</f>
        <v>5760</v>
      </c>
      <c r="AI8" s="125">
        <v>5625</v>
      </c>
      <c r="AJ8" s="79">
        <f>G8*0.8</f>
        <v>2400</v>
      </c>
      <c r="AK8" s="79">
        <v>1920</v>
      </c>
      <c r="AL8" s="114">
        <f>AVERAGE(AJ8:AK8)</f>
        <v>2160</v>
      </c>
      <c r="AM8" s="127">
        <f>AG8*0.15</f>
        <v>249.6</v>
      </c>
      <c r="AN8" s="125">
        <f t="shared" si="3"/>
        <v>1152</v>
      </c>
      <c r="AO8" s="125">
        <f t="shared" si="3"/>
        <v>1125</v>
      </c>
      <c r="AP8" s="79">
        <f t="shared" si="3"/>
        <v>480</v>
      </c>
      <c r="AQ8" s="125">
        <v>234</v>
      </c>
      <c r="AR8" s="129">
        <f>AP8</f>
        <v>480</v>
      </c>
      <c r="AS8" s="14">
        <f t="shared" ref="AS8:AS25" si="6">(AF8*AL8)+AR8</f>
        <v>2640</v>
      </c>
      <c r="AT8" s="78">
        <v>1</v>
      </c>
      <c r="AU8" s="127">
        <f>AG8*0.8</f>
        <v>1331.2</v>
      </c>
      <c r="AV8" s="125">
        <f>E8*0.75</f>
        <v>5400</v>
      </c>
      <c r="AW8" s="125">
        <v>5230</v>
      </c>
      <c r="AX8" s="82">
        <f>G8*0.6</f>
        <v>1800</v>
      </c>
      <c r="AY8" s="82">
        <v>1920</v>
      </c>
      <c r="AZ8" s="107">
        <f>AVERAGE(AX8:AY8)</f>
        <v>1860</v>
      </c>
      <c r="BA8" s="127">
        <f t="shared" ref="BA8:BA25" si="7">AU8*15%</f>
        <v>199.68</v>
      </c>
      <c r="BB8" s="125">
        <f t="shared" ref="BB8:BD25" si="8">AV8*0.2</f>
        <v>1080</v>
      </c>
      <c r="BC8" s="125">
        <f t="shared" si="8"/>
        <v>1046</v>
      </c>
      <c r="BD8" s="82">
        <f t="shared" si="8"/>
        <v>360</v>
      </c>
      <c r="BE8" s="125">
        <v>120</v>
      </c>
      <c r="BF8" s="107">
        <f>BD8</f>
        <v>360</v>
      </c>
      <c r="BG8" s="14">
        <f t="shared" ref="BG8:BG25" si="9">(AT8*AZ8)+BF8</f>
        <v>2220</v>
      </c>
      <c r="BH8" s="78">
        <v>1</v>
      </c>
      <c r="BI8" s="127">
        <f t="shared" ref="BI8:BI25" si="10">AU8*80%</f>
        <v>1064.96</v>
      </c>
      <c r="BJ8" s="125">
        <f t="shared" ref="BJ8:BJ25" si="11">E8*0.7</f>
        <v>5040</v>
      </c>
      <c r="BK8" s="85">
        <v>2400</v>
      </c>
      <c r="BL8" s="85">
        <f t="shared" ref="BL8:BL25" si="12">G8*0.5</f>
        <v>1500</v>
      </c>
      <c r="BM8" s="85">
        <v>1920</v>
      </c>
      <c r="BN8" s="111">
        <f>AVERAGE(BK8:BM8)</f>
        <v>1940</v>
      </c>
      <c r="BO8" s="141">
        <f t="shared" ref="BO8:BO25" si="13">BI8*15%</f>
        <v>159.744</v>
      </c>
      <c r="BP8" s="125">
        <f t="shared" ref="BP8:BR25" si="14">BJ8*0.2</f>
        <v>1008</v>
      </c>
      <c r="BQ8" s="85">
        <f t="shared" si="14"/>
        <v>480</v>
      </c>
      <c r="BR8" s="85">
        <f t="shared" si="14"/>
        <v>300</v>
      </c>
      <c r="BS8" s="125">
        <v>160</v>
      </c>
      <c r="BT8" s="129">
        <f>AVERAGE(BQ8:BR8)</f>
        <v>390</v>
      </c>
      <c r="BU8" s="101">
        <f t="shared" ref="BU8:BU25" si="15">(BH8*BN8)+BT8</f>
        <v>2330</v>
      </c>
      <c r="BV8" s="15">
        <f t="shared" si="4"/>
        <v>1311547.6666666665</v>
      </c>
    </row>
    <row r="9" spans="1:74" ht="13.5" hidden="1" thickBot="1" x14ac:dyDescent="0.25">
      <c r="A9" s="11" t="s">
        <v>40</v>
      </c>
      <c r="B9" s="100" t="s">
        <v>41</v>
      </c>
      <c r="C9" s="13">
        <v>124</v>
      </c>
      <c r="D9" s="155">
        <v>4200</v>
      </c>
      <c r="E9" s="156">
        <v>9500</v>
      </c>
      <c r="F9" s="118">
        <v>6700</v>
      </c>
      <c r="G9" s="118">
        <v>3300</v>
      </c>
      <c r="H9" s="118">
        <v>2700</v>
      </c>
      <c r="I9" s="116">
        <f>AVERAGE(D9,F9:H9)</f>
        <v>4225</v>
      </c>
      <c r="J9" s="77">
        <v>1</v>
      </c>
      <c r="K9" s="162">
        <f t="shared" ref="K9:K25" si="16">D9*0.15</f>
        <v>630</v>
      </c>
      <c r="L9" s="156">
        <f t="shared" ref="L9:N25" si="17">E9*0.2</f>
        <v>1900</v>
      </c>
      <c r="M9" s="163">
        <f t="shared" si="17"/>
        <v>1340</v>
      </c>
      <c r="N9" s="163">
        <f t="shared" si="17"/>
        <v>660</v>
      </c>
      <c r="O9" s="156">
        <v>200</v>
      </c>
      <c r="P9" s="131">
        <f t="shared" ref="P9:P15" si="18">AVERAGE(K9,M9:N9)</f>
        <v>876.66666666666663</v>
      </c>
      <c r="Q9" s="77">
        <v>1</v>
      </c>
      <c r="R9" s="162">
        <f>D9*0.8</f>
        <v>3360</v>
      </c>
      <c r="S9" s="156">
        <f t="shared" ref="S9:U25" si="19">E9*0.8</f>
        <v>7600</v>
      </c>
      <c r="T9" s="163">
        <f t="shared" si="19"/>
        <v>5360</v>
      </c>
      <c r="U9" s="163">
        <f t="shared" si="19"/>
        <v>2640</v>
      </c>
      <c r="V9" s="163">
        <v>2160</v>
      </c>
      <c r="W9" s="120">
        <f>AVERAGE(R9,T9:V9)</f>
        <v>3380</v>
      </c>
      <c r="X9" s="77">
        <v>1</v>
      </c>
      <c r="Y9" s="162">
        <f t="shared" ref="Y9:Y25" si="20">R9*0.15</f>
        <v>504</v>
      </c>
      <c r="Z9" s="156">
        <f t="shared" ref="Z9:AB25" si="21">S9*0.2</f>
        <v>1520</v>
      </c>
      <c r="AA9" s="163">
        <f t="shared" si="21"/>
        <v>1072</v>
      </c>
      <c r="AB9" s="163">
        <f t="shared" si="21"/>
        <v>528</v>
      </c>
      <c r="AC9" s="156">
        <v>200</v>
      </c>
      <c r="AD9" s="131">
        <f>AVERAGE(Y9,AA9:AB9)</f>
        <v>701.33333333333337</v>
      </c>
      <c r="AE9" s="166">
        <f t="shared" si="5"/>
        <v>528858</v>
      </c>
      <c r="AF9" s="78">
        <v>1</v>
      </c>
      <c r="AG9" s="104">
        <f t="shared" ref="AG9:AG25" si="22">R9*0.8</f>
        <v>2688</v>
      </c>
      <c r="AH9" s="125">
        <f t="shared" ref="AH9:AH25" si="23">E9*0.8</f>
        <v>7600</v>
      </c>
      <c r="AI9" s="79">
        <v>6375</v>
      </c>
      <c r="AJ9" s="79">
        <f t="shared" ref="AJ9:AJ25" si="24">G9*0.8</f>
        <v>2640</v>
      </c>
      <c r="AK9" s="79">
        <v>2160</v>
      </c>
      <c r="AL9" s="114">
        <f>AVERAGE(AG9,AI9:AK9)</f>
        <v>3465.75</v>
      </c>
      <c r="AM9" s="104">
        <f t="shared" ref="AM9:AM25" si="25">AG9*0.15</f>
        <v>403.2</v>
      </c>
      <c r="AN9" s="125">
        <f t="shared" ref="AN9:AP25" si="26">AH9*0.2</f>
        <v>1520</v>
      </c>
      <c r="AO9" s="125">
        <f t="shared" si="26"/>
        <v>1275</v>
      </c>
      <c r="AP9" s="79">
        <f t="shared" si="26"/>
        <v>528</v>
      </c>
      <c r="AQ9" s="125">
        <v>296</v>
      </c>
      <c r="AR9" s="114">
        <f>AVERAGE(AM9,AP9)</f>
        <v>465.6</v>
      </c>
      <c r="AS9" s="14">
        <f t="shared" si="6"/>
        <v>3931.35</v>
      </c>
      <c r="AT9" s="78">
        <v>1</v>
      </c>
      <c r="AU9" s="105">
        <f t="shared" ref="AU9:AU25" si="27">AG9*0.8</f>
        <v>2150.4</v>
      </c>
      <c r="AV9" s="125">
        <f t="shared" ref="AV9:AV25" si="28">E9*0.75</f>
        <v>7125</v>
      </c>
      <c r="AW9" s="125">
        <v>5900</v>
      </c>
      <c r="AX9" s="82">
        <f t="shared" ref="AX9:AX25" si="29">G9*0.6</f>
        <v>1980</v>
      </c>
      <c r="AY9" s="82">
        <v>2160</v>
      </c>
      <c r="AZ9" s="107">
        <f>AVERAGE(AU9,AX9:AY9)</f>
        <v>2096.7999999999997</v>
      </c>
      <c r="BA9" s="127">
        <f t="shared" si="7"/>
        <v>322.56</v>
      </c>
      <c r="BB9" s="125">
        <f t="shared" si="8"/>
        <v>1425</v>
      </c>
      <c r="BC9" s="125">
        <f t="shared" si="8"/>
        <v>1180</v>
      </c>
      <c r="BD9" s="82">
        <f t="shared" si="8"/>
        <v>396</v>
      </c>
      <c r="BE9" s="125">
        <v>160</v>
      </c>
      <c r="BF9" s="107">
        <f>BD9</f>
        <v>396</v>
      </c>
      <c r="BG9" s="14">
        <f t="shared" si="9"/>
        <v>2492.7999999999997</v>
      </c>
      <c r="BH9" s="78">
        <v>1</v>
      </c>
      <c r="BI9" s="106">
        <f t="shared" si="10"/>
        <v>1720.3200000000002</v>
      </c>
      <c r="BJ9" s="125">
        <f t="shared" si="11"/>
        <v>6650</v>
      </c>
      <c r="BK9" s="85">
        <v>3900</v>
      </c>
      <c r="BL9" s="85">
        <f t="shared" si="12"/>
        <v>1650</v>
      </c>
      <c r="BM9" s="85">
        <v>1800.97</v>
      </c>
      <c r="BN9" s="111">
        <f>AVERAGE(BI9,BK9:BM9)</f>
        <v>2267.8224999999998</v>
      </c>
      <c r="BO9" s="141">
        <f t="shared" si="13"/>
        <v>258.048</v>
      </c>
      <c r="BP9" s="125">
        <f t="shared" si="14"/>
        <v>1330</v>
      </c>
      <c r="BQ9" s="85">
        <f t="shared" si="14"/>
        <v>780</v>
      </c>
      <c r="BR9" s="85">
        <f t="shared" si="14"/>
        <v>330</v>
      </c>
      <c r="BS9" s="125">
        <v>190</v>
      </c>
      <c r="BT9" s="129">
        <f>AVERAGE(BQ9:BR9)</f>
        <v>555</v>
      </c>
      <c r="BU9" s="101">
        <f t="shared" si="15"/>
        <v>2822.8224999999998</v>
      </c>
      <c r="BV9" s="15">
        <f t="shared" si="4"/>
        <v>538104.97250000003</v>
      </c>
    </row>
    <row r="10" spans="1:74" ht="13.5" hidden="1" thickBot="1" x14ac:dyDescent="0.25">
      <c r="A10" s="11" t="s">
        <v>42</v>
      </c>
      <c r="B10" s="100" t="s">
        <v>43</v>
      </c>
      <c r="C10" s="13">
        <v>12</v>
      </c>
      <c r="D10" s="155">
        <v>4200</v>
      </c>
      <c r="E10" s="156">
        <v>9000</v>
      </c>
      <c r="F10" s="118">
        <v>6700</v>
      </c>
      <c r="G10" s="118">
        <v>3300</v>
      </c>
      <c r="H10" s="156">
        <v>2500</v>
      </c>
      <c r="I10" s="116">
        <f>AVERAGE(D10,F10:G10)</f>
        <v>4733.333333333333</v>
      </c>
      <c r="J10" s="77">
        <v>1</v>
      </c>
      <c r="K10" s="162">
        <f t="shared" si="16"/>
        <v>630</v>
      </c>
      <c r="L10" s="156">
        <f t="shared" si="17"/>
        <v>1800</v>
      </c>
      <c r="M10" s="163">
        <f t="shared" si="17"/>
        <v>1340</v>
      </c>
      <c r="N10" s="163">
        <f t="shared" si="17"/>
        <v>660</v>
      </c>
      <c r="O10" s="156">
        <v>200</v>
      </c>
      <c r="P10" s="120">
        <f t="shared" si="18"/>
        <v>876.66666666666663</v>
      </c>
      <c r="Q10" s="77">
        <v>1</v>
      </c>
      <c r="R10" s="162">
        <f>D10*0.8</f>
        <v>3360</v>
      </c>
      <c r="S10" s="156">
        <f t="shared" si="19"/>
        <v>7200</v>
      </c>
      <c r="T10" s="163">
        <f t="shared" si="19"/>
        <v>5360</v>
      </c>
      <c r="U10" s="163">
        <f t="shared" si="19"/>
        <v>2640</v>
      </c>
      <c r="V10" s="163">
        <v>2000</v>
      </c>
      <c r="W10" s="120">
        <f>AVERAGE(R10,T10:V10)</f>
        <v>3340</v>
      </c>
      <c r="X10" s="77">
        <v>1</v>
      </c>
      <c r="Y10" s="162">
        <f t="shared" si="20"/>
        <v>504</v>
      </c>
      <c r="Z10" s="156">
        <f t="shared" si="21"/>
        <v>1440</v>
      </c>
      <c r="AA10" s="163">
        <f t="shared" si="21"/>
        <v>1072</v>
      </c>
      <c r="AB10" s="163">
        <f t="shared" si="21"/>
        <v>528</v>
      </c>
      <c r="AC10" s="156">
        <v>200</v>
      </c>
      <c r="AD10" s="131">
        <f>AVERAGE(Y10,AA10:AB10)</f>
        <v>701.33333333333337</v>
      </c>
      <c r="AE10" s="166">
        <f t="shared" si="5"/>
        <v>61718</v>
      </c>
      <c r="AF10" s="78">
        <v>1</v>
      </c>
      <c r="AG10" s="104">
        <f t="shared" si="22"/>
        <v>2688</v>
      </c>
      <c r="AH10" s="125">
        <f t="shared" si="23"/>
        <v>7200</v>
      </c>
      <c r="AI10" s="79">
        <v>5291</v>
      </c>
      <c r="AJ10" s="79">
        <f t="shared" si="24"/>
        <v>2640</v>
      </c>
      <c r="AK10" s="79">
        <v>2000</v>
      </c>
      <c r="AL10" s="114">
        <f>AVERAGE(AG10,AI10:AK10)</f>
        <v>3154.75</v>
      </c>
      <c r="AM10" s="104">
        <f t="shared" si="25"/>
        <v>403.2</v>
      </c>
      <c r="AN10" s="125">
        <f t="shared" si="26"/>
        <v>1440</v>
      </c>
      <c r="AO10" s="79">
        <f t="shared" si="26"/>
        <v>1058.2</v>
      </c>
      <c r="AP10" s="79">
        <f t="shared" si="26"/>
        <v>528</v>
      </c>
      <c r="AQ10" s="125">
        <v>280</v>
      </c>
      <c r="AR10" s="129">
        <f>AVERAGE(AM10,AO10:AP10)</f>
        <v>663.13333333333333</v>
      </c>
      <c r="AS10" s="14">
        <f t="shared" si="6"/>
        <v>3817.8833333333332</v>
      </c>
      <c r="AT10" s="78">
        <v>1</v>
      </c>
      <c r="AU10" s="105">
        <f t="shared" si="27"/>
        <v>2150.4</v>
      </c>
      <c r="AV10" s="125">
        <f t="shared" si="28"/>
        <v>6750</v>
      </c>
      <c r="AW10" s="82">
        <v>5250</v>
      </c>
      <c r="AX10" s="82">
        <f t="shared" si="29"/>
        <v>1980</v>
      </c>
      <c r="AY10" s="82">
        <v>2000</v>
      </c>
      <c r="AZ10" s="107">
        <f>AVERAGE(AU10,AW10:AY10)</f>
        <v>2845.1</v>
      </c>
      <c r="BA10" s="105">
        <f t="shared" si="7"/>
        <v>322.56</v>
      </c>
      <c r="BB10" s="125">
        <f t="shared" si="8"/>
        <v>1350</v>
      </c>
      <c r="BC10" s="125">
        <f t="shared" si="8"/>
        <v>1050</v>
      </c>
      <c r="BD10" s="82">
        <f t="shared" si="8"/>
        <v>396</v>
      </c>
      <c r="BE10" s="125">
        <v>150</v>
      </c>
      <c r="BF10" s="107">
        <f>AVERAGE(BA10,BD10)</f>
        <v>359.28</v>
      </c>
      <c r="BG10" s="14">
        <f t="shared" si="9"/>
        <v>3204.38</v>
      </c>
      <c r="BH10" s="78">
        <v>1</v>
      </c>
      <c r="BI10" s="106">
        <f t="shared" si="10"/>
        <v>1720.3200000000002</v>
      </c>
      <c r="BJ10" s="125">
        <f t="shared" si="11"/>
        <v>6300</v>
      </c>
      <c r="BK10" s="85">
        <v>2340</v>
      </c>
      <c r="BL10" s="85">
        <f t="shared" si="12"/>
        <v>1650</v>
      </c>
      <c r="BM10" s="85">
        <v>1800</v>
      </c>
      <c r="BN10" s="111">
        <f>AVERAGE(BI10,BK10:BM10)</f>
        <v>1877.58</v>
      </c>
      <c r="BO10" s="109">
        <f t="shared" si="13"/>
        <v>258.048</v>
      </c>
      <c r="BP10" s="125">
        <f t="shared" si="14"/>
        <v>1260</v>
      </c>
      <c r="BQ10" s="85">
        <f t="shared" si="14"/>
        <v>468</v>
      </c>
      <c r="BR10" s="85">
        <f t="shared" si="14"/>
        <v>330</v>
      </c>
      <c r="BS10" s="125">
        <v>185</v>
      </c>
      <c r="BT10" s="111">
        <f>AVERAGE(BO10,BQ10:BR10)</f>
        <v>352.01600000000002</v>
      </c>
      <c r="BU10" s="101">
        <f t="shared" si="15"/>
        <v>2229.596</v>
      </c>
      <c r="BV10" s="15">
        <f t="shared" si="4"/>
        <v>70969.859333333341</v>
      </c>
    </row>
    <row r="11" spans="1:74" ht="13.5" hidden="1" thickBot="1" x14ac:dyDescent="0.25">
      <c r="A11" s="11" t="s">
        <v>44</v>
      </c>
      <c r="B11" s="100" t="s">
        <v>45</v>
      </c>
      <c r="C11" s="13">
        <v>2</v>
      </c>
      <c r="D11" s="155">
        <v>2500</v>
      </c>
      <c r="E11" s="156">
        <v>7500</v>
      </c>
      <c r="F11" s="118">
        <v>3900</v>
      </c>
      <c r="G11" s="118">
        <v>2750</v>
      </c>
      <c r="H11" s="118">
        <v>2000</v>
      </c>
      <c r="I11" s="116">
        <f>AVERAGE(D11,F11:H11)</f>
        <v>2787.5</v>
      </c>
      <c r="J11" s="77">
        <v>1</v>
      </c>
      <c r="K11" s="162">
        <f t="shared" si="16"/>
        <v>375</v>
      </c>
      <c r="L11" s="156">
        <f t="shared" si="17"/>
        <v>1500</v>
      </c>
      <c r="M11" s="163">
        <f t="shared" si="17"/>
        <v>780</v>
      </c>
      <c r="N11" s="163">
        <f t="shared" si="17"/>
        <v>550</v>
      </c>
      <c r="O11" s="156">
        <v>200</v>
      </c>
      <c r="P11" s="131">
        <f t="shared" si="18"/>
        <v>568.33333333333337</v>
      </c>
      <c r="Q11" s="77">
        <v>1</v>
      </c>
      <c r="R11" s="157">
        <v>500</v>
      </c>
      <c r="S11" s="156">
        <f t="shared" si="19"/>
        <v>6000</v>
      </c>
      <c r="T11" s="163">
        <f t="shared" si="19"/>
        <v>3120</v>
      </c>
      <c r="U11" s="163">
        <f t="shared" si="19"/>
        <v>2200</v>
      </c>
      <c r="V11" s="163">
        <v>1600</v>
      </c>
      <c r="W11" s="131">
        <f t="shared" ref="W11" si="30">AVERAGE(R11:V11)</f>
        <v>2684</v>
      </c>
      <c r="X11" s="77">
        <v>1</v>
      </c>
      <c r="Y11" s="157">
        <f t="shared" si="20"/>
        <v>75</v>
      </c>
      <c r="Z11" s="156">
        <f t="shared" si="21"/>
        <v>1200</v>
      </c>
      <c r="AA11" s="163">
        <f t="shared" si="21"/>
        <v>624</v>
      </c>
      <c r="AB11" s="163">
        <f t="shared" si="21"/>
        <v>440</v>
      </c>
      <c r="AC11" s="156">
        <v>200</v>
      </c>
      <c r="AD11" s="120">
        <f>AVERAGE(AA11:AB11)</f>
        <v>532</v>
      </c>
      <c r="AE11" s="166">
        <f t="shared" si="5"/>
        <v>9359.3333333333321</v>
      </c>
      <c r="AF11" s="78">
        <v>1</v>
      </c>
      <c r="AG11" s="127">
        <f t="shared" si="22"/>
        <v>400</v>
      </c>
      <c r="AH11" s="125">
        <f t="shared" si="23"/>
        <v>6000</v>
      </c>
      <c r="AI11" s="79">
        <v>3500</v>
      </c>
      <c r="AJ11" s="79">
        <f t="shared" si="24"/>
        <v>2200</v>
      </c>
      <c r="AK11" s="79">
        <v>1600</v>
      </c>
      <c r="AL11" s="114">
        <f>AVERAGE(AI11:AK11)</f>
        <v>2433.3333333333335</v>
      </c>
      <c r="AM11" s="127">
        <f t="shared" si="25"/>
        <v>60</v>
      </c>
      <c r="AN11" s="125">
        <f t="shared" si="26"/>
        <v>1200</v>
      </c>
      <c r="AO11" s="79">
        <f t="shared" si="26"/>
        <v>700</v>
      </c>
      <c r="AP11" s="79">
        <f t="shared" si="26"/>
        <v>440</v>
      </c>
      <c r="AQ11" s="125">
        <v>218</v>
      </c>
      <c r="AR11" s="129">
        <f>AVERAGE(AO11:AP11)</f>
        <v>570</v>
      </c>
      <c r="AS11" s="14">
        <f t="shared" si="6"/>
        <v>3003.3333333333335</v>
      </c>
      <c r="AT11" s="78">
        <v>1</v>
      </c>
      <c r="AU11" s="127">
        <f t="shared" si="27"/>
        <v>320</v>
      </c>
      <c r="AV11" s="125">
        <f t="shared" si="28"/>
        <v>5625</v>
      </c>
      <c r="AW11" s="82">
        <v>3300</v>
      </c>
      <c r="AX11" s="82">
        <f t="shared" si="29"/>
        <v>1650</v>
      </c>
      <c r="AY11" s="82">
        <v>1600</v>
      </c>
      <c r="AZ11" s="107">
        <f>AVERAGE(AW11:AY11)</f>
        <v>2183.3333333333335</v>
      </c>
      <c r="BA11" s="127">
        <f t="shared" si="7"/>
        <v>48</v>
      </c>
      <c r="BB11" s="125">
        <f t="shared" si="8"/>
        <v>1125</v>
      </c>
      <c r="BC11" s="82">
        <f t="shared" si="8"/>
        <v>660</v>
      </c>
      <c r="BD11" s="82">
        <f t="shared" si="8"/>
        <v>330</v>
      </c>
      <c r="BE11" s="125">
        <v>110</v>
      </c>
      <c r="BF11" s="129">
        <f>AVERAGE(BC11:BD11)</f>
        <v>495</v>
      </c>
      <c r="BG11" s="14">
        <f t="shared" si="9"/>
        <v>2678.3333333333335</v>
      </c>
      <c r="BH11" s="78">
        <v>1</v>
      </c>
      <c r="BI11" s="127">
        <f t="shared" si="10"/>
        <v>256</v>
      </c>
      <c r="BJ11" s="125">
        <f t="shared" si="11"/>
        <v>5250</v>
      </c>
      <c r="BK11" s="85">
        <v>3000</v>
      </c>
      <c r="BL11" s="85">
        <f t="shared" si="12"/>
        <v>1375</v>
      </c>
      <c r="BM11" s="85">
        <v>1600</v>
      </c>
      <c r="BN11" s="111">
        <f>AVERAGE(BK11:BM11)</f>
        <v>1991.6666666666667</v>
      </c>
      <c r="BO11" s="141">
        <f t="shared" si="13"/>
        <v>38.4</v>
      </c>
      <c r="BP11" s="125">
        <f t="shared" si="14"/>
        <v>1050</v>
      </c>
      <c r="BQ11" s="85">
        <f t="shared" si="14"/>
        <v>600</v>
      </c>
      <c r="BR11" s="85">
        <f t="shared" si="14"/>
        <v>275</v>
      </c>
      <c r="BS11" s="125">
        <v>150</v>
      </c>
      <c r="BT11" s="129">
        <f>AVERAGE(BQ11:BR11)</f>
        <v>437.5</v>
      </c>
      <c r="BU11" s="101">
        <f t="shared" si="15"/>
        <v>2429.166666666667</v>
      </c>
      <c r="BV11" s="15">
        <f t="shared" si="4"/>
        <v>17470.166666666668</v>
      </c>
    </row>
    <row r="12" spans="1:74" ht="13.5" hidden="1" thickBot="1" x14ac:dyDescent="0.25">
      <c r="A12" s="11" t="s">
        <v>46</v>
      </c>
      <c r="B12" s="100" t="s">
        <v>47</v>
      </c>
      <c r="C12" s="13">
        <v>2</v>
      </c>
      <c r="D12" s="155">
        <v>2500</v>
      </c>
      <c r="E12" s="156">
        <v>7000</v>
      </c>
      <c r="F12" s="118">
        <v>3700</v>
      </c>
      <c r="G12" s="118">
        <v>2500</v>
      </c>
      <c r="H12" s="118">
        <v>1800</v>
      </c>
      <c r="I12" s="116">
        <f>AVERAGE(D12,F12:H12)</f>
        <v>2625</v>
      </c>
      <c r="J12" s="77">
        <v>1</v>
      </c>
      <c r="K12" s="162">
        <f t="shared" si="16"/>
        <v>375</v>
      </c>
      <c r="L12" s="156">
        <f t="shared" si="17"/>
        <v>1400</v>
      </c>
      <c r="M12" s="163">
        <f t="shared" si="17"/>
        <v>740</v>
      </c>
      <c r="N12" s="163">
        <f t="shared" si="17"/>
        <v>500</v>
      </c>
      <c r="O12" s="156">
        <v>150</v>
      </c>
      <c r="P12" s="131">
        <f t="shared" si="18"/>
        <v>538.33333333333337</v>
      </c>
      <c r="Q12" s="77">
        <v>1</v>
      </c>
      <c r="R12" s="162">
        <v>2000</v>
      </c>
      <c r="S12" s="156">
        <f t="shared" si="19"/>
        <v>5600</v>
      </c>
      <c r="T12" s="163">
        <f t="shared" si="19"/>
        <v>2960</v>
      </c>
      <c r="U12" s="163">
        <f t="shared" si="19"/>
        <v>2000</v>
      </c>
      <c r="V12" s="163">
        <v>1440</v>
      </c>
      <c r="W12" s="120">
        <f>AVERAGE(R12,T12:V12)</f>
        <v>2100</v>
      </c>
      <c r="X12" s="77">
        <v>1</v>
      </c>
      <c r="Y12" s="162">
        <f t="shared" si="20"/>
        <v>300</v>
      </c>
      <c r="Z12" s="156">
        <f t="shared" si="21"/>
        <v>1120</v>
      </c>
      <c r="AA12" s="163">
        <f t="shared" si="21"/>
        <v>592</v>
      </c>
      <c r="AB12" s="163">
        <f t="shared" si="21"/>
        <v>400</v>
      </c>
      <c r="AC12" s="156">
        <v>150</v>
      </c>
      <c r="AD12" s="131">
        <f>AVERAGE(Y12,AA12:AB12)</f>
        <v>430.66666666666669</v>
      </c>
      <c r="AE12" s="166">
        <f t="shared" si="5"/>
        <v>8319</v>
      </c>
      <c r="AF12" s="78">
        <v>1</v>
      </c>
      <c r="AG12" s="104">
        <f t="shared" si="22"/>
        <v>1600</v>
      </c>
      <c r="AH12" s="125">
        <f t="shared" si="23"/>
        <v>5600</v>
      </c>
      <c r="AI12" s="79">
        <v>3200</v>
      </c>
      <c r="AJ12" s="79">
        <f t="shared" si="24"/>
        <v>2000</v>
      </c>
      <c r="AK12" s="79">
        <v>1440</v>
      </c>
      <c r="AL12" s="114">
        <f>AVERAGE(AI12:AK12)</f>
        <v>2213.3333333333335</v>
      </c>
      <c r="AM12" s="127">
        <f t="shared" si="25"/>
        <v>240</v>
      </c>
      <c r="AN12" s="125">
        <f t="shared" si="26"/>
        <v>1120</v>
      </c>
      <c r="AO12" s="79">
        <f t="shared" si="26"/>
        <v>640</v>
      </c>
      <c r="AP12" s="79">
        <f t="shared" si="26"/>
        <v>400</v>
      </c>
      <c r="AQ12" s="125">
        <v>182</v>
      </c>
      <c r="AR12" s="129">
        <f>AVERAGE(AO12:AP12)</f>
        <v>520</v>
      </c>
      <c r="AS12" s="14">
        <f t="shared" si="6"/>
        <v>2733.3333333333335</v>
      </c>
      <c r="AT12" s="78">
        <v>1</v>
      </c>
      <c r="AU12" s="105">
        <f t="shared" si="27"/>
        <v>1280</v>
      </c>
      <c r="AV12" s="125">
        <f t="shared" si="28"/>
        <v>5250</v>
      </c>
      <c r="AW12" s="82">
        <v>3000</v>
      </c>
      <c r="AX12" s="82">
        <f t="shared" si="29"/>
        <v>1500</v>
      </c>
      <c r="AY12" s="82">
        <v>1440</v>
      </c>
      <c r="AZ12" s="107">
        <f>AVERAGE(AU12,AW12:AY12)</f>
        <v>1805</v>
      </c>
      <c r="BA12" s="127">
        <f t="shared" si="7"/>
        <v>192</v>
      </c>
      <c r="BB12" s="125">
        <f t="shared" si="8"/>
        <v>1050</v>
      </c>
      <c r="BC12" s="82">
        <f t="shared" si="8"/>
        <v>600</v>
      </c>
      <c r="BD12" s="82">
        <f t="shared" si="8"/>
        <v>300</v>
      </c>
      <c r="BE12" s="125">
        <v>100</v>
      </c>
      <c r="BF12" s="129">
        <f>AVERAGE(BC12:BD12)</f>
        <v>450</v>
      </c>
      <c r="BG12" s="14">
        <f t="shared" si="9"/>
        <v>2255</v>
      </c>
      <c r="BH12" s="78">
        <v>1</v>
      </c>
      <c r="BI12" s="127">
        <f t="shared" si="10"/>
        <v>1024</v>
      </c>
      <c r="BJ12" s="125">
        <f t="shared" si="11"/>
        <v>4900</v>
      </c>
      <c r="BK12" s="85">
        <v>2500</v>
      </c>
      <c r="BL12" s="85">
        <f t="shared" si="12"/>
        <v>1250</v>
      </c>
      <c r="BM12" s="85">
        <v>1440</v>
      </c>
      <c r="BN12" s="111">
        <f>AVERAGE(BK12:BM12)</f>
        <v>1730</v>
      </c>
      <c r="BO12" s="141">
        <f t="shared" si="13"/>
        <v>153.6</v>
      </c>
      <c r="BP12" s="125">
        <f t="shared" si="14"/>
        <v>980</v>
      </c>
      <c r="BQ12" s="85">
        <f t="shared" si="14"/>
        <v>500</v>
      </c>
      <c r="BR12" s="85">
        <f t="shared" si="14"/>
        <v>250</v>
      </c>
      <c r="BS12" s="125">
        <v>140</v>
      </c>
      <c r="BT12" s="129">
        <f>AVERAGE(BQ12:BR12)</f>
        <v>375</v>
      </c>
      <c r="BU12" s="101">
        <f t="shared" si="15"/>
        <v>2105</v>
      </c>
      <c r="BV12" s="15">
        <f t="shared" si="4"/>
        <v>15412.333333333334</v>
      </c>
    </row>
    <row r="13" spans="1:74" ht="13.5" hidden="1" thickBot="1" x14ac:dyDescent="0.25">
      <c r="A13" s="11" t="s">
        <v>48</v>
      </c>
      <c r="B13" s="100" t="s">
        <v>49</v>
      </c>
      <c r="C13" s="13">
        <v>62</v>
      </c>
      <c r="D13" s="155">
        <v>2500</v>
      </c>
      <c r="E13" s="156">
        <v>6500</v>
      </c>
      <c r="F13" s="118">
        <v>3900</v>
      </c>
      <c r="G13" s="156">
        <v>1500</v>
      </c>
      <c r="H13" s="156">
        <v>1000</v>
      </c>
      <c r="I13" s="116">
        <f>AVERAGE(D13,F13)</f>
        <v>3200</v>
      </c>
      <c r="J13" s="77">
        <v>1</v>
      </c>
      <c r="K13" s="162">
        <f t="shared" si="16"/>
        <v>375</v>
      </c>
      <c r="L13" s="156">
        <f t="shared" si="17"/>
        <v>1300</v>
      </c>
      <c r="M13" s="163">
        <f t="shared" si="17"/>
        <v>780</v>
      </c>
      <c r="N13" s="163">
        <f t="shared" si="17"/>
        <v>300</v>
      </c>
      <c r="O13" s="156">
        <v>120</v>
      </c>
      <c r="P13" s="120">
        <f t="shared" si="18"/>
        <v>485</v>
      </c>
      <c r="Q13" s="77">
        <v>6</v>
      </c>
      <c r="R13" s="162">
        <v>2000</v>
      </c>
      <c r="S13" s="156">
        <f t="shared" si="19"/>
        <v>5200</v>
      </c>
      <c r="T13" s="163">
        <f t="shared" si="19"/>
        <v>3120</v>
      </c>
      <c r="U13" s="163">
        <f t="shared" si="19"/>
        <v>1200</v>
      </c>
      <c r="V13" s="156">
        <v>800</v>
      </c>
      <c r="W13" s="120">
        <f>AVERAGE(R13,T13:U13)</f>
        <v>2106.6666666666665</v>
      </c>
      <c r="X13" s="77">
        <v>1</v>
      </c>
      <c r="Y13" s="162">
        <f t="shared" si="20"/>
        <v>300</v>
      </c>
      <c r="Z13" s="156">
        <f t="shared" si="21"/>
        <v>1040</v>
      </c>
      <c r="AA13" s="163">
        <f t="shared" si="21"/>
        <v>624</v>
      </c>
      <c r="AB13" s="163">
        <f t="shared" si="21"/>
        <v>240</v>
      </c>
      <c r="AC13" s="156">
        <v>96</v>
      </c>
      <c r="AD13" s="120">
        <f>AVERAGE(Y13,AA13:AB13)</f>
        <v>388</v>
      </c>
      <c r="AE13" s="166">
        <f t="shared" si="5"/>
        <v>211913</v>
      </c>
      <c r="AF13" s="78">
        <v>1</v>
      </c>
      <c r="AG13" s="104">
        <f t="shared" si="22"/>
        <v>1600</v>
      </c>
      <c r="AH13" s="125">
        <f t="shared" si="23"/>
        <v>5200</v>
      </c>
      <c r="AI13" s="79">
        <v>3500</v>
      </c>
      <c r="AJ13" s="79">
        <f t="shared" si="24"/>
        <v>1200</v>
      </c>
      <c r="AK13" s="125">
        <v>800</v>
      </c>
      <c r="AL13" s="114">
        <f>AVERAGE(AI13:AJ13)</f>
        <v>2350</v>
      </c>
      <c r="AM13" s="104">
        <f t="shared" si="25"/>
        <v>240</v>
      </c>
      <c r="AN13" s="125">
        <f t="shared" si="26"/>
        <v>1040</v>
      </c>
      <c r="AO13" s="79">
        <f t="shared" si="26"/>
        <v>700</v>
      </c>
      <c r="AP13" s="79">
        <f t="shared" si="26"/>
        <v>240</v>
      </c>
      <c r="AQ13" s="125">
        <v>113</v>
      </c>
      <c r="AR13" s="114">
        <f>AVERAGE(AM13,AO13:AP13)</f>
        <v>393.33333333333331</v>
      </c>
      <c r="AS13" s="14">
        <f t="shared" si="6"/>
        <v>2743.3333333333335</v>
      </c>
      <c r="AT13" s="78">
        <v>1</v>
      </c>
      <c r="AU13" s="105">
        <f t="shared" si="27"/>
        <v>1280</v>
      </c>
      <c r="AV13" s="125">
        <f t="shared" si="28"/>
        <v>4875</v>
      </c>
      <c r="AW13" s="82">
        <v>3300</v>
      </c>
      <c r="AX13" s="125">
        <f t="shared" si="29"/>
        <v>900</v>
      </c>
      <c r="AY13" s="125">
        <v>800</v>
      </c>
      <c r="AZ13" s="107">
        <f>AVERAGE(AU13,AW13)</f>
        <v>2290</v>
      </c>
      <c r="BA13" s="127">
        <f t="shared" si="7"/>
        <v>192</v>
      </c>
      <c r="BB13" s="125">
        <f t="shared" si="8"/>
        <v>975</v>
      </c>
      <c r="BC13" s="82">
        <f t="shared" si="8"/>
        <v>660</v>
      </c>
      <c r="BD13" s="125">
        <f t="shared" si="8"/>
        <v>180</v>
      </c>
      <c r="BE13" s="125">
        <v>100</v>
      </c>
      <c r="BF13" s="129">
        <f>BC13</f>
        <v>660</v>
      </c>
      <c r="BG13" s="14">
        <f t="shared" si="9"/>
        <v>2950</v>
      </c>
      <c r="BH13" s="78">
        <v>1</v>
      </c>
      <c r="BI13" s="106">
        <f t="shared" si="10"/>
        <v>1024</v>
      </c>
      <c r="BJ13" s="125">
        <f t="shared" si="11"/>
        <v>4550</v>
      </c>
      <c r="BK13" s="85">
        <v>3000</v>
      </c>
      <c r="BL13" s="125">
        <f t="shared" si="12"/>
        <v>750</v>
      </c>
      <c r="BM13" s="125">
        <v>800</v>
      </c>
      <c r="BN13" s="111">
        <f>AVERAGE(BI13,BK13)</f>
        <v>2012</v>
      </c>
      <c r="BO13" s="138">
        <f t="shared" si="13"/>
        <v>153.6</v>
      </c>
      <c r="BP13" s="125">
        <f t="shared" si="14"/>
        <v>910</v>
      </c>
      <c r="BQ13" s="125">
        <f t="shared" si="14"/>
        <v>600</v>
      </c>
      <c r="BR13" s="139">
        <f t="shared" si="14"/>
        <v>150</v>
      </c>
      <c r="BS13" s="139">
        <v>95</v>
      </c>
      <c r="BT13" s="111">
        <f>AVERAGE(BO13,BR13:BS13)</f>
        <v>132.86666666666667</v>
      </c>
      <c r="BU13" s="101">
        <f t="shared" si="15"/>
        <v>2144.8666666666668</v>
      </c>
      <c r="BV13" s="15">
        <f t="shared" si="4"/>
        <v>219751.2</v>
      </c>
    </row>
    <row r="14" spans="1:74" ht="13.5" hidden="1" thickBot="1" x14ac:dyDescent="0.25">
      <c r="A14" s="11" t="s">
        <v>50</v>
      </c>
      <c r="B14" s="100" t="s">
        <v>51</v>
      </c>
      <c r="C14" s="13">
        <v>24</v>
      </c>
      <c r="D14" s="155">
        <v>2500</v>
      </c>
      <c r="E14" s="156">
        <v>6000</v>
      </c>
      <c r="F14" s="118">
        <v>3700</v>
      </c>
      <c r="G14" s="118">
        <v>1500</v>
      </c>
      <c r="H14" s="156">
        <v>1000</v>
      </c>
      <c r="I14" s="116">
        <f>AVERAGE(D14,F14:G14)</f>
        <v>2566.6666666666665</v>
      </c>
      <c r="J14" s="77">
        <v>1</v>
      </c>
      <c r="K14" s="162">
        <f t="shared" si="16"/>
        <v>375</v>
      </c>
      <c r="L14" s="156">
        <f t="shared" si="17"/>
        <v>1200</v>
      </c>
      <c r="M14" s="163">
        <f t="shared" si="17"/>
        <v>740</v>
      </c>
      <c r="N14" s="163">
        <f t="shared" si="17"/>
        <v>300</v>
      </c>
      <c r="O14" s="156">
        <v>110</v>
      </c>
      <c r="P14" s="120">
        <f t="shared" si="18"/>
        <v>471.66666666666669</v>
      </c>
      <c r="Q14" s="77">
        <v>6</v>
      </c>
      <c r="R14" s="162">
        <v>2000</v>
      </c>
      <c r="S14" s="156">
        <f t="shared" si="19"/>
        <v>4800</v>
      </c>
      <c r="T14" s="163">
        <f t="shared" si="19"/>
        <v>2960</v>
      </c>
      <c r="U14" s="163">
        <f t="shared" si="19"/>
        <v>1200</v>
      </c>
      <c r="V14" s="156">
        <v>800</v>
      </c>
      <c r="W14" s="120">
        <f>AVERAGE(R14,T14:U14)</f>
        <v>2053.3333333333335</v>
      </c>
      <c r="X14" s="77">
        <v>1</v>
      </c>
      <c r="Y14" s="162">
        <f t="shared" si="20"/>
        <v>300</v>
      </c>
      <c r="Z14" s="156">
        <f t="shared" si="21"/>
        <v>960</v>
      </c>
      <c r="AA14" s="163">
        <f t="shared" si="21"/>
        <v>592</v>
      </c>
      <c r="AB14" s="163">
        <f t="shared" si="21"/>
        <v>240</v>
      </c>
      <c r="AC14" s="156">
        <v>88</v>
      </c>
      <c r="AD14" s="120">
        <f>AVERAGE(Y14,AA14:AB14)</f>
        <v>377.33333333333331</v>
      </c>
      <c r="AE14" s="166">
        <f t="shared" si="5"/>
        <v>74768.999999999985</v>
      </c>
      <c r="AF14" s="78">
        <v>1</v>
      </c>
      <c r="AG14" s="104">
        <f t="shared" si="22"/>
        <v>1600</v>
      </c>
      <c r="AH14" s="125">
        <f t="shared" si="23"/>
        <v>4800</v>
      </c>
      <c r="AI14" s="79">
        <v>3200</v>
      </c>
      <c r="AJ14" s="79">
        <f t="shared" si="24"/>
        <v>1200</v>
      </c>
      <c r="AK14" s="125">
        <v>800</v>
      </c>
      <c r="AL14" s="114">
        <f>AVERAGE(AI14:AJ14)</f>
        <v>2200</v>
      </c>
      <c r="AM14" s="104">
        <f t="shared" si="25"/>
        <v>240</v>
      </c>
      <c r="AN14" s="125">
        <f t="shared" si="26"/>
        <v>960</v>
      </c>
      <c r="AO14" s="79">
        <f t="shared" si="26"/>
        <v>640</v>
      </c>
      <c r="AP14" s="79">
        <f t="shared" si="26"/>
        <v>240</v>
      </c>
      <c r="AQ14" s="125">
        <v>101</v>
      </c>
      <c r="AR14" s="114">
        <f>AVERAGE(AM14,AO14:AP14)</f>
        <v>373.33333333333331</v>
      </c>
      <c r="AS14" s="14">
        <f t="shared" si="6"/>
        <v>2573.3333333333335</v>
      </c>
      <c r="AT14" s="78">
        <v>1</v>
      </c>
      <c r="AU14" s="105">
        <f t="shared" si="27"/>
        <v>1280</v>
      </c>
      <c r="AV14" s="82">
        <f t="shared" si="28"/>
        <v>4500</v>
      </c>
      <c r="AW14" s="82">
        <v>3000</v>
      </c>
      <c r="AX14" s="125">
        <f t="shared" si="29"/>
        <v>900</v>
      </c>
      <c r="AY14" s="125">
        <v>800</v>
      </c>
      <c r="AZ14" s="107">
        <f t="shared" ref="AZ14" si="31">AVERAGE(AU14:AY14)</f>
        <v>2096</v>
      </c>
      <c r="BA14" s="127">
        <f t="shared" si="7"/>
        <v>192</v>
      </c>
      <c r="BB14" s="125">
        <f t="shared" si="8"/>
        <v>900</v>
      </c>
      <c r="BC14" s="82">
        <f t="shared" si="8"/>
        <v>600</v>
      </c>
      <c r="BD14" s="125">
        <f t="shared" si="8"/>
        <v>180</v>
      </c>
      <c r="BE14" s="125">
        <v>95</v>
      </c>
      <c r="BF14" s="129">
        <f>BC14</f>
        <v>600</v>
      </c>
      <c r="BG14" s="14">
        <f t="shared" si="9"/>
        <v>2696</v>
      </c>
      <c r="BH14" s="78">
        <v>1</v>
      </c>
      <c r="BI14" s="106">
        <f t="shared" si="10"/>
        <v>1024</v>
      </c>
      <c r="BJ14" s="125">
        <f t="shared" si="11"/>
        <v>4200</v>
      </c>
      <c r="BK14" s="85">
        <v>2500</v>
      </c>
      <c r="BL14" s="125">
        <f t="shared" si="12"/>
        <v>750</v>
      </c>
      <c r="BM14" s="125">
        <v>800</v>
      </c>
      <c r="BN14" s="111">
        <f>AVERAGE(BI14,BK14)</f>
        <v>1762</v>
      </c>
      <c r="BO14" s="109">
        <f t="shared" si="13"/>
        <v>153.6</v>
      </c>
      <c r="BP14" s="125">
        <f t="shared" si="14"/>
        <v>840</v>
      </c>
      <c r="BQ14" s="125">
        <f t="shared" si="14"/>
        <v>500</v>
      </c>
      <c r="BR14" s="85">
        <f t="shared" si="14"/>
        <v>150</v>
      </c>
      <c r="BS14" s="85">
        <v>89</v>
      </c>
      <c r="BT14" s="111">
        <f>AVERAGE(BO14,BR14:BS14)</f>
        <v>130.86666666666667</v>
      </c>
      <c r="BU14" s="101">
        <f t="shared" si="15"/>
        <v>1892.8666666666668</v>
      </c>
      <c r="BV14" s="15">
        <f t="shared" si="4"/>
        <v>81931.199999999983</v>
      </c>
    </row>
    <row r="15" spans="1:74" ht="13.5" hidden="1" thickBot="1" x14ac:dyDescent="0.25">
      <c r="A15" s="11" t="s">
        <v>52</v>
      </c>
      <c r="B15" s="100" t="s">
        <v>53</v>
      </c>
      <c r="C15" s="13">
        <v>10</v>
      </c>
      <c r="D15" s="155">
        <v>1800</v>
      </c>
      <c r="E15" s="156">
        <v>6800</v>
      </c>
      <c r="F15" s="118">
        <v>2900</v>
      </c>
      <c r="G15" s="118">
        <v>1250</v>
      </c>
      <c r="H15" s="156">
        <v>1000</v>
      </c>
      <c r="I15" s="116">
        <f>AVERAGE(D15,F15:G15)</f>
        <v>1983.3333333333333</v>
      </c>
      <c r="J15" s="77">
        <v>1</v>
      </c>
      <c r="K15" s="162">
        <f t="shared" si="16"/>
        <v>270</v>
      </c>
      <c r="L15" s="156">
        <f t="shared" si="17"/>
        <v>1360</v>
      </c>
      <c r="M15" s="163">
        <f t="shared" si="17"/>
        <v>580</v>
      </c>
      <c r="N15" s="163">
        <f t="shared" si="17"/>
        <v>250</v>
      </c>
      <c r="O15" s="156">
        <v>100</v>
      </c>
      <c r="P15" s="120">
        <f t="shared" si="18"/>
        <v>366.66666666666669</v>
      </c>
      <c r="Q15" s="77">
        <v>1</v>
      </c>
      <c r="R15" s="162">
        <v>1440</v>
      </c>
      <c r="S15" s="156">
        <f t="shared" si="19"/>
        <v>5440</v>
      </c>
      <c r="T15" s="163">
        <f t="shared" si="19"/>
        <v>2320</v>
      </c>
      <c r="U15" s="156">
        <f t="shared" si="19"/>
        <v>1000</v>
      </c>
      <c r="V15" s="156">
        <v>800</v>
      </c>
      <c r="W15" s="131">
        <f>AVERAGE(R15,T15)</f>
        <v>1880</v>
      </c>
      <c r="X15" s="77">
        <v>1</v>
      </c>
      <c r="Y15" s="162">
        <f t="shared" si="20"/>
        <v>216</v>
      </c>
      <c r="Z15" s="156">
        <f t="shared" si="21"/>
        <v>1088</v>
      </c>
      <c r="AA15" s="163">
        <f t="shared" si="21"/>
        <v>464</v>
      </c>
      <c r="AB15" s="156">
        <f t="shared" si="21"/>
        <v>200</v>
      </c>
      <c r="AC15" s="156">
        <v>100</v>
      </c>
      <c r="AD15" s="120">
        <f>AVERAGE(Y15,AA15)</f>
        <v>340</v>
      </c>
      <c r="AE15" s="166">
        <f t="shared" si="5"/>
        <v>22420</v>
      </c>
      <c r="AF15" s="78">
        <v>1</v>
      </c>
      <c r="AG15" s="104">
        <f t="shared" si="22"/>
        <v>1152</v>
      </c>
      <c r="AH15" s="125">
        <f t="shared" si="23"/>
        <v>5440</v>
      </c>
      <c r="AI15" s="79">
        <v>2600</v>
      </c>
      <c r="AJ15" s="125">
        <f t="shared" si="24"/>
        <v>1000</v>
      </c>
      <c r="AK15" s="125">
        <v>800</v>
      </c>
      <c r="AL15" s="114">
        <f>AVERAGE(AG15,AI15)</f>
        <v>1876</v>
      </c>
      <c r="AM15" s="127">
        <f t="shared" si="25"/>
        <v>172.79999999999998</v>
      </c>
      <c r="AN15" s="125">
        <f t="shared" si="26"/>
        <v>1088</v>
      </c>
      <c r="AO15" s="79">
        <f t="shared" si="26"/>
        <v>520</v>
      </c>
      <c r="AP15" s="79">
        <f t="shared" si="26"/>
        <v>200</v>
      </c>
      <c r="AQ15" s="125">
        <v>108</v>
      </c>
      <c r="AR15" s="114">
        <f>AVERAGE(AO15:AP15)</f>
        <v>360</v>
      </c>
      <c r="AS15" s="14">
        <f t="shared" si="6"/>
        <v>2236</v>
      </c>
      <c r="AT15" s="78">
        <v>1</v>
      </c>
      <c r="AU15" s="127">
        <f t="shared" si="27"/>
        <v>921.6</v>
      </c>
      <c r="AV15" s="125">
        <f t="shared" si="28"/>
        <v>5100</v>
      </c>
      <c r="AW15" s="82">
        <v>2200</v>
      </c>
      <c r="AX15" s="125">
        <f t="shared" si="29"/>
        <v>750</v>
      </c>
      <c r="AY15" s="125">
        <v>800</v>
      </c>
      <c r="AZ15" s="107">
        <f>AW15</f>
        <v>2200</v>
      </c>
      <c r="BA15" s="127">
        <f t="shared" si="7"/>
        <v>138.24</v>
      </c>
      <c r="BB15" s="125">
        <f t="shared" si="8"/>
        <v>1020</v>
      </c>
      <c r="BC15" s="82">
        <f t="shared" si="8"/>
        <v>440</v>
      </c>
      <c r="BD15" s="125">
        <f t="shared" si="8"/>
        <v>150</v>
      </c>
      <c r="BE15" s="125">
        <v>85</v>
      </c>
      <c r="BF15" s="107">
        <f>BC15</f>
        <v>440</v>
      </c>
      <c r="BG15" s="14">
        <f t="shared" si="9"/>
        <v>2640</v>
      </c>
      <c r="BH15" s="78">
        <v>1</v>
      </c>
      <c r="BI15" s="127">
        <f t="shared" si="10"/>
        <v>737.28000000000009</v>
      </c>
      <c r="BJ15" s="125">
        <f t="shared" si="11"/>
        <v>4760</v>
      </c>
      <c r="BK15" s="85">
        <v>1800</v>
      </c>
      <c r="BL15" s="125">
        <f t="shared" si="12"/>
        <v>625</v>
      </c>
      <c r="BM15" s="125">
        <v>800</v>
      </c>
      <c r="BN15" s="111">
        <f>BK15</f>
        <v>1800</v>
      </c>
      <c r="BO15" s="141">
        <f t="shared" si="13"/>
        <v>110.59200000000001</v>
      </c>
      <c r="BP15" s="125">
        <f t="shared" si="14"/>
        <v>952</v>
      </c>
      <c r="BQ15" s="85">
        <f t="shared" si="14"/>
        <v>360</v>
      </c>
      <c r="BR15" s="125">
        <f t="shared" si="14"/>
        <v>125</v>
      </c>
      <c r="BS15" s="125">
        <v>80</v>
      </c>
      <c r="BT15" s="111">
        <f>BQ15</f>
        <v>360</v>
      </c>
      <c r="BU15" s="101">
        <f t="shared" si="15"/>
        <v>2160</v>
      </c>
      <c r="BV15" s="15">
        <f t="shared" si="4"/>
        <v>29456</v>
      </c>
    </row>
    <row r="16" spans="1:74" ht="13.5" hidden="1" thickBot="1" x14ac:dyDescent="0.25">
      <c r="A16" s="11" t="s">
        <v>54</v>
      </c>
      <c r="B16" s="100" t="s">
        <v>55</v>
      </c>
      <c r="C16" s="13">
        <v>376</v>
      </c>
      <c r="D16" s="155">
        <v>1600</v>
      </c>
      <c r="E16" s="156">
        <v>6200</v>
      </c>
      <c r="F16" s="118">
        <v>2700</v>
      </c>
      <c r="G16" s="118">
        <v>1000</v>
      </c>
      <c r="H16" s="156">
        <v>980</v>
      </c>
      <c r="I16" s="116">
        <f>AVERAGE(D16,F16:G16)</f>
        <v>1766.6666666666667</v>
      </c>
      <c r="J16" s="77">
        <v>2</v>
      </c>
      <c r="K16" s="162">
        <f t="shared" si="16"/>
        <v>240</v>
      </c>
      <c r="L16" s="156">
        <f t="shared" si="17"/>
        <v>1240</v>
      </c>
      <c r="M16" s="163">
        <f t="shared" si="17"/>
        <v>540</v>
      </c>
      <c r="N16" s="156">
        <f t="shared" si="17"/>
        <v>200</v>
      </c>
      <c r="O16" s="156">
        <v>98</v>
      </c>
      <c r="P16" s="131">
        <f>AVERAGE(K16,M16)</f>
        <v>390</v>
      </c>
      <c r="Q16" s="77">
        <v>6</v>
      </c>
      <c r="R16" s="162">
        <v>1280</v>
      </c>
      <c r="S16" s="156">
        <f t="shared" si="19"/>
        <v>4960</v>
      </c>
      <c r="T16" s="163">
        <f t="shared" si="19"/>
        <v>2160</v>
      </c>
      <c r="U16" s="156">
        <f t="shared" si="19"/>
        <v>800</v>
      </c>
      <c r="V16" s="156">
        <v>784</v>
      </c>
      <c r="W16" s="131">
        <f>AVERAGE(R16,T16)</f>
        <v>1720</v>
      </c>
      <c r="X16" s="77">
        <v>2</v>
      </c>
      <c r="Y16" s="162">
        <f t="shared" si="20"/>
        <v>192</v>
      </c>
      <c r="Z16" s="156">
        <f t="shared" si="21"/>
        <v>992</v>
      </c>
      <c r="AA16" s="163">
        <f t="shared" si="21"/>
        <v>432</v>
      </c>
      <c r="AB16" s="156">
        <f t="shared" si="21"/>
        <v>160</v>
      </c>
      <c r="AC16" s="156">
        <v>70</v>
      </c>
      <c r="AD16" s="120">
        <f>AVERAGE(Y16,AA16)</f>
        <v>312</v>
      </c>
      <c r="AE16" s="166">
        <f t="shared" si="5"/>
        <v>675990.66666666674</v>
      </c>
      <c r="AF16" s="78">
        <v>1</v>
      </c>
      <c r="AG16" s="104">
        <f t="shared" si="22"/>
        <v>1024</v>
      </c>
      <c r="AH16" s="125">
        <f t="shared" si="23"/>
        <v>4960</v>
      </c>
      <c r="AI16" s="79">
        <v>2300</v>
      </c>
      <c r="AJ16" s="125">
        <f t="shared" si="24"/>
        <v>800</v>
      </c>
      <c r="AK16" s="125">
        <v>784</v>
      </c>
      <c r="AL16" s="114">
        <f>AVERAGE(AG16,AI16)</f>
        <v>1662</v>
      </c>
      <c r="AM16" s="127">
        <f t="shared" si="25"/>
        <v>153.6</v>
      </c>
      <c r="AN16" s="125">
        <f t="shared" si="26"/>
        <v>992</v>
      </c>
      <c r="AO16" s="79">
        <f t="shared" si="26"/>
        <v>460</v>
      </c>
      <c r="AP16" s="125">
        <f t="shared" si="26"/>
        <v>160</v>
      </c>
      <c r="AQ16" s="125">
        <v>91</v>
      </c>
      <c r="AR16" s="129">
        <f>AO16</f>
        <v>460</v>
      </c>
      <c r="AS16" s="14">
        <f t="shared" si="6"/>
        <v>2122</v>
      </c>
      <c r="AT16" s="78">
        <v>1</v>
      </c>
      <c r="AU16" s="127">
        <f t="shared" si="27"/>
        <v>819.2</v>
      </c>
      <c r="AV16" s="125">
        <f t="shared" si="28"/>
        <v>4650</v>
      </c>
      <c r="AW16" s="82">
        <v>2000</v>
      </c>
      <c r="AX16" s="125">
        <f t="shared" si="29"/>
        <v>600</v>
      </c>
      <c r="AY16" s="125">
        <v>784</v>
      </c>
      <c r="AZ16" s="107">
        <f>AW16</f>
        <v>2000</v>
      </c>
      <c r="BA16" s="127">
        <f t="shared" si="7"/>
        <v>122.88</v>
      </c>
      <c r="BB16" s="125">
        <f t="shared" si="8"/>
        <v>930</v>
      </c>
      <c r="BC16" s="82">
        <f t="shared" si="8"/>
        <v>400</v>
      </c>
      <c r="BD16" s="125">
        <f t="shared" si="8"/>
        <v>120</v>
      </c>
      <c r="BE16" s="125">
        <v>84</v>
      </c>
      <c r="BF16" s="107">
        <f>BC16</f>
        <v>400</v>
      </c>
      <c r="BG16" s="14">
        <f t="shared" si="9"/>
        <v>2400</v>
      </c>
      <c r="BH16" s="78">
        <v>1</v>
      </c>
      <c r="BI16" s="127">
        <f t="shared" si="10"/>
        <v>655.36000000000013</v>
      </c>
      <c r="BJ16" s="125">
        <f t="shared" si="11"/>
        <v>4340</v>
      </c>
      <c r="BK16" s="85">
        <v>1500</v>
      </c>
      <c r="BL16" s="125">
        <f t="shared" si="12"/>
        <v>500</v>
      </c>
      <c r="BM16" s="85">
        <v>784</v>
      </c>
      <c r="BN16" s="111">
        <f>AVERAGE(BK16,BM16)</f>
        <v>1142</v>
      </c>
      <c r="BO16" s="141">
        <f t="shared" si="13"/>
        <v>98.304000000000016</v>
      </c>
      <c r="BP16" s="125">
        <f t="shared" si="14"/>
        <v>868</v>
      </c>
      <c r="BQ16" s="85">
        <f t="shared" si="14"/>
        <v>300</v>
      </c>
      <c r="BR16" s="125">
        <f t="shared" si="14"/>
        <v>100</v>
      </c>
      <c r="BS16" s="125">
        <v>75</v>
      </c>
      <c r="BT16" s="129">
        <f>BQ16</f>
        <v>300</v>
      </c>
      <c r="BU16" s="101">
        <f t="shared" si="15"/>
        <v>1442</v>
      </c>
      <c r="BV16" s="15">
        <f t="shared" si="4"/>
        <v>681954.66666666674</v>
      </c>
    </row>
    <row r="17" spans="1:74" ht="13.5" hidden="1" thickBot="1" x14ac:dyDescent="0.25">
      <c r="A17" s="11" t="s">
        <v>56</v>
      </c>
      <c r="B17" s="100" t="s">
        <v>57</v>
      </c>
      <c r="C17" s="13">
        <v>18</v>
      </c>
      <c r="D17" s="155">
        <v>1500</v>
      </c>
      <c r="E17" s="156">
        <v>6000</v>
      </c>
      <c r="F17" s="118">
        <v>2500</v>
      </c>
      <c r="G17" s="156">
        <v>800</v>
      </c>
      <c r="H17" s="156">
        <v>700</v>
      </c>
      <c r="I17" s="116">
        <f>AVERAGE(D17,F17)</f>
        <v>2000</v>
      </c>
      <c r="J17" s="77">
        <v>1</v>
      </c>
      <c r="K17" s="162">
        <f t="shared" si="16"/>
        <v>225</v>
      </c>
      <c r="L17" s="156">
        <f t="shared" si="17"/>
        <v>1200</v>
      </c>
      <c r="M17" s="163">
        <f t="shared" si="17"/>
        <v>500</v>
      </c>
      <c r="N17" s="156">
        <f t="shared" si="17"/>
        <v>160</v>
      </c>
      <c r="O17" s="156">
        <v>70</v>
      </c>
      <c r="P17" s="120">
        <f>AVERAGE(K17,M17)</f>
        <v>362.5</v>
      </c>
      <c r="Q17" s="77">
        <v>2</v>
      </c>
      <c r="R17" s="162">
        <v>1200</v>
      </c>
      <c r="S17" s="156">
        <f t="shared" si="19"/>
        <v>4800</v>
      </c>
      <c r="T17" s="163">
        <f t="shared" si="19"/>
        <v>2000</v>
      </c>
      <c r="U17" s="156">
        <f t="shared" si="19"/>
        <v>640</v>
      </c>
      <c r="V17" s="156">
        <v>560</v>
      </c>
      <c r="W17" s="120">
        <f t="shared" ref="W17:W23" si="32">AVERAGE(R17,T17)</f>
        <v>1600</v>
      </c>
      <c r="X17" s="77">
        <v>1</v>
      </c>
      <c r="Y17" s="162">
        <f t="shared" si="20"/>
        <v>180</v>
      </c>
      <c r="Z17" s="156">
        <f t="shared" si="21"/>
        <v>960</v>
      </c>
      <c r="AA17" s="163">
        <f t="shared" si="21"/>
        <v>400</v>
      </c>
      <c r="AB17" s="156">
        <f t="shared" si="21"/>
        <v>128</v>
      </c>
      <c r="AC17" s="156">
        <v>56</v>
      </c>
      <c r="AD17" s="120">
        <f>AVERAGE(Y17,AA17)</f>
        <v>290</v>
      </c>
      <c r="AE17" s="166">
        <f t="shared" si="5"/>
        <v>39852.5</v>
      </c>
      <c r="AF17" s="78">
        <v>1</v>
      </c>
      <c r="AG17" s="104">
        <f t="shared" si="22"/>
        <v>960</v>
      </c>
      <c r="AH17" s="125">
        <f t="shared" si="23"/>
        <v>4800</v>
      </c>
      <c r="AI17" s="79">
        <v>2100</v>
      </c>
      <c r="AJ17" s="125">
        <f t="shared" si="24"/>
        <v>640</v>
      </c>
      <c r="AK17" s="125">
        <v>560</v>
      </c>
      <c r="AL17" s="114">
        <f>AVERAGE(AG17,AI17)</f>
        <v>1530</v>
      </c>
      <c r="AM17" s="127">
        <f t="shared" si="25"/>
        <v>144</v>
      </c>
      <c r="AN17" s="125">
        <f t="shared" si="26"/>
        <v>960</v>
      </c>
      <c r="AO17" s="79">
        <f t="shared" si="26"/>
        <v>420</v>
      </c>
      <c r="AP17" s="125">
        <f t="shared" si="26"/>
        <v>128</v>
      </c>
      <c r="AQ17" s="125">
        <v>71</v>
      </c>
      <c r="AR17" s="129">
        <f>AO17</f>
        <v>420</v>
      </c>
      <c r="AS17" s="14">
        <f t="shared" si="6"/>
        <v>1950</v>
      </c>
      <c r="AT17" s="78">
        <v>1</v>
      </c>
      <c r="AU17" s="127">
        <f t="shared" si="27"/>
        <v>768</v>
      </c>
      <c r="AV17" s="125">
        <f t="shared" si="28"/>
        <v>4500</v>
      </c>
      <c r="AW17" s="82">
        <v>1900</v>
      </c>
      <c r="AX17" s="125">
        <f t="shared" si="29"/>
        <v>480</v>
      </c>
      <c r="AY17" s="125">
        <v>560</v>
      </c>
      <c r="AZ17" s="107">
        <f>AW17</f>
        <v>1900</v>
      </c>
      <c r="BA17" s="127">
        <f t="shared" si="7"/>
        <v>115.19999999999999</v>
      </c>
      <c r="BB17" s="125">
        <f t="shared" si="8"/>
        <v>900</v>
      </c>
      <c r="BC17" s="82">
        <f t="shared" si="8"/>
        <v>380</v>
      </c>
      <c r="BD17" s="125">
        <f t="shared" si="8"/>
        <v>96</v>
      </c>
      <c r="BE17" s="125">
        <v>50</v>
      </c>
      <c r="BF17" s="107">
        <f>BC17</f>
        <v>380</v>
      </c>
      <c r="BG17" s="14">
        <f t="shared" si="9"/>
        <v>2280</v>
      </c>
      <c r="BH17" s="78">
        <v>1</v>
      </c>
      <c r="BI17" s="127">
        <f t="shared" si="10"/>
        <v>614.40000000000009</v>
      </c>
      <c r="BJ17" s="125">
        <f t="shared" si="11"/>
        <v>4200</v>
      </c>
      <c r="BK17" s="85">
        <v>1200</v>
      </c>
      <c r="BL17" s="125">
        <f t="shared" si="12"/>
        <v>400</v>
      </c>
      <c r="BM17" s="125">
        <v>560</v>
      </c>
      <c r="BN17" s="111">
        <f>BK17</f>
        <v>1200</v>
      </c>
      <c r="BO17" s="141">
        <f t="shared" si="13"/>
        <v>92.160000000000011</v>
      </c>
      <c r="BP17" s="125">
        <f t="shared" si="14"/>
        <v>840</v>
      </c>
      <c r="BQ17" s="85">
        <f t="shared" si="14"/>
        <v>240</v>
      </c>
      <c r="BR17" s="125">
        <f t="shared" si="14"/>
        <v>80</v>
      </c>
      <c r="BS17" s="125">
        <v>40</v>
      </c>
      <c r="BT17" s="111">
        <f>BQ17</f>
        <v>240</v>
      </c>
      <c r="BU17" s="101">
        <f t="shared" si="15"/>
        <v>1440</v>
      </c>
      <c r="BV17" s="15">
        <f t="shared" si="4"/>
        <v>45522.5</v>
      </c>
    </row>
    <row r="18" spans="1:74" ht="13.5" hidden="1" thickBot="1" x14ac:dyDescent="0.25">
      <c r="A18" s="11" t="s">
        <v>58</v>
      </c>
      <c r="B18" s="100" t="s">
        <v>59</v>
      </c>
      <c r="C18" s="13">
        <v>1000</v>
      </c>
      <c r="D18" s="155">
        <v>1300</v>
      </c>
      <c r="E18" s="156">
        <v>1500</v>
      </c>
      <c r="F18" s="118">
        <v>1300</v>
      </c>
      <c r="G18" s="118">
        <v>500</v>
      </c>
      <c r="H18" s="156">
        <v>206</v>
      </c>
      <c r="I18" s="116">
        <f>AVERAGE(D18,F18:G18)</f>
        <v>1033.3333333333333</v>
      </c>
      <c r="J18" s="77">
        <v>28.5</v>
      </c>
      <c r="K18" s="162">
        <f t="shared" si="16"/>
        <v>195</v>
      </c>
      <c r="L18" s="156">
        <f t="shared" si="17"/>
        <v>300</v>
      </c>
      <c r="M18" s="163">
        <f t="shared" si="17"/>
        <v>260</v>
      </c>
      <c r="N18" s="163">
        <f t="shared" si="17"/>
        <v>100</v>
      </c>
      <c r="O18" s="156">
        <v>20</v>
      </c>
      <c r="P18" s="120">
        <f>AVERAGE(K18,M18:N18)</f>
        <v>185</v>
      </c>
      <c r="Q18" s="77">
        <v>5</v>
      </c>
      <c r="R18" s="162">
        <v>1040</v>
      </c>
      <c r="S18" s="156">
        <f t="shared" si="19"/>
        <v>1200</v>
      </c>
      <c r="T18" s="163">
        <f t="shared" si="19"/>
        <v>1040</v>
      </c>
      <c r="U18" s="156">
        <f t="shared" si="19"/>
        <v>400</v>
      </c>
      <c r="V18" s="156">
        <v>164</v>
      </c>
      <c r="W18" s="131">
        <f t="shared" si="32"/>
        <v>1040</v>
      </c>
      <c r="X18" s="77">
        <v>5</v>
      </c>
      <c r="Y18" s="162">
        <f t="shared" si="20"/>
        <v>156</v>
      </c>
      <c r="Z18" s="163">
        <f t="shared" si="21"/>
        <v>240</v>
      </c>
      <c r="AA18" s="163">
        <f t="shared" si="21"/>
        <v>208</v>
      </c>
      <c r="AB18" s="156">
        <f t="shared" si="21"/>
        <v>80</v>
      </c>
      <c r="AC18" s="156">
        <v>15</v>
      </c>
      <c r="AD18" s="120">
        <f>AVERAGE(Y18:AA18)</f>
        <v>201.33333333333334</v>
      </c>
      <c r="AE18" s="166">
        <f t="shared" si="5"/>
        <v>1044812.4999999999</v>
      </c>
      <c r="AF18" s="78">
        <v>1</v>
      </c>
      <c r="AG18" s="104">
        <f t="shared" si="22"/>
        <v>832</v>
      </c>
      <c r="AH18" s="125">
        <f t="shared" si="23"/>
        <v>1200</v>
      </c>
      <c r="AI18" s="79">
        <v>1100</v>
      </c>
      <c r="AJ18" s="79">
        <f t="shared" si="24"/>
        <v>400</v>
      </c>
      <c r="AK18" s="125">
        <v>160</v>
      </c>
      <c r="AL18" s="114">
        <f>AVERAGE(AI18:AJ18)</f>
        <v>750</v>
      </c>
      <c r="AM18" s="104">
        <f t="shared" si="25"/>
        <v>124.8</v>
      </c>
      <c r="AN18" s="79">
        <f t="shared" si="26"/>
        <v>240</v>
      </c>
      <c r="AO18" s="79">
        <f t="shared" si="26"/>
        <v>220</v>
      </c>
      <c r="AP18" s="79">
        <f t="shared" si="26"/>
        <v>80</v>
      </c>
      <c r="AQ18" s="125">
        <v>20</v>
      </c>
      <c r="AR18" s="129">
        <f>AVERAGE(AM18:AP18)</f>
        <v>166.2</v>
      </c>
      <c r="AS18" s="14">
        <f t="shared" si="6"/>
        <v>916.2</v>
      </c>
      <c r="AT18" s="78">
        <v>1</v>
      </c>
      <c r="AU18" s="105">
        <f t="shared" si="27"/>
        <v>665.6</v>
      </c>
      <c r="AV18" s="125">
        <f t="shared" si="28"/>
        <v>1125</v>
      </c>
      <c r="AW18" s="82">
        <v>850</v>
      </c>
      <c r="AX18" s="82">
        <f t="shared" si="29"/>
        <v>300</v>
      </c>
      <c r="AY18" s="125">
        <v>160</v>
      </c>
      <c r="AZ18" s="107">
        <f>AVERAGE(AU18,AW18:AX18)</f>
        <v>605.19999999999993</v>
      </c>
      <c r="BA18" s="105">
        <f t="shared" si="7"/>
        <v>99.84</v>
      </c>
      <c r="BB18" s="125">
        <f t="shared" si="8"/>
        <v>225</v>
      </c>
      <c r="BC18" s="82">
        <f t="shared" si="8"/>
        <v>170</v>
      </c>
      <c r="BD18" s="125">
        <f t="shared" si="8"/>
        <v>60</v>
      </c>
      <c r="BE18" s="125">
        <v>18</v>
      </c>
      <c r="BF18" s="129">
        <f>AVERAGE(BA18,BC18)</f>
        <v>134.92000000000002</v>
      </c>
      <c r="BG18" s="14">
        <f t="shared" si="9"/>
        <v>740.11999999999989</v>
      </c>
      <c r="BH18" s="78">
        <v>1</v>
      </c>
      <c r="BI18" s="106">
        <f t="shared" si="10"/>
        <v>532.48</v>
      </c>
      <c r="BJ18" s="125">
        <f t="shared" si="11"/>
        <v>1050</v>
      </c>
      <c r="BK18" s="85">
        <v>550</v>
      </c>
      <c r="BL18" s="85">
        <f t="shared" si="12"/>
        <v>250</v>
      </c>
      <c r="BM18" s="125">
        <v>160</v>
      </c>
      <c r="BN18" s="111">
        <f>AVERAGE(BI18,BK18:BL18)</f>
        <v>444.16</v>
      </c>
      <c r="BO18" s="109">
        <f t="shared" si="13"/>
        <v>79.872</v>
      </c>
      <c r="BP18" s="125">
        <f t="shared" si="14"/>
        <v>210</v>
      </c>
      <c r="BQ18" s="85">
        <f t="shared" si="14"/>
        <v>110</v>
      </c>
      <c r="BR18" s="85">
        <f t="shared" si="14"/>
        <v>50</v>
      </c>
      <c r="BS18" s="125">
        <v>15</v>
      </c>
      <c r="BT18" s="111">
        <f>AVERAGE(BO18,BQ18:BR18)</f>
        <v>79.957333333333338</v>
      </c>
      <c r="BU18" s="101">
        <f t="shared" si="15"/>
        <v>524.11733333333336</v>
      </c>
      <c r="BV18" s="15">
        <f t="shared" si="4"/>
        <v>1046992.9373333332</v>
      </c>
    </row>
    <row r="19" spans="1:74" ht="13.5" hidden="1" thickBot="1" x14ac:dyDescent="0.25">
      <c r="A19" s="11" t="s">
        <v>60</v>
      </c>
      <c r="B19" s="100" t="s">
        <v>61</v>
      </c>
      <c r="C19" s="13">
        <v>478</v>
      </c>
      <c r="D19" s="155">
        <v>2000</v>
      </c>
      <c r="E19" s="156">
        <v>6000</v>
      </c>
      <c r="F19" s="118">
        <v>3500</v>
      </c>
      <c r="G19" s="118">
        <v>1500</v>
      </c>
      <c r="H19" s="156">
        <v>1000</v>
      </c>
      <c r="I19" s="116">
        <f>AVERAGE(D19,F19:G19)</f>
        <v>2333.3333333333335</v>
      </c>
      <c r="J19" s="77">
        <v>15</v>
      </c>
      <c r="K19" s="162">
        <f t="shared" si="16"/>
        <v>300</v>
      </c>
      <c r="L19" s="156">
        <f t="shared" si="17"/>
        <v>1200</v>
      </c>
      <c r="M19" s="163">
        <f t="shared" si="17"/>
        <v>700</v>
      </c>
      <c r="N19" s="163">
        <f t="shared" si="17"/>
        <v>300</v>
      </c>
      <c r="O19" s="156">
        <v>70</v>
      </c>
      <c r="P19" s="120">
        <f>AVERAGE(K19,M19:N19)</f>
        <v>433.33333333333331</v>
      </c>
      <c r="Q19" s="77">
        <v>10.5</v>
      </c>
      <c r="R19" s="162">
        <v>1600</v>
      </c>
      <c r="S19" s="156">
        <f t="shared" si="19"/>
        <v>4800</v>
      </c>
      <c r="T19" s="163">
        <f t="shared" si="19"/>
        <v>2800</v>
      </c>
      <c r="U19" s="163">
        <f t="shared" si="19"/>
        <v>1200</v>
      </c>
      <c r="V19" s="156">
        <v>800</v>
      </c>
      <c r="W19" s="120">
        <f>AVERAGE(R19,T19:U19)</f>
        <v>1866.6666666666667</v>
      </c>
      <c r="X19" s="77">
        <v>1</v>
      </c>
      <c r="Y19" s="162">
        <f t="shared" si="20"/>
        <v>240</v>
      </c>
      <c r="Z19" s="156">
        <f t="shared" si="21"/>
        <v>960</v>
      </c>
      <c r="AA19" s="163">
        <f t="shared" si="21"/>
        <v>560</v>
      </c>
      <c r="AB19" s="163">
        <f t="shared" si="21"/>
        <v>240</v>
      </c>
      <c r="AC19" s="156">
        <v>70</v>
      </c>
      <c r="AD19" s="120">
        <f>AVERAGE(Y19,AA19:AB19)</f>
        <v>346.66666666666669</v>
      </c>
      <c r="AE19" s="166">
        <f t="shared" si="5"/>
        <v>1141780.0000000002</v>
      </c>
      <c r="AF19" s="78">
        <v>1</v>
      </c>
      <c r="AG19" s="104">
        <f t="shared" si="22"/>
        <v>1280</v>
      </c>
      <c r="AH19" s="125">
        <f t="shared" si="23"/>
        <v>4800</v>
      </c>
      <c r="AI19" s="79">
        <v>3000</v>
      </c>
      <c r="AJ19" s="79">
        <f t="shared" si="24"/>
        <v>1200</v>
      </c>
      <c r="AK19" s="125">
        <v>800</v>
      </c>
      <c r="AL19" s="114">
        <f>AVERAGE(AI19:AJ19)</f>
        <v>2100</v>
      </c>
      <c r="AM19" s="127">
        <f t="shared" si="25"/>
        <v>192</v>
      </c>
      <c r="AN19" s="125">
        <f t="shared" si="26"/>
        <v>960</v>
      </c>
      <c r="AO19" s="79">
        <f t="shared" si="26"/>
        <v>600</v>
      </c>
      <c r="AP19" s="79">
        <f t="shared" si="26"/>
        <v>240</v>
      </c>
      <c r="AQ19" s="125">
        <v>127</v>
      </c>
      <c r="AR19" s="134">
        <f>AVERAGE(AO19:AP19)</f>
        <v>420</v>
      </c>
      <c r="AS19" s="14">
        <f t="shared" si="6"/>
        <v>2520</v>
      </c>
      <c r="AT19" s="78">
        <v>1</v>
      </c>
      <c r="AU19" s="105">
        <f t="shared" si="27"/>
        <v>1024</v>
      </c>
      <c r="AV19" s="125">
        <f t="shared" si="28"/>
        <v>4500</v>
      </c>
      <c r="AW19" s="82">
        <v>2600</v>
      </c>
      <c r="AX19" s="125">
        <f t="shared" si="29"/>
        <v>900</v>
      </c>
      <c r="AY19" s="125">
        <v>800</v>
      </c>
      <c r="AZ19" s="107">
        <f>AVERAGE(AU19,AW19)</f>
        <v>1812</v>
      </c>
      <c r="BA19" s="127">
        <f t="shared" si="7"/>
        <v>153.6</v>
      </c>
      <c r="BB19" s="125">
        <f t="shared" si="8"/>
        <v>900</v>
      </c>
      <c r="BC19" s="82">
        <f t="shared" si="8"/>
        <v>520</v>
      </c>
      <c r="BD19" s="82">
        <f t="shared" si="8"/>
        <v>180</v>
      </c>
      <c r="BE19" s="125">
        <v>90</v>
      </c>
      <c r="BF19" s="107">
        <f>AVERAGE(BC19:BD19)</f>
        <v>350</v>
      </c>
      <c r="BG19" s="14">
        <f t="shared" si="9"/>
        <v>2162</v>
      </c>
      <c r="BH19" s="78">
        <v>1</v>
      </c>
      <c r="BI19" s="106">
        <f t="shared" si="10"/>
        <v>819.2</v>
      </c>
      <c r="BJ19" s="125">
        <f t="shared" si="11"/>
        <v>4200</v>
      </c>
      <c r="BK19" s="85">
        <v>1500</v>
      </c>
      <c r="BL19" s="125">
        <f t="shared" si="12"/>
        <v>750</v>
      </c>
      <c r="BM19" s="85">
        <v>800</v>
      </c>
      <c r="BN19" s="111">
        <f>AVERAGE(BI19,BK19,BM19)</f>
        <v>1039.7333333333333</v>
      </c>
      <c r="BO19" s="141">
        <f t="shared" si="13"/>
        <v>122.88</v>
      </c>
      <c r="BP19" s="125">
        <f t="shared" si="14"/>
        <v>840</v>
      </c>
      <c r="BQ19" s="85">
        <f t="shared" si="14"/>
        <v>300</v>
      </c>
      <c r="BR19" s="85">
        <f t="shared" si="14"/>
        <v>150</v>
      </c>
      <c r="BS19" s="125">
        <v>70</v>
      </c>
      <c r="BT19" s="129">
        <f>AVERAGE(BQ19:BR19)</f>
        <v>225</v>
      </c>
      <c r="BU19" s="101">
        <f t="shared" si="15"/>
        <v>1264.7333333333333</v>
      </c>
      <c r="BV19" s="15">
        <f t="shared" si="4"/>
        <v>1147726.7333333336</v>
      </c>
    </row>
    <row r="20" spans="1:74" ht="13.5" hidden="1" thickBot="1" x14ac:dyDescent="0.25">
      <c r="A20" s="11" t="s">
        <v>62</v>
      </c>
      <c r="B20" s="100" t="s">
        <v>63</v>
      </c>
      <c r="C20" s="13">
        <v>24</v>
      </c>
      <c r="D20" s="155">
        <v>2500</v>
      </c>
      <c r="E20" s="156">
        <v>4200</v>
      </c>
      <c r="F20" s="118">
        <v>2300</v>
      </c>
      <c r="G20" s="156">
        <v>750</v>
      </c>
      <c r="H20" s="156">
        <v>500</v>
      </c>
      <c r="I20" s="116">
        <f>AVERAGE(D20,F20)</f>
        <v>2400</v>
      </c>
      <c r="J20" s="77">
        <v>1</v>
      </c>
      <c r="K20" s="162">
        <f t="shared" si="16"/>
        <v>375</v>
      </c>
      <c r="L20" s="156">
        <f t="shared" si="17"/>
        <v>840</v>
      </c>
      <c r="M20" s="163">
        <f t="shared" si="17"/>
        <v>460</v>
      </c>
      <c r="N20" s="156">
        <f t="shared" si="17"/>
        <v>150</v>
      </c>
      <c r="O20" s="156">
        <v>50</v>
      </c>
      <c r="P20" s="120">
        <f>AVERAGE(K20,M20)</f>
        <v>417.5</v>
      </c>
      <c r="Q20" s="77">
        <v>1.5</v>
      </c>
      <c r="R20" s="162">
        <v>2000</v>
      </c>
      <c r="S20" s="156">
        <f t="shared" si="19"/>
        <v>3360</v>
      </c>
      <c r="T20" s="163">
        <f t="shared" si="19"/>
        <v>1840</v>
      </c>
      <c r="U20" s="156">
        <f t="shared" si="19"/>
        <v>600</v>
      </c>
      <c r="V20" s="156">
        <v>400</v>
      </c>
      <c r="W20" s="120">
        <f t="shared" si="32"/>
        <v>1920</v>
      </c>
      <c r="X20" s="77">
        <v>1</v>
      </c>
      <c r="Y20" s="162">
        <f t="shared" si="20"/>
        <v>300</v>
      </c>
      <c r="Z20" s="156">
        <f t="shared" si="21"/>
        <v>672</v>
      </c>
      <c r="AA20" s="163">
        <f t="shared" si="21"/>
        <v>368</v>
      </c>
      <c r="AB20" s="156">
        <f t="shared" si="21"/>
        <v>120</v>
      </c>
      <c r="AC20" s="156">
        <v>40</v>
      </c>
      <c r="AD20" s="120">
        <f>AVERAGE(Y20,AA20)</f>
        <v>334</v>
      </c>
      <c r="AE20" s="166">
        <f t="shared" si="5"/>
        <v>61231.5</v>
      </c>
      <c r="AF20" s="78">
        <v>1</v>
      </c>
      <c r="AG20" s="104">
        <f t="shared" si="22"/>
        <v>1600</v>
      </c>
      <c r="AH20" s="125">
        <f t="shared" si="23"/>
        <v>3360</v>
      </c>
      <c r="AI20" s="79">
        <v>2300</v>
      </c>
      <c r="AJ20" s="125">
        <f t="shared" si="24"/>
        <v>600</v>
      </c>
      <c r="AK20" s="125">
        <v>400</v>
      </c>
      <c r="AL20" s="114">
        <f>AVERAGE(AG20,AI20)</f>
        <v>1950</v>
      </c>
      <c r="AM20" s="104">
        <f t="shared" si="25"/>
        <v>240</v>
      </c>
      <c r="AN20" s="125">
        <f t="shared" si="26"/>
        <v>672</v>
      </c>
      <c r="AO20" s="79">
        <f t="shared" si="26"/>
        <v>460</v>
      </c>
      <c r="AP20" s="125">
        <f t="shared" si="26"/>
        <v>120</v>
      </c>
      <c r="AQ20" s="125">
        <v>72</v>
      </c>
      <c r="AR20" s="114">
        <f>AVERAGE(AM20,AO20)</f>
        <v>350</v>
      </c>
      <c r="AS20" s="14">
        <f t="shared" si="6"/>
        <v>2300</v>
      </c>
      <c r="AT20" s="78">
        <v>1</v>
      </c>
      <c r="AU20" s="105">
        <f t="shared" si="27"/>
        <v>1280</v>
      </c>
      <c r="AV20" s="125">
        <f t="shared" si="28"/>
        <v>3150</v>
      </c>
      <c r="AW20" s="82">
        <v>2300</v>
      </c>
      <c r="AX20" s="125">
        <f t="shared" si="29"/>
        <v>450</v>
      </c>
      <c r="AY20" s="125">
        <v>400</v>
      </c>
      <c r="AZ20" s="107">
        <f>AVERAGE(AU20,AW20)</f>
        <v>1790</v>
      </c>
      <c r="BA20" s="105">
        <f t="shared" si="7"/>
        <v>192</v>
      </c>
      <c r="BB20" s="125">
        <f t="shared" si="8"/>
        <v>630</v>
      </c>
      <c r="BC20" s="125">
        <f t="shared" si="8"/>
        <v>460</v>
      </c>
      <c r="BD20" s="125">
        <f t="shared" si="8"/>
        <v>90</v>
      </c>
      <c r="BE20" s="125">
        <v>45</v>
      </c>
      <c r="BF20" s="107">
        <f>BA20</f>
        <v>192</v>
      </c>
      <c r="BG20" s="14">
        <f t="shared" si="9"/>
        <v>1982</v>
      </c>
      <c r="BH20" s="78">
        <v>1</v>
      </c>
      <c r="BI20" s="106">
        <f t="shared" si="10"/>
        <v>1024</v>
      </c>
      <c r="BJ20" s="125">
        <f t="shared" si="11"/>
        <v>2940</v>
      </c>
      <c r="BK20" s="85">
        <v>1500</v>
      </c>
      <c r="BL20" s="125">
        <f t="shared" si="12"/>
        <v>375</v>
      </c>
      <c r="BM20" s="125">
        <v>400</v>
      </c>
      <c r="BN20" s="111">
        <f>AVERAGE(BI20,BK20)</f>
        <v>1262</v>
      </c>
      <c r="BO20" s="109">
        <f t="shared" si="13"/>
        <v>153.6</v>
      </c>
      <c r="BP20" s="125">
        <f t="shared" si="14"/>
        <v>588</v>
      </c>
      <c r="BQ20" s="85">
        <f t="shared" si="14"/>
        <v>300</v>
      </c>
      <c r="BR20" s="125">
        <f t="shared" si="14"/>
        <v>75</v>
      </c>
      <c r="BS20" s="125">
        <v>38</v>
      </c>
      <c r="BT20" s="111">
        <f>AVERAGE(BO20,BQ20)</f>
        <v>226.8</v>
      </c>
      <c r="BU20" s="101">
        <f t="shared" si="15"/>
        <v>1488.8</v>
      </c>
      <c r="BV20" s="15">
        <f t="shared" si="4"/>
        <v>67002.3</v>
      </c>
    </row>
    <row r="21" spans="1:74" ht="13.5" hidden="1" thickBot="1" x14ac:dyDescent="0.25">
      <c r="A21" s="11" t="s">
        <v>64</v>
      </c>
      <c r="B21" s="100" t="s">
        <v>65</v>
      </c>
      <c r="C21" s="13">
        <v>30</v>
      </c>
      <c r="D21" s="155">
        <v>6000</v>
      </c>
      <c r="E21" s="156">
        <v>8000</v>
      </c>
      <c r="F21" s="118">
        <v>5600</v>
      </c>
      <c r="G21" s="118">
        <v>3500</v>
      </c>
      <c r="H21" s="156">
        <v>2000</v>
      </c>
      <c r="I21" s="116">
        <f>AVERAGE(D21,F21:G21)</f>
        <v>5033.333333333333</v>
      </c>
      <c r="J21" s="77">
        <v>1</v>
      </c>
      <c r="K21" s="162">
        <f t="shared" si="16"/>
        <v>900</v>
      </c>
      <c r="L21" s="156">
        <f t="shared" si="17"/>
        <v>1600</v>
      </c>
      <c r="M21" s="163">
        <f t="shared" si="17"/>
        <v>1120</v>
      </c>
      <c r="N21" s="163">
        <f t="shared" si="17"/>
        <v>700</v>
      </c>
      <c r="O21" s="156">
        <v>240</v>
      </c>
      <c r="P21" s="120">
        <f>AVERAGE(K21,M21:N21)</f>
        <v>906.66666666666663</v>
      </c>
      <c r="Q21" s="77">
        <v>2</v>
      </c>
      <c r="R21" s="162">
        <v>4800</v>
      </c>
      <c r="S21" s="156">
        <f t="shared" si="19"/>
        <v>6400</v>
      </c>
      <c r="T21" s="163">
        <f t="shared" si="19"/>
        <v>4480</v>
      </c>
      <c r="U21" s="163">
        <f t="shared" si="19"/>
        <v>2800</v>
      </c>
      <c r="V21" s="156">
        <v>1600</v>
      </c>
      <c r="W21" s="120">
        <f>AVERAGE(R21,T21:U21)</f>
        <v>4026.6666666666665</v>
      </c>
      <c r="X21" s="77">
        <v>1</v>
      </c>
      <c r="Y21" s="162">
        <f t="shared" si="20"/>
        <v>720</v>
      </c>
      <c r="Z21" s="156">
        <f t="shared" si="21"/>
        <v>1280</v>
      </c>
      <c r="AA21" s="163">
        <f t="shared" si="21"/>
        <v>896</v>
      </c>
      <c r="AB21" s="163">
        <f t="shared" si="21"/>
        <v>560</v>
      </c>
      <c r="AC21" s="156">
        <v>190</v>
      </c>
      <c r="AD21" s="120">
        <f>AVERAGE(Y21,AA21:AB21)</f>
        <v>725.33333333333337</v>
      </c>
      <c r="AE21" s="166">
        <f t="shared" si="5"/>
        <v>160685.33333333334</v>
      </c>
      <c r="AF21" s="78">
        <v>1</v>
      </c>
      <c r="AG21" s="104">
        <f t="shared" si="22"/>
        <v>3840</v>
      </c>
      <c r="AH21" s="125">
        <f t="shared" si="23"/>
        <v>6400</v>
      </c>
      <c r="AI21" s="79">
        <v>5000</v>
      </c>
      <c r="AJ21" s="79">
        <f t="shared" si="24"/>
        <v>2800</v>
      </c>
      <c r="AK21" s="125">
        <v>1600</v>
      </c>
      <c r="AL21" s="114">
        <f>AVERAGE(AI21:AJ21)</f>
        <v>3900</v>
      </c>
      <c r="AM21" s="104">
        <f t="shared" si="25"/>
        <v>576</v>
      </c>
      <c r="AN21" s="125">
        <f t="shared" si="26"/>
        <v>1280</v>
      </c>
      <c r="AO21" s="79">
        <f t="shared" si="26"/>
        <v>1000</v>
      </c>
      <c r="AP21" s="79">
        <f t="shared" si="26"/>
        <v>560</v>
      </c>
      <c r="AQ21" s="125">
        <v>100</v>
      </c>
      <c r="AR21" s="114">
        <f>AVERAGE(AM21,AO21:AP21)</f>
        <v>712</v>
      </c>
      <c r="AS21" s="14">
        <f t="shared" si="6"/>
        <v>4612</v>
      </c>
      <c r="AT21" s="78">
        <v>1</v>
      </c>
      <c r="AU21" s="105">
        <f t="shared" si="27"/>
        <v>3072</v>
      </c>
      <c r="AV21" s="125">
        <f t="shared" si="28"/>
        <v>6000</v>
      </c>
      <c r="AW21" s="82">
        <v>4000</v>
      </c>
      <c r="AX21" s="82">
        <f t="shared" si="29"/>
        <v>2100</v>
      </c>
      <c r="AY21" s="125">
        <v>1600</v>
      </c>
      <c r="AZ21" s="107">
        <f>AVERAGE(AU21,AW21:AX21)</f>
        <v>3057.3333333333335</v>
      </c>
      <c r="BA21" s="105">
        <f t="shared" si="7"/>
        <v>460.79999999999995</v>
      </c>
      <c r="BB21" s="125">
        <f t="shared" si="8"/>
        <v>1200</v>
      </c>
      <c r="BC21" s="82">
        <f t="shared" si="8"/>
        <v>800</v>
      </c>
      <c r="BD21" s="82">
        <f t="shared" si="8"/>
        <v>420</v>
      </c>
      <c r="BE21" s="125">
        <v>100</v>
      </c>
      <c r="BF21" s="107">
        <f>AVERAGE(BA21,BC21:BD21)</f>
        <v>560.26666666666665</v>
      </c>
      <c r="BG21" s="14">
        <f t="shared" si="9"/>
        <v>3617.6000000000004</v>
      </c>
      <c r="BH21" s="78">
        <v>1</v>
      </c>
      <c r="BI21" s="106">
        <f t="shared" si="10"/>
        <v>2457.6000000000004</v>
      </c>
      <c r="BJ21" s="125">
        <f t="shared" si="11"/>
        <v>5600</v>
      </c>
      <c r="BK21" s="85">
        <v>2000</v>
      </c>
      <c r="BL21" s="85">
        <f t="shared" si="12"/>
        <v>1750</v>
      </c>
      <c r="BM21" s="85">
        <v>1500</v>
      </c>
      <c r="BN21" s="111">
        <f>AVERAGE(BI21,BK21:BM21)</f>
        <v>1926.9</v>
      </c>
      <c r="BO21" s="109">
        <f t="shared" si="13"/>
        <v>368.64000000000004</v>
      </c>
      <c r="BP21" s="125">
        <f t="shared" si="14"/>
        <v>1120</v>
      </c>
      <c r="BQ21" s="85">
        <f t="shared" si="14"/>
        <v>400</v>
      </c>
      <c r="BR21" s="85">
        <f t="shared" si="14"/>
        <v>350</v>
      </c>
      <c r="BS21" s="125">
        <v>100</v>
      </c>
      <c r="BT21" s="111">
        <f>AVERAGE(BO21,BQ21:BR21)</f>
        <v>372.88000000000005</v>
      </c>
      <c r="BU21" s="101">
        <f t="shared" si="15"/>
        <v>2299.7800000000002</v>
      </c>
      <c r="BV21" s="15">
        <f t="shared" si="4"/>
        <v>171214.71333333335</v>
      </c>
    </row>
    <row r="22" spans="1:74" ht="13.5" hidden="1" thickBot="1" x14ac:dyDescent="0.25">
      <c r="A22" s="11" t="s">
        <v>66</v>
      </c>
      <c r="B22" s="100" t="s">
        <v>67</v>
      </c>
      <c r="C22" s="13">
        <v>28</v>
      </c>
      <c r="D22" s="155">
        <v>4500</v>
      </c>
      <c r="E22" s="156">
        <v>7000</v>
      </c>
      <c r="F22" s="118">
        <v>4200</v>
      </c>
      <c r="G22" s="118">
        <v>2500</v>
      </c>
      <c r="H22" s="156">
        <v>1500</v>
      </c>
      <c r="I22" s="116">
        <f>AVERAGE(D22,F22:G22)</f>
        <v>3733.3333333333335</v>
      </c>
      <c r="J22" s="77">
        <v>1</v>
      </c>
      <c r="K22" s="162">
        <f t="shared" si="16"/>
        <v>675</v>
      </c>
      <c r="L22" s="156">
        <f t="shared" si="17"/>
        <v>1400</v>
      </c>
      <c r="M22" s="163">
        <f t="shared" si="17"/>
        <v>840</v>
      </c>
      <c r="N22" s="163">
        <f t="shared" si="17"/>
        <v>500</v>
      </c>
      <c r="O22" s="156">
        <v>190</v>
      </c>
      <c r="P22" s="120">
        <f>AVERAGE(K22,M22:N22)</f>
        <v>671.66666666666663</v>
      </c>
      <c r="Q22" s="77">
        <v>4</v>
      </c>
      <c r="R22" s="162">
        <v>3600</v>
      </c>
      <c r="S22" s="156">
        <f t="shared" si="19"/>
        <v>5600</v>
      </c>
      <c r="T22" s="163">
        <f t="shared" si="19"/>
        <v>3360</v>
      </c>
      <c r="U22" s="163">
        <f t="shared" si="19"/>
        <v>2000</v>
      </c>
      <c r="V22" s="156">
        <v>1200</v>
      </c>
      <c r="W22" s="120">
        <f>AVERAGE(R22,T22:U22)</f>
        <v>2986.6666666666665</v>
      </c>
      <c r="X22" s="77">
        <v>1</v>
      </c>
      <c r="Y22" s="162">
        <f t="shared" si="20"/>
        <v>540</v>
      </c>
      <c r="Z22" s="156">
        <f t="shared" si="21"/>
        <v>1120</v>
      </c>
      <c r="AA22" s="163">
        <f t="shared" si="21"/>
        <v>672</v>
      </c>
      <c r="AB22" s="163">
        <f t="shared" si="21"/>
        <v>400</v>
      </c>
      <c r="AC22" s="156">
        <v>150</v>
      </c>
      <c r="AD22" s="120">
        <f>AVERAGE(Y22,AA22:AB22)</f>
        <v>537.33333333333337</v>
      </c>
      <c r="AE22" s="166">
        <f t="shared" si="5"/>
        <v>117689.00000000001</v>
      </c>
      <c r="AF22" s="78">
        <v>1</v>
      </c>
      <c r="AG22" s="104">
        <f t="shared" si="22"/>
        <v>2880</v>
      </c>
      <c r="AH22" s="125">
        <f t="shared" si="23"/>
        <v>5600</v>
      </c>
      <c r="AI22" s="79">
        <v>3700</v>
      </c>
      <c r="AJ22" s="79">
        <f t="shared" si="24"/>
        <v>2000</v>
      </c>
      <c r="AK22" s="125">
        <v>1200</v>
      </c>
      <c r="AL22" s="114">
        <f>AVERAGE(AI22:AJ22)</f>
        <v>2850</v>
      </c>
      <c r="AM22" s="104">
        <f t="shared" si="25"/>
        <v>432</v>
      </c>
      <c r="AN22" s="79">
        <f t="shared" si="26"/>
        <v>1120</v>
      </c>
      <c r="AO22" s="79">
        <f t="shared" si="26"/>
        <v>740</v>
      </c>
      <c r="AP22" s="79">
        <f t="shared" si="26"/>
        <v>400</v>
      </c>
      <c r="AQ22" s="125">
        <v>100</v>
      </c>
      <c r="AR22" s="129">
        <f>AVERAGE(AM22:AP22)</f>
        <v>673</v>
      </c>
      <c r="AS22" s="14">
        <f t="shared" si="6"/>
        <v>3523</v>
      </c>
      <c r="AT22" s="78">
        <v>1</v>
      </c>
      <c r="AU22" s="105">
        <f t="shared" si="27"/>
        <v>2304</v>
      </c>
      <c r="AV22" s="125">
        <f t="shared" si="28"/>
        <v>5250</v>
      </c>
      <c r="AW22" s="82">
        <v>3200</v>
      </c>
      <c r="AX22" s="82">
        <f t="shared" si="29"/>
        <v>1500</v>
      </c>
      <c r="AY22" s="125">
        <v>1200</v>
      </c>
      <c r="AZ22" s="107">
        <f>AVERAGE(AU22,AW22:AX22)</f>
        <v>2334.6666666666665</v>
      </c>
      <c r="BA22" s="105">
        <f t="shared" si="7"/>
        <v>345.59999999999997</v>
      </c>
      <c r="BB22" s="125">
        <f t="shared" si="8"/>
        <v>1050</v>
      </c>
      <c r="BC22" s="82">
        <f t="shared" si="8"/>
        <v>640</v>
      </c>
      <c r="BD22" s="82">
        <f t="shared" si="8"/>
        <v>300</v>
      </c>
      <c r="BE22" s="125">
        <v>180</v>
      </c>
      <c r="BF22" s="107">
        <f>AVERAGE(BA22,BC22:BD22)</f>
        <v>428.5333333333333</v>
      </c>
      <c r="BG22" s="14">
        <f t="shared" si="9"/>
        <v>2763.2</v>
      </c>
      <c r="BH22" s="78">
        <v>1</v>
      </c>
      <c r="BI22" s="106">
        <f t="shared" si="10"/>
        <v>1843.2</v>
      </c>
      <c r="BJ22" s="125">
        <f t="shared" si="11"/>
        <v>4900</v>
      </c>
      <c r="BK22" s="85">
        <v>2100</v>
      </c>
      <c r="BL22" s="85">
        <f t="shared" si="12"/>
        <v>1250</v>
      </c>
      <c r="BM22" s="85">
        <v>1100</v>
      </c>
      <c r="BN22" s="111">
        <f>AVERAGE(BI22,BK22:BM22)</f>
        <v>1573.3</v>
      </c>
      <c r="BO22" s="109">
        <f t="shared" si="13"/>
        <v>276.48</v>
      </c>
      <c r="BP22" s="125">
        <f t="shared" si="14"/>
        <v>980</v>
      </c>
      <c r="BQ22" s="85">
        <f t="shared" si="14"/>
        <v>420</v>
      </c>
      <c r="BR22" s="85">
        <f t="shared" si="14"/>
        <v>250</v>
      </c>
      <c r="BS22" s="125">
        <v>150</v>
      </c>
      <c r="BT22" s="111">
        <f t="shared" ref="BT22" si="33">AVERAGE(BO22,BQ22:BR22)</f>
        <v>315.49333333333334</v>
      </c>
      <c r="BU22" s="101">
        <f t="shared" si="15"/>
        <v>1888.7933333333333</v>
      </c>
      <c r="BV22" s="15">
        <f t="shared" si="4"/>
        <v>125863.99333333335</v>
      </c>
    </row>
    <row r="23" spans="1:74" ht="13.5" hidden="1" thickBot="1" x14ac:dyDescent="0.25">
      <c r="A23" s="11" t="s">
        <v>68</v>
      </c>
      <c r="B23" s="100" t="s">
        <v>69</v>
      </c>
      <c r="C23" s="13">
        <v>12</v>
      </c>
      <c r="D23" s="155">
        <v>1800</v>
      </c>
      <c r="E23" s="156">
        <v>7000</v>
      </c>
      <c r="F23" s="118">
        <v>3800</v>
      </c>
      <c r="G23" s="156">
        <v>1300</v>
      </c>
      <c r="H23" s="156">
        <v>1000</v>
      </c>
      <c r="I23" s="116">
        <f>AVERAGE(D23,F23)</f>
        <v>2800</v>
      </c>
      <c r="J23" s="77">
        <v>1</v>
      </c>
      <c r="K23" s="162">
        <f t="shared" si="16"/>
        <v>270</v>
      </c>
      <c r="L23" s="156">
        <f t="shared" si="17"/>
        <v>1400</v>
      </c>
      <c r="M23" s="163">
        <f t="shared" si="17"/>
        <v>760</v>
      </c>
      <c r="N23" s="156">
        <f t="shared" si="17"/>
        <v>260</v>
      </c>
      <c r="O23" s="156">
        <v>80</v>
      </c>
      <c r="P23" s="120">
        <f>AVERAGE(K23,M23)</f>
        <v>515</v>
      </c>
      <c r="Q23" s="77">
        <v>3</v>
      </c>
      <c r="R23" s="162">
        <v>1440</v>
      </c>
      <c r="S23" s="156">
        <f t="shared" si="19"/>
        <v>5600</v>
      </c>
      <c r="T23" s="163">
        <f t="shared" si="19"/>
        <v>3040</v>
      </c>
      <c r="U23" s="156">
        <f t="shared" si="19"/>
        <v>1040</v>
      </c>
      <c r="V23" s="156">
        <v>800</v>
      </c>
      <c r="W23" s="120">
        <f t="shared" si="32"/>
        <v>2240</v>
      </c>
      <c r="X23" s="77">
        <v>1</v>
      </c>
      <c r="Y23" s="162">
        <f t="shared" si="20"/>
        <v>216</v>
      </c>
      <c r="Z23" s="156">
        <f t="shared" si="21"/>
        <v>1120</v>
      </c>
      <c r="AA23" s="163">
        <f t="shared" si="21"/>
        <v>608</v>
      </c>
      <c r="AB23" s="156">
        <f t="shared" si="21"/>
        <v>208</v>
      </c>
      <c r="AC23" s="156">
        <v>80</v>
      </c>
      <c r="AD23" s="120">
        <f>AVERAGE(Y23,AA23)</f>
        <v>412</v>
      </c>
      <c r="AE23" s="166">
        <f t="shared" si="5"/>
        <v>41247</v>
      </c>
      <c r="AF23" s="78">
        <v>1</v>
      </c>
      <c r="AG23" s="104">
        <f t="shared" si="22"/>
        <v>1152</v>
      </c>
      <c r="AH23" s="125">
        <f t="shared" si="23"/>
        <v>5600</v>
      </c>
      <c r="AI23" s="79">
        <v>3026</v>
      </c>
      <c r="AJ23" s="125">
        <f t="shared" si="24"/>
        <v>1040</v>
      </c>
      <c r="AK23" s="125">
        <v>800</v>
      </c>
      <c r="AL23" s="114">
        <f>AVERAGE(AG23,AI23)</f>
        <v>2089</v>
      </c>
      <c r="AM23" s="127">
        <f t="shared" si="25"/>
        <v>172.79999999999998</v>
      </c>
      <c r="AN23" s="125">
        <f t="shared" si="26"/>
        <v>1120</v>
      </c>
      <c r="AO23" s="79">
        <f t="shared" si="26"/>
        <v>605.20000000000005</v>
      </c>
      <c r="AP23" s="79">
        <f t="shared" si="26"/>
        <v>208</v>
      </c>
      <c r="AQ23" s="125">
        <v>127</v>
      </c>
      <c r="AR23" s="134">
        <f>AVERAGE(AO23:AP23)</f>
        <v>406.6</v>
      </c>
      <c r="AS23" s="14">
        <f t="shared" si="6"/>
        <v>2495.6</v>
      </c>
      <c r="AT23" s="78">
        <v>1</v>
      </c>
      <c r="AU23" s="127">
        <f t="shared" si="27"/>
        <v>921.6</v>
      </c>
      <c r="AV23" s="125">
        <f t="shared" si="28"/>
        <v>5250</v>
      </c>
      <c r="AW23" s="82">
        <v>2700</v>
      </c>
      <c r="AX23" s="125">
        <f t="shared" si="29"/>
        <v>780</v>
      </c>
      <c r="AY23" s="125">
        <v>800</v>
      </c>
      <c r="AZ23" s="107">
        <f>AW23</f>
        <v>2700</v>
      </c>
      <c r="BA23" s="127">
        <f t="shared" si="7"/>
        <v>138.24</v>
      </c>
      <c r="BB23" s="125">
        <f t="shared" si="8"/>
        <v>1050</v>
      </c>
      <c r="BC23" s="82">
        <f t="shared" si="8"/>
        <v>540</v>
      </c>
      <c r="BD23" s="125">
        <f t="shared" si="8"/>
        <v>156</v>
      </c>
      <c r="BE23" s="125">
        <v>20</v>
      </c>
      <c r="BF23" s="107">
        <f>BC23</f>
        <v>540</v>
      </c>
      <c r="BG23" s="14">
        <f t="shared" si="9"/>
        <v>3240</v>
      </c>
      <c r="BH23" s="78">
        <v>1</v>
      </c>
      <c r="BI23" s="127">
        <f t="shared" si="10"/>
        <v>737.28000000000009</v>
      </c>
      <c r="BJ23" s="125">
        <f t="shared" si="11"/>
        <v>4900</v>
      </c>
      <c r="BK23" s="85">
        <v>1360</v>
      </c>
      <c r="BL23" s="125">
        <f t="shared" si="12"/>
        <v>650</v>
      </c>
      <c r="BM23" s="125">
        <v>800</v>
      </c>
      <c r="BN23" s="111">
        <f>BK23</f>
        <v>1360</v>
      </c>
      <c r="BO23" s="141">
        <f t="shared" si="13"/>
        <v>110.59200000000001</v>
      </c>
      <c r="BP23" s="125">
        <f t="shared" si="14"/>
        <v>980</v>
      </c>
      <c r="BQ23" s="85">
        <f t="shared" si="14"/>
        <v>272</v>
      </c>
      <c r="BR23" s="125">
        <f t="shared" si="14"/>
        <v>130</v>
      </c>
      <c r="BS23" s="125">
        <v>20</v>
      </c>
      <c r="BT23" s="111">
        <f>BQ23</f>
        <v>272</v>
      </c>
      <c r="BU23" s="101">
        <f t="shared" si="15"/>
        <v>1632</v>
      </c>
      <c r="BV23" s="15">
        <f t="shared" si="4"/>
        <v>48614.6</v>
      </c>
    </row>
    <row r="24" spans="1:74" ht="13.5" hidden="1" thickBot="1" x14ac:dyDescent="0.25">
      <c r="A24" s="11" t="s">
        <v>70</v>
      </c>
      <c r="B24" s="100" t="s">
        <v>71</v>
      </c>
      <c r="C24" s="13">
        <v>1</v>
      </c>
      <c r="D24" s="157">
        <v>1000</v>
      </c>
      <c r="E24" s="156">
        <v>5000</v>
      </c>
      <c r="F24" s="118">
        <v>2900</v>
      </c>
      <c r="G24" s="156">
        <v>1000</v>
      </c>
      <c r="H24" s="118">
        <v>1100</v>
      </c>
      <c r="I24" s="116">
        <f>AVERAGE(F24,H24)</f>
        <v>2000</v>
      </c>
      <c r="J24" s="77">
        <v>1</v>
      </c>
      <c r="K24" s="157">
        <f t="shared" si="16"/>
        <v>150</v>
      </c>
      <c r="L24" s="156">
        <f t="shared" si="17"/>
        <v>1000</v>
      </c>
      <c r="M24" s="163">
        <f t="shared" si="17"/>
        <v>580</v>
      </c>
      <c r="N24" s="163">
        <f t="shared" si="17"/>
        <v>200</v>
      </c>
      <c r="O24" s="156">
        <v>110</v>
      </c>
      <c r="P24" s="120">
        <f>AVERAGE(M24:N24)</f>
        <v>390</v>
      </c>
      <c r="Q24" s="77">
        <v>1</v>
      </c>
      <c r="R24" s="157">
        <v>800</v>
      </c>
      <c r="S24" s="156">
        <f t="shared" si="19"/>
        <v>4000</v>
      </c>
      <c r="T24" s="163">
        <f t="shared" si="19"/>
        <v>2320</v>
      </c>
      <c r="U24" s="156">
        <f t="shared" si="19"/>
        <v>800</v>
      </c>
      <c r="V24" s="156">
        <v>880</v>
      </c>
      <c r="W24" s="131">
        <f>T24</f>
        <v>2320</v>
      </c>
      <c r="X24" s="77">
        <v>1</v>
      </c>
      <c r="Y24" s="157">
        <f t="shared" si="20"/>
        <v>120</v>
      </c>
      <c r="Z24" s="156">
        <f t="shared" si="21"/>
        <v>800</v>
      </c>
      <c r="AA24" s="163">
        <f t="shared" si="21"/>
        <v>464</v>
      </c>
      <c r="AB24" s="163">
        <f t="shared" si="21"/>
        <v>160</v>
      </c>
      <c r="AC24" s="156">
        <v>88</v>
      </c>
      <c r="AD24" s="120">
        <f>AVERAGE(AA24:AB24)</f>
        <v>312</v>
      </c>
      <c r="AE24" s="166">
        <f t="shared" si="5"/>
        <v>5022</v>
      </c>
      <c r="AF24" s="78">
        <v>1</v>
      </c>
      <c r="AG24" s="127">
        <f t="shared" si="22"/>
        <v>640</v>
      </c>
      <c r="AH24" s="125">
        <f t="shared" si="23"/>
        <v>4000</v>
      </c>
      <c r="AI24" s="79">
        <v>2175</v>
      </c>
      <c r="AJ24" s="79">
        <f t="shared" si="24"/>
        <v>800</v>
      </c>
      <c r="AK24" s="79">
        <v>880</v>
      </c>
      <c r="AL24" s="114">
        <f>AVERAGE(AI24:AK24)</f>
        <v>1285</v>
      </c>
      <c r="AM24" s="127">
        <f t="shared" si="25"/>
        <v>96</v>
      </c>
      <c r="AN24" s="125">
        <f t="shared" si="26"/>
        <v>800</v>
      </c>
      <c r="AO24" s="79">
        <f t="shared" si="26"/>
        <v>435</v>
      </c>
      <c r="AP24" s="79">
        <f t="shared" si="26"/>
        <v>160</v>
      </c>
      <c r="AQ24" s="125">
        <v>85</v>
      </c>
      <c r="AR24" s="129">
        <f>AVERAGE(AO24:AP24)</f>
        <v>297.5</v>
      </c>
      <c r="AS24" s="14">
        <f t="shared" si="6"/>
        <v>1582.5</v>
      </c>
      <c r="AT24" s="78">
        <v>1</v>
      </c>
      <c r="AU24" s="127">
        <f t="shared" si="27"/>
        <v>512</v>
      </c>
      <c r="AV24" s="125">
        <f t="shared" si="28"/>
        <v>3750</v>
      </c>
      <c r="AW24" s="82">
        <v>2030</v>
      </c>
      <c r="AX24" s="125">
        <f t="shared" si="29"/>
        <v>600</v>
      </c>
      <c r="AY24" s="125">
        <v>880</v>
      </c>
      <c r="AZ24" s="107">
        <f>AW24</f>
        <v>2030</v>
      </c>
      <c r="BA24" s="127">
        <f t="shared" si="7"/>
        <v>76.8</v>
      </c>
      <c r="BB24" s="125">
        <f t="shared" si="8"/>
        <v>750</v>
      </c>
      <c r="BC24" s="82">
        <f t="shared" si="8"/>
        <v>406</v>
      </c>
      <c r="BD24" s="125">
        <f t="shared" si="8"/>
        <v>120</v>
      </c>
      <c r="BE24" s="125">
        <v>40</v>
      </c>
      <c r="BF24" s="107">
        <f>BC24</f>
        <v>406</v>
      </c>
      <c r="BG24" s="14">
        <f t="shared" si="9"/>
        <v>2436</v>
      </c>
      <c r="BH24" s="78">
        <v>1</v>
      </c>
      <c r="BI24" s="127">
        <f t="shared" si="10"/>
        <v>409.6</v>
      </c>
      <c r="BJ24" s="125">
        <f t="shared" si="11"/>
        <v>3500</v>
      </c>
      <c r="BK24" s="85">
        <v>800</v>
      </c>
      <c r="BL24" s="125">
        <f t="shared" si="12"/>
        <v>500</v>
      </c>
      <c r="BM24" s="85">
        <v>880</v>
      </c>
      <c r="BN24" s="111">
        <f>AVERAGE(BK24,BM24)</f>
        <v>840</v>
      </c>
      <c r="BO24" s="141">
        <f t="shared" si="13"/>
        <v>61.44</v>
      </c>
      <c r="BP24" s="125">
        <f t="shared" si="14"/>
        <v>700</v>
      </c>
      <c r="BQ24" s="85">
        <f t="shared" si="14"/>
        <v>160</v>
      </c>
      <c r="BR24" s="85">
        <f t="shared" si="14"/>
        <v>100</v>
      </c>
      <c r="BS24" s="125">
        <v>30</v>
      </c>
      <c r="BT24" s="111">
        <f>AVERAGE(BQ24:BR24)</f>
        <v>130</v>
      </c>
      <c r="BU24" s="101">
        <f t="shared" si="15"/>
        <v>970</v>
      </c>
      <c r="BV24" s="15">
        <f t="shared" si="4"/>
        <v>10010.5</v>
      </c>
    </row>
    <row r="25" spans="1:74" ht="13.5" hidden="1" thickBot="1" x14ac:dyDescent="0.25">
      <c r="A25" s="11" t="s">
        <v>72</v>
      </c>
      <c r="B25" s="100" t="s">
        <v>73</v>
      </c>
      <c r="C25" s="75">
        <v>1</v>
      </c>
      <c r="D25" s="158">
        <v>1000</v>
      </c>
      <c r="E25" s="159">
        <v>5000</v>
      </c>
      <c r="F25" s="160">
        <v>3000</v>
      </c>
      <c r="G25" s="159">
        <v>500</v>
      </c>
      <c r="H25" s="160">
        <v>1900</v>
      </c>
      <c r="I25" s="117">
        <f>AVERAGE(F25,H25)</f>
        <v>2450</v>
      </c>
      <c r="J25" s="77">
        <v>1</v>
      </c>
      <c r="K25" s="158">
        <f t="shared" si="16"/>
        <v>150</v>
      </c>
      <c r="L25" s="159">
        <f t="shared" si="17"/>
        <v>1000</v>
      </c>
      <c r="M25" s="164">
        <f t="shared" si="17"/>
        <v>600</v>
      </c>
      <c r="N25" s="159">
        <f t="shared" si="17"/>
        <v>100</v>
      </c>
      <c r="O25" s="159">
        <v>190</v>
      </c>
      <c r="P25" s="130">
        <f>M25</f>
        <v>600</v>
      </c>
      <c r="Q25" s="77">
        <v>1</v>
      </c>
      <c r="R25" s="158">
        <v>800</v>
      </c>
      <c r="S25" s="159">
        <f t="shared" si="19"/>
        <v>4000</v>
      </c>
      <c r="T25" s="164">
        <f t="shared" si="19"/>
        <v>2400</v>
      </c>
      <c r="U25" s="159">
        <f t="shared" si="19"/>
        <v>400</v>
      </c>
      <c r="V25" s="164">
        <v>1520</v>
      </c>
      <c r="W25" s="121">
        <f>AVERAGE(T25,V25)</f>
        <v>1960</v>
      </c>
      <c r="X25" s="77">
        <v>1</v>
      </c>
      <c r="Y25" s="158">
        <f t="shared" si="20"/>
        <v>120</v>
      </c>
      <c r="Z25" s="159">
        <f t="shared" si="21"/>
        <v>800</v>
      </c>
      <c r="AA25" s="164">
        <f t="shared" si="21"/>
        <v>480</v>
      </c>
      <c r="AB25" s="159">
        <f t="shared" si="21"/>
        <v>80</v>
      </c>
      <c r="AC25" s="164">
        <v>150</v>
      </c>
      <c r="AD25" s="121">
        <f>AVERAGE(AA25,AC25)</f>
        <v>315</v>
      </c>
      <c r="AE25" s="166">
        <f t="shared" si="5"/>
        <v>5325</v>
      </c>
      <c r="AF25" s="78">
        <v>1</v>
      </c>
      <c r="AG25" s="127">
        <f t="shared" si="22"/>
        <v>640</v>
      </c>
      <c r="AH25" s="125">
        <f t="shared" si="23"/>
        <v>4000</v>
      </c>
      <c r="AI25" s="81">
        <v>2250</v>
      </c>
      <c r="AJ25" s="125">
        <f t="shared" si="24"/>
        <v>400</v>
      </c>
      <c r="AK25" s="81">
        <v>1520</v>
      </c>
      <c r="AL25" s="114">
        <f>AVERAGE(AI25,AK25)</f>
        <v>1885</v>
      </c>
      <c r="AM25" s="128">
        <f t="shared" si="25"/>
        <v>96</v>
      </c>
      <c r="AN25" s="126">
        <f t="shared" si="26"/>
        <v>800</v>
      </c>
      <c r="AO25" s="81">
        <f t="shared" si="26"/>
        <v>450</v>
      </c>
      <c r="AP25" s="126">
        <f t="shared" si="26"/>
        <v>80</v>
      </c>
      <c r="AQ25" s="81">
        <v>159</v>
      </c>
      <c r="AR25" s="136">
        <f>AVERAGE(AO25,AQ25)</f>
        <v>304.5</v>
      </c>
      <c r="AS25" s="14">
        <f t="shared" si="6"/>
        <v>2189.5</v>
      </c>
      <c r="AT25" s="78">
        <v>1</v>
      </c>
      <c r="AU25" s="128">
        <f t="shared" si="27"/>
        <v>512</v>
      </c>
      <c r="AV25" s="126">
        <f t="shared" si="28"/>
        <v>3750</v>
      </c>
      <c r="AW25" s="84">
        <v>2100</v>
      </c>
      <c r="AX25" s="126">
        <f t="shared" si="29"/>
        <v>300</v>
      </c>
      <c r="AY25" s="84">
        <v>1520</v>
      </c>
      <c r="AZ25" s="108">
        <f>AVERAGE(AW25,AY25)</f>
        <v>1810</v>
      </c>
      <c r="BA25" s="128">
        <f t="shared" si="7"/>
        <v>76.8</v>
      </c>
      <c r="BB25" s="126">
        <f t="shared" si="8"/>
        <v>750</v>
      </c>
      <c r="BC25" s="84">
        <f t="shared" si="8"/>
        <v>420</v>
      </c>
      <c r="BD25" s="126">
        <f t="shared" si="8"/>
        <v>60</v>
      </c>
      <c r="BE25" s="126">
        <v>90</v>
      </c>
      <c r="BF25" s="108">
        <f>BC25</f>
        <v>420</v>
      </c>
      <c r="BG25" s="14">
        <f t="shared" si="9"/>
        <v>2230</v>
      </c>
      <c r="BH25" s="78">
        <v>1</v>
      </c>
      <c r="BI25" s="128">
        <f t="shared" si="10"/>
        <v>409.6</v>
      </c>
      <c r="BJ25" s="126">
        <f t="shared" si="11"/>
        <v>3500</v>
      </c>
      <c r="BK25" s="87">
        <v>780</v>
      </c>
      <c r="BL25" s="126">
        <f t="shared" si="12"/>
        <v>250</v>
      </c>
      <c r="BM25" s="87">
        <v>1360</v>
      </c>
      <c r="BN25" s="112">
        <f>AVERAGE(BK25,BM25)</f>
        <v>1070</v>
      </c>
      <c r="BO25" s="142">
        <f t="shared" si="13"/>
        <v>61.44</v>
      </c>
      <c r="BP25" s="126">
        <f t="shared" si="14"/>
        <v>700</v>
      </c>
      <c r="BQ25" s="87">
        <f t="shared" si="14"/>
        <v>156</v>
      </c>
      <c r="BR25" s="126">
        <f t="shared" si="14"/>
        <v>50</v>
      </c>
      <c r="BS25" s="126">
        <v>70</v>
      </c>
      <c r="BT25" s="112">
        <f>BQ25</f>
        <v>156</v>
      </c>
      <c r="BU25" s="101">
        <f t="shared" si="15"/>
        <v>1226</v>
      </c>
      <c r="BV25" s="15">
        <f t="shared" si="4"/>
        <v>10970.5</v>
      </c>
    </row>
    <row r="26" spans="1:74" ht="13.5" hidden="1" thickBot="1" x14ac:dyDescent="0.25">
      <c r="A26" s="17"/>
      <c r="B26" s="18"/>
      <c r="C26" s="19"/>
      <c r="D26" s="76"/>
      <c r="E26" s="76"/>
      <c r="F26" s="76"/>
      <c r="G26" s="76"/>
      <c r="H26" s="76"/>
      <c r="I26" s="76"/>
      <c r="J26" s="245"/>
      <c r="K26" s="246"/>
      <c r="L26" s="246"/>
      <c r="M26" s="246"/>
      <c r="N26" s="246"/>
      <c r="O26" s="246"/>
      <c r="P26" s="246"/>
      <c r="Q26" s="245"/>
      <c r="R26" s="246"/>
      <c r="S26" s="246"/>
      <c r="T26" s="246"/>
      <c r="U26" s="246"/>
      <c r="V26" s="246"/>
      <c r="W26" s="246"/>
      <c r="X26" s="245"/>
      <c r="Y26" s="246"/>
      <c r="Z26" s="76"/>
      <c r="AA26" s="76"/>
      <c r="AB26" s="76"/>
      <c r="AC26" s="76"/>
      <c r="AD26" s="76"/>
      <c r="AE26" s="18"/>
      <c r="AF26" s="18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6"/>
      <c r="AR26" s="76"/>
      <c r="AS26" s="18"/>
      <c r="AT26" s="18"/>
      <c r="AU26" s="76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18"/>
      <c r="BH26" s="369" t="s">
        <v>74</v>
      </c>
      <c r="BI26" s="370"/>
      <c r="BJ26" s="370"/>
      <c r="BK26" s="370"/>
      <c r="BL26" s="370"/>
      <c r="BM26" s="370"/>
      <c r="BN26" s="370"/>
      <c r="BO26" s="370"/>
      <c r="BP26" s="370"/>
      <c r="BQ26" s="370"/>
      <c r="BR26" s="370"/>
      <c r="BS26" s="370"/>
      <c r="BT26" s="370"/>
      <c r="BU26" s="371"/>
      <c r="BV26" s="20">
        <f>ROUND(SUM(BV7:BV25),2)</f>
        <v>5916830.9100000001</v>
      </c>
    </row>
    <row r="27" spans="1:74" ht="24" customHeight="1" thickBot="1" x14ac:dyDescent="0.25">
      <c r="A27" s="430" t="s">
        <v>75</v>
      </c>
      <c r="B27" s="431"/>
      <c r="C27" s="431"/>
      <c r="D27" s="431"/>
      <c r="E27" s="431"/>
      <c r="F27" s="431"/>
      <c r="G27" s="431"/>
      <c r="H27" s="431"/>
      <c r="I27" s="432"/>
      <c r="J27" s="247"/>
      <c r="K27" s="248"/>
      <c r="L27" s="248"/>
      <c r="M27" s="248"/>
      <c r="N27" s="248"/>
      <c r="O27" s="248"/>
      <c r="P27" s="248"/>
      <c r="Q27" s="248"/>
      <c r="R27" s="248"/>
      <c r="S27" s="248"/>
      <c r="T27" s="248"/>
      <c r="U27" s="248"/>
      <c r="V27" s="248"/>
      <c r="W27" s="248"/>
      <c r="X27" s="248"/>
      <c r="Y27" s="248"/>
      <c r="Z27" s="23"/>
      <c r="AA27" s="23"/>
      <c r="AB27" s="23"/>
      <c r="AC27" s="23"/>
      <c r="AD27" s="23"/>
      <c r="AE27" s="22"/>
      <c r="AF27" s="24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2"/>
      <c r="AT27" s="24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2"/>
      <c r="BH27" s="24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9"/>
      <c r="BV27" s="25"/>
    </row>
    <row r="28" spans="1:74" ht="36.75" thickBot="1" x14ac:dyDescent="0.25">
      <c r="A28" s="26"/>
      <c r="B28" s="27"/>
      <c r="C28" s="298" t="s">
        <v>76</v>
      </c>
      <c r="D28" s="28" t="s">
        <v>118</v>
      </c>
      <c r="E28" s="67" t="s">
        <v>98</v>
      </c>
      <c r="F28" s="68" t="s">
        <v>123</v>
      </c>
      <c r="G28" s="67" t="s">
        <v>108</v>
      </c>
      <c r="H28" s="67" t="s">
        <v>119</v>
      </c>
      <c r="I28" s="69" t="s">
        <v>103</v>
      </c>
      <c r="J28" s="247"/>
      <c r="K28" s="249"/>
      <c r="L28" s="249"/>
      <c r="M28" s="249"/>
      <c r="N28" s="249"/>
      <c r="O28" s="249"/>
      <c r="P28" s="249"/>
      <c r="Q28" s="248"/>
      <c r="R28" s="248"/>
      <c r="S28" s="248"/>
      <c r="T28" s="248"/>
      <c r="U28" s="248"/>
      <c r="V28" s="248"/>
      <c r="W28" s="248"/>
      <c r="X28" s="248"/>
      <c r="Y28" s="248"/>
      <c r="Z28" s="23"/>
      <c r="AA28" s="23"/>
      <c r="AB28" s="23"/>
      <c r="AC28" s="23"/>
      <c r="AD28" s="23"/>
      <c r="AE28" s="22"/>
      <c r="AF28" s="24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2"/>
      <c r="AT28" s="24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2"/>
      <c r="BH28" s="24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9"/>
      <c r="BV28" s="30"/>
    </row>
    <row r="29" spans="1:74" ht="24" customHeight="1" thickBot="1" x14ac:dyDescent="0.25">
      <c r="A29" s="381" t="s">
        <v>37</v>
      </c>
      <c r="B29" s="382"/>
      <c r="C29" s="31">
        <v>2</v>
      </c>
      <c r="D29" s="256">
        <f t="shared" ref="D29:G30" si="34">R7*0.7</f>
        <v>1456</v>
      </c>
      <c r="E29" s="152">
        <f t="shared" si="34"/>
        <v>4379.2</v>
      </c>
      <c r="F29" s="257">
        <f t="shared" si="34"/>
        <v>3751.9999999999995</v>
      </c>
      <c r="G29" s="257">
        <f t="shared" si="34"/>
        <v>1959.9999999999998</v>
      </c>
      <c r="H29" s="186">
        <v>1200</v>
      </c>
      <c r="I29" s="188">
        <f>AVERAGE(D29,F29:G29)</f>
        <v>2389.3333333333335</v>
      </c>
      <c r="J29" s="250"/>
      <c r="K29" s="251"/>
      <c r="L29" s="251"/>
      <c r="M29" s="251"/>
      <c r="N29" s="251"/>
      <c r="O29" s="251"/>
      <c r="P29" s="251"/>
      <c r="Q29" s="252"/>
      <c r="R29" s="247"/>
      <c r="S29" s="247"/>
      <c r="T29" s="247"/>
      <c r="U29" s="247"/>
      <c r="V29" s="247"/>
      <c r="W29" s="247"/>
      <c r="X29" s="247"/>
      <c r="Y29" s="247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22"/>
      <c r="AU29" s="22"/>
      <c r="AV29" s="22"/>
      <c r="AW29" s="22"/>
      <c r="AX29" s="22"/>
      <c r="AY29" s="22"/>
      <c r="AZ29" s="22"/>
      <c r="BA29" s="35"/>
      <c r="BB29" s="35"/>
      <c r="BC29" s="35"/>
      <c r="BD29" s="35"/>
      <c r="BE29" s="35"/>
      <c r="BF29" s="35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9"/>
      <c r="BV29" s="36">
        <f>C29*I29</f>
        <v>4778.666666666667</v>
      </c>
    </row>
    <row r="30" spans="1:74" ht="24" customHeight="1" thickBot="1" x14ac:dyDescent="0.25">
      <c r="A30" s="383" t="s">
        <v>39</v>
      </c>
      <c r="B30" s="384"/>
      <c r="C30" s="37">
        <v>2</v>
      </c>
      <c r="D30" s="258">
        <f t="shared" si="34"/>
        <v>1456</v>
      </c>
      <c r="E30" s="156">
        <f t="shared" si="34"/>
        <v>4031.9999999999995</v>
      </c>
      <c r="F30" s="156">
        <f t="shared" si="34"/>
        <v>3751.9999999999995</v>
      </c>
      <c r="G30" s="259">
        <f t="shared" si="34"/>
        <v>1680</v>
      </c>
      <c r="H30" s="176">
        <v>1000</v>
      </c>
      <c r="I30" s="190">
        <f>AVERAGE(D30,G30)</f>
        <v>1568</v>
      </c>
      <c r="J30" s="250"/>
      <c r="K30" s="251"/>
      <c r="L30" s="251"/>
      <c r="M30" s="251"/>
      <c r="N30" s="251"/>
      <c r="O30" s="251"/>
      <c r="P30" s="251"/>
      <c r="Q30" s="252"/>
      <c r="R30" s="247"/>
      <c r="S30" s="247"/>
      <c r="T30" s="247"/>
      <c r="U30" s="247"/>
      <c r="V30" s="247"/>
      <c r="W30" s="247"/>
      <c r="X30" s="247"/>
      <c r="Y30" s="247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22"/>
      <c r="AU30" s="35"/>
      <c r="AV30" s="35"/>
      <c r="AW30" s="35"/>
      <c r="AX30" s="35"/>
      <c r="AY30" s="35"/>
      <c r="AZ30" s="35"/>
      <c r="BA30" s="38"/>
      <c r="BB30" s="38"/>
      <c r="BC30" s="38"/>
      <c r="BD30" s="38"/>
      <c r="BE30" s="38"/>
      <c r="BF30" s="38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9"/>
      <c r="BV30" s="36">
        <f t="shared" ref="BV30:BV47" si="35">C30*I30</f>
        <v>3136</v>
      </c>
    </row>
    <row r="31" spans="1:74" ht="24" customHeight="1" thickBot="1" x14ac:dyDescent="0.25">
      <c r="A31" s="383" t="s">
        <v>41</v>
      </c>
      <c r="B31" s="384"/>
      <c r="C31" s="37">
        <v>2</v>
      </c>
      <c r="D31" s="258">
        <f t="shared" ref="D31:G46" si="36">R9*0.7</f>
        <v>2352</v>
      </c>
      <c r="E31" s="156">
        <f t="shared" si="36"/>
        <v>5320</v>
      </c>
      <c r="F31" s="259">
        <f t="shared" si="36"/>
        <v>3751.9999999999995</v>
      </c>
      <c r="G31" s="259">
        <f t="shared" si="36"/>
        <v>1847.9999999999998</v>
      </c>
      <c r="H31" s="176">
        <v>1200</v>
      </c>
      <c r="I31" s="190">
        <f>AVERAGE(D31,F31:G31)</f>
        <v>2650.6666666666665</v>
      </c>
      <c r="J31" s="250"/>
      <c r="K31" s="251"/>
      <c r="L31" s="251"/>
      <c r="M31" s="251"/>
      <c r="N31" s="251"/>
      <c r="O31" s="251"/>
      <c r="P31" s="251"/>
      <c r="Q31" s="252"/>
      <c r="R31" s="247"/>
      <c r="S31" s="247"/>
      <c r="T31" s="247"/>
      <c r="U31" s="247"/>
      <c r="V31" s="247"/>
      <c r="W31" s="247"/>
      <c r="X31" s="247"/>
      <c r="Y31" s="247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9"/>
      <c r="BV31" s="36">
        <f t="shared" si="35"/>
        <v>5301.333333333333</v>
      </c>
    </row>
    <row r="32" spans="1:74" ht="24" customHeight="1" thickBot="1" x14ac:dyDescent="0.25">
      <c r="A32" s="383" t="s">
        <v>43</v>
      </c>
      <c r="B32" s="384"/>
      <c r="C32" s="37">
        <v>2</v>
      </c>
      <c r="D32" s="258">
        <f t="shared" si="36"/>
        <v>2352</v>
      </c>
      <c r="E32" s="156">
        <f t="shared" si="36"/>
        <v>5040</v>
      </c>
      <c r="F32" s="259">
        <f t="shared" si="36"/>
        <v>3751.9999999999995</v>
      </c>
      <c r="G32" s="259">
        <f t="shared" si="36"/>
        <v>1847.9999999999998</v>
      </c>
      <c r="H32" s="176">
        <v>1000</v>
      </c>
      <c r="I32" s="190">
        <f>AVERAGE(D32,F32:G32)</f>
        <v>2650.6666666666665</v>
      </c>
      <c r="J32" s="250"/>
      <c r="K32" s="251"/>
      <c r="L32" s="251"/>
      <c r="M32" s="251"/>
      <c r="N32" s="251"/>
      <c r="O32" s="251"/>
      <c r="P32" s="251"/>
      <c r="Q32" s="247"/>
      <c r="R32" s="247"/>
      <c r="S32" s="247"/>
      <c r="T32" s="247"/>
      <c r="U32" s="247"/>
      <c r="V32" s="247"/>
      <c r="W32" s="247"/>
      <c r="X32" s="247"/>
      <c r="Y32" s="247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9"/>
      <c r="BV32" s="36">
        <f t="shared" si="35"/>
        <v>5301.333333333333</v>
      </c>
    </row>
    <row r="33" spans="1:74" ht="24" customHeight="1" thickBot="1" x14ac:dyDescent="0.25">
      <c r="A33" s="383" t="s">
        <v>45</v>
      </c>
      <c r="B33" s="384"/>
      <c r="C33" s="37">
        <v>2</v>
      </c>
      <c r="D33" s="157">
        <f t="shared" si="36"/>
        <v>350</v>
      </c>
      <c r="E33" s="156">
        <f t="shared" si="36"/>
        <v>4200</v>
      </c>
      <c r="F33" s="259">
        <f t="shared" si="36"/>
        <v>2184</v>
      </c>
      <c r="G33" s="259">
        <f t="shared" si="36"/>
        <v>1540</v>
      </c>
      <c r="H33" s="261">
        <v>1000</v>
      </c>
      <c r="I33" s="263">
        <f>AVERAGE(F33:H33)</f>
        <v>1574.6666666666667</v>
      </c>
      <c r="J33" s="250"/>
      <c r="K33" s="253"/>
      <c r="L33" s="253"/>
      <c r="M33" s="253"/>
      <c r="N33" s="253"/>
      <c r="O33" s="253"/>
      <c r="P33" s="253"/>
      <c r="Q33" s="249"/>
      <c r="R33" s="249"/>
      <c r="S33" s="249"/>
      <c r="T33" s="249"/>
      <c r="U33" s="249"/>
      <c r="V33" s="249"/>
      <c r="W33" s="249"/>
      <c r="X33" s="249"/>
      <c r="Y33" s="24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9"/>
      <c r="BV33" s="36">
        <f t="shared" si="35"/>
        <v>3149.3333333333335</v>
      </c>
    </row>
    <row r="34" spans="1:74" ht="24" customHeight="1" thickBot="1" x14ac:dyDescent="0.25">
      <c r="A34" s="383" t="s">
        <v>47</v>
      </c>
      <c r="B34" s="384"/>
      <c r="C34" s="37">
        <v>2</v>
      </c>
      <c r="D34" s="258">
        <f t="shared" si="36"/>
        <v>1400</v>
      </c>
      <c r="E34" s="156">
        <f t="shared" si="36"/>
        <v>3919.9999999999995</v>
      </c>
      <c r="F34" s="259">
        <f t="shared" si="36"/>
        <v>2072</v>
      </c>
      <c r="G34" s="259">
        <f t="shared" si="36"/>
        <v>1400</v>
      </c>
      <c r="H34" s="176">
        <v>720</v>
      </c>
      <c r="I34" s="190">
        <f>AVERAGE(D34,F34:G34)</f>
        <v>1624</v>
      </c>
      <c r="J34" s="250"/>
      <c r="K34" s="254"/>
      <c r="L34" s="254"/>
      <c r="M34" s="254"/>
      <c r="N34" s="254"/>
      <c r="O34" s="254"/>
      <c r="P34" s="254"/>
      <c r="Q34" s="254"/>
      <c r="R34" s="254"/>
      <c r="S34" s="254"/>
      <c r="T34" s="254"/>
      <c r="U34" s="254"/>
      <c r="V34" s="254"/>
      <c r="W34" s="254"/>
      <c r="X34" s="254"/>
      <c r="Y34" s="254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9"/>
      <c r="BV34" s="36">
        <f t="shared" si="35"/>
        <v>3248</v>
      </c>
    </row>
    <row r="35" spans="1:74" ht="24" customHeight="1" thickBot="1" x14ac:dyDescent="0.25">
      <c r="A35" s="383" t="s">
        <v>49</v>
      </c>
      <c r="B35" s="384"/>
      <c r="C35" s="37">
        <v>2</v>
      </c>
      <c r="D35" s="258">
        <f t="shared" si="36"/>
        <v>1400</v>
      </c>
      <c r="E35" s="156">
        <f t="shared" si="36"/>
        <v>3639.9999999999995</v>
      </c>
      <c r="F35" s="259">
        <f t="shared" si="36"/>
        <v>2184</v>
      </c>
      <c r="G35" s="156">
        <f t="shared" si="36"/>
        <v>840</v>
      </c>
      <c r="H35" s="176">
        <v>480</v>
      </c>
      <c r="I35" s="190">
        <f>AVERAGE(D35,F35)</f>
        <v>1792</v>
      </c>
      <c r="J35" s="250"/>
      <c r="K35" s="394"/>
      <c r="L35" s="394"/>
      <c r="M35" s="394"/>
      <c r="N35" s="394"/>
      <c r="O35" s="394"/>
      <c r="P35" s="394"/>
      <c r="Q35" s="394"/>
      <c r="R35" s="394"/>
      <c r="S35" s="394"/>
      <c r="T35" s="394"/>
      <c r="U35" s="254"/>
      <c r="V35" s="254"/>
      <c r="W35" s="254"/>
      <c r="X35" s="254"/>
      <c r="Y35" s="254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9"/>
      <c r="BV35" s="36">
        <f t="shared" si="35"/>
        <v>3584</v>
      </c>
    </row>
    <row r="36" spans="1:74" ht="24" customHeight="1" thickBot="1" x14ac:dyDescent="0.25">
      <c r="A36" s="383" t="s">
        <v>83</v>
      </c>
      <c r="B36" s="384"/>
      <c r="C36" s="37">
        <v>2</v>
      </c>
      <c r="D36" s="258">
        <f t="shared" si="36"/>
        <v>1400</v>
      </c>
      <c r="E36" s="156">
        <f t="shared" si="36"/>
        <v>3360</v>
      </c>
      <c r="F36" s="259">
        <f t="shared" si="36"/>
        <v>2072</v>
      </c>
      <c r="G36" s="259">
        <f t="shared" si="36"/>
        <v>840</v>
      </c>
      <c r="H36" s="176">
        <v>440</v>
      </c>
      <c r="I36" s="263">
        <f>AVERAGE(D36,F36:G36)</f>
        <v>1437.3333333333333</v>
      </c>
      <c r="J36" s="250"/>
      <c r="K36" s="394"/>
      <c r="L36" s="394"/>
      <c r="M36" s="394"/>
      <c r="N36" s="394"/>
      <c r="O36" s="394"/>
      <c r="P36" s="394"/>
      <c r="Q36" s="394"/>
      <c r="R36" s="394"/>
      <c r="S36" s="394"/>
      <c r="T36" s="394"/>
      <c r="U36" s="254"/>
      <c r="V36" s="254"/>
      <c r="W36" s="254"/>
      <c r="X36" s="254"/>
      <c r="Y36" s="254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9"/>
      <c r="BV36" s="36">
        <f t="shared" si="35"/>
        <v>2874.6666666666665</v>
      </c>
    </row>
    <row r="37" spans="1:74" ht="24" customHeight="1" thickBot="1" x14ac:dyDescent="0.25">
      <c r="A37" s="383" t="s">
        <v>53</v>
      </c>
      <c r="B37" s="384"/>
      <c r="C37" s="37">
        <v>4</v>
      </c>
      <c r="D37" s="258">
        <f t="shared" si="36"/>
        <v>1007.9999999999999</v>
      </c>
      <c r="E37" s="156">
        <f t="shared" si="36"/>
        <v>3807.9999999999995</v>
      </c>
      <c r="F37" s="259">
        <f t="shared" si="36"/>
        <v>1624</v>
      </c>
      <c r="G37" s="156">
        <f t="shared" si="36"/>
        <v>700</v>
      </c>
      <c r="H37" s="176">
        <v>440</v>
      </c>
      <c r="I37" s="263">
        <f>AVERAGE(D37,F37)</f>
        <v>1316</v>
      </c>
      <c r="J37" s="250"/>
      <c r="K37" s="394"/>
      <c r="L37" s="394"/>
      <c r="M37" s="394"/>
      <c r="N37" s="394"/>
      <c r="O37" s="394"/>
      <c r="P37" s="394"/>
      <c r="Q37" s="394"/>
      <c r="R37" s="394"/>
      <c r="S37" s="394"/>
      <c r="T37" s="394"/>
      <c r="U37" s="254"/>
      <c r="V37" s="254"/>
      <c r="W37" s="254"/>
      <c r="X37" s="254"/>
      <c r="Y37" s="254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9"/>
      <c r="BV37" s="36">
        <f t="shared" si="35"/>
        <v>5264</v>
      </c>
    </row>
    <row r="38" spans="1:74" ht="24" customHeight="1" thickBot="1" x14ac:dyDescent="0.25">
      <c r="A38" s="383" t="s">
        <v>55</v>
      </c>
      <c r="B38" s="384"/>
      <c r="C38" s="37">
        <v>34</v>
      </c>
      <c r="D38" s="258">
        <f t="shared" si="36"/>
        <v>896</v>
      </c>
      <c r="E38" s="156">
        <f t="shared" si="36"/>
        <v>3472</v>
      </c>
      <c r="F38" s="259">
        <f t="shared" si="36"/>
        <v>1512</v>
      </c>
      <c r="G38" s="156">
        <f t="shared" si="36"/>
        <v>560</v>
      </c>
      <c r="H38" s="176">
        <v>300</v>
      </c>
      <c r="I38" s="263">
        <f>AVERAGE(D38,F38)</f>
        <v>1204</v>
      </c>
      <c r="J38" s="250"/>
      <c r="K38" s="394"/>
      <c r="L38" s="394"/>
      <c r="M38" s="394"/>
      <c r="N38" s="394"/>
      <c r="O38" s="394"/>
      <c r="P38" s="394"/>
      <c r="Q38" s="394"/>
      <c r="R38" s="394"/>
      <c r="S38" s="394"/>
      <c r="T38" s="394"/>
      <c r="U38" s="254"/>
      <c r="V38" s="254"/>
      <c r="W38" s="254"/>
      <c r="X38" s="254"/>
      <c r="Y38" s="254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9"/>
      <c r="BV38" s="36">
        <f t="shared" si="35"/>
        <v>40936</v>
      </c>
    </row>
    <row r="39" spans="1:74" ht="24" customHeight="1" thickBot="1" x14ac:dyDescent="0.25">
      <c r="A39" s="383" t="s">
        <v>57</v>
      </c>
      <c r="B39" s="384"/>
      <c r="C39" s="37">
        <v>8</v>
      </c>
      <c r="D39" s="258">
        <f t="shared" si="36"/>
        <v>840</v>
      </c>
      <c r="E39" s="156">
        <f t="shared" si="36"/>
        <v>3360</v>
      </c>
      <c r="F39" s="259">
        <f t="shared" si="36"/>
        <v>1400</v>
      </c>
      <c r="G39" s="156">
        <f t="shared" si="36"/>
        <v>448</v>
      </c>
      <c r="H39" s="176">
        <v>300</v>
      </c>
      <c r="I39" s="263">
        <f>AVERAGE(D39,F39)</f>
        <v>1120</v>
      </c>
      <c r="J39" s="250"/>
      <c r="K39" s="429"/>
      <c r="L39" s="429"/>
      <c r="M39" s="429"/>
      <c r="N39" s="429"/>
      <c r="O39" s="429"/>
      <c r="P39" s="429"/>
      <c r="Q39" s="429"/>
      <c r="R39" s="429"/>
      <c r="S39" s="429"/>
      <c r="T39" s="429"/>
      <c r="U39" s="254"/>
      <c r="V39" s="254"/>
      <c r="W39" s="254"/>
      <c r="X39" s="254"/>
      <c r="Y39" s="254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9"/>
      <c r="BV39" s="36">
        <f t="shared" si="35"/>
        <v>8960</v>
      </c>
    </row>
    <row r="40" spans="1:74" ht="24" customHeight="1" thickBot="1" x14ac:dyDescent="0.25">
      <c r="A40" s="383" t="s">
        <v>59</v>
      </c>
      <c r="B40" s="384"/>
      <c r="C40" s="37">
        <v>26</v>
      </c>
      <c r="D40" s="258">
        <f t="shared" si="36"/>
        <v>728</v>
      </c>
      <c r="E40" s="156">
        <f t="shared" si="36"/>
        <v>840</v>
      </c>
      <c r="F40" s="259">
        <f t="shared" si="36"/>
        <v>728</v>
      </c>
      <c r="G40" s="156">
        <f t="shared" si="36"/>
        <v>280</v>
      </c>
      <c r="H40" s="176">
        <v>50</v>
      </c>
      <c r="I40" s="263">
        <f>AVERAGE(D40,F40)</f>
        <v>728</v>
      </c>
      <c r="J40" s="250"/>
      <c r="K40" s="429"/>
      <c r="L40" s="429"/>
      <c r="M40" s="429"/>
      <c r="N40" s="429"/>
      <c r="O40" s="429"/>
      <c r="P40" s="429"/>
      <c r="Q40" s="429"/>
      <c r="R40" s="429"/>
      <c r="S40" s="429"/>
      <c r="T40" s="429"/>
      <c r="U40" s="254"/>
      <c r="V40" s="254"/>
      <c r="W40" s="254"/>
      <c r="X40" s="254"/>
      <c r="Y40" s="254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9"/>
      <c r="BV40" s="36">
        <f t="shared" si="35"/>
        <v>18928</v>
      </c>
    </row>
    <row r="41" spans="1:74" ht="24" customHeight="1" thickBot="1" x14ac:dyDescent="0.25">
      <c r="A41" s="383" t="s">
        <v>61</v>
      </c>
      <c r="B41" s="384"/>
      <c r="C41" s="37">
        <v>20</v>
      </c>
      <c r="D41" s="258">
        <f t="shared" si="36"/>
        <v>1120</v>
      </c>
      <c r="E41" s="156">
        <f t="shared" si="36"/>
        <v>3360</v>
      </c>
      <c r="F41" s="259">
        <f t="shared" si="36"/>
        <v>1959.9999999999998</v>
      </c>
      <c r="G41" s="259">
        <f t="shared" si="36"/>
        <v>840</v>
      </c>
      <c r="H41" s="176">
        <v>350</v>
      </c>
      <c r="I41" s="263">
        <f>AVERAGE(D41,F41:G41)</f>
        <v>1306.6666666666667</v>
      </c>
      <c r="J41" s="250"/>
      <c r="K41" s="254"/>
      <c r="L41" s="254"/>
      <c r="M41" s="254"/>
      <c r="N41" s="254"/>
      <c r="O41" s="254"/>
      <c r="P41" s="254"/>
      <c r="Q41" s="254"/>
      <c r="R41" s="254"/>
      <c r="S41" s="254"/>
      <c r="T41" s="254"/>
      <c r="U41" s="254"/>
      <c r="V41" s="254"/>
      <c r="W41" s="254"/>
      <c r="X41" s="254"/>
      <c r="Y41" s="254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9"/>
      <c r="BV41" s="36">
        <f t="shared" si="35"/>
        <v>26133.333333333336</v>
      </c>
    </row>
    <row r="42" spans="1:74" ht="24" customHeight="1" thickBot="1" x14ac:dyDescent="0.25">
      <c r="A42" s="383" t="s">
        <v>63</v>
      </c>
      <c r="B42" s="384"/>
      <c r="C42" s="37">
        <v>4</v>
      </c>
      <c r="D42" s="258">
        <f t="shared" si="36"/>
        <v>1400</v>
      </c>
      <c r="E42" s="156">
        <f t="shared" si="36"/>
        <v>2352</v>
      </c>
      <c r="F42" s="259">
        <f t="shared" si="36"/>
        <v>1288</v>
      </c>
      <c r="G42" s="156">
        <f t="shared" si="36"/>
        <v>420</v>
      </c>
      <c r="H42" s="176">
        <v>200</v>
      </c>
      <c r="I42" s="263">
        <f>AVERAGE(D42,F42:G42)</f>
        <v>1036</v>
      </c>
      <c r="J42" s="250"/>
      <c r="K42" s="254"/>
      <c r="L42" s="254"/>
      <c r="M42" s="254"/>
      <c r="N42" s="254"/>
      <c r="O42" s="254"/>
      <c r="P42" s="254"/>
      <c r="Q42" s="254"/>
      <c r="R42" s="254"/>
      <c r="S42" s="254"/>
      <c r="T42" s="254"/>
      <c r="U42" s="254"/>
      <c r="V42" s="254"/>
      <c r="W42" s="254"/>
      <c r="X42" s="254"/>
      <c r="Y42" s="254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9"/>
      <c r="BV42" s="36">
        <f t="shared" si="35"/>
        <v>4144</v>
      </c>
    </row>
    <row r="43" spans="1:74" ht="24" customHeight="1" thickBot="1" x14ac:dyDescent="0.25">
      <c r="A43" s="383" t="s">
        <v>65</v>
      </c>
      <c r="B43" s="384"/>
      <c r="C43" s="37">
        <v>2</v>
      </c>
      <c r="D43" s="258">
        <f t="shared" si="36"/>
        <v>3360</v>
      </c>
      <c r="E43" s="156">
        <f t="shared" si="36"/>
        <v>4480</v>
      </c>
      <c r="F43" s="259">
        <f t="shared" si="36"/>
        <v>3136</v>
      </c>
      <c r="G43" s="259">
        <f t="shared" si="36"/>
        <v>1959.9999999999998</v>
      </c>
      <c r="H43" s="176">
        <v>960</v>
      </c>
      <c r="I43" s="263">
        <f>AVERAGE(D43,F43:G43)</f>
        <v>2818.6666666666665</v>
      </c>
      <c r="J43" s="250"/>
      <c r="K43" s="254"/>
      <c r="L43" s="254"/>
      <c r="M43" s="254"/>
      <c r="N43" s="254"/>
      <c r="O43" s="254"/>
      <c r="P43" s="254"/>
      <c r="Q43" s="254"/>
      <c r="R43" s="254"/>
      <c r="S43" s="254"/>
      <c r="T43" s="254"/>
      <c r="U43" s="254"/>
      <c r="V43" s="254"/>
      <c r="W43" s="254"/>
      <c r="X43" s="254"/>
      <c r="Y43" s="254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9"/>
      <c r="BV43" s="36">
        <f t="shared" si="35"/>
        <v>5637.333333333333</v>
      </c>
    </row>
    <row r="44" spans="1:74" ht="24" customHeight="1" thickBot="1" x14ac:dyDescent="0.25">
      <c r="A44" s="383" t="s">
        <v>67</v>
      </c>
      <c r="B44" s="384"/>
      <c r="C44" s="37">
        <v>2</v>
      </c>
      <c r="D44" s="258">
        <f t="shared" si="36"/>
        <v>2520</v>
      </c>
      <c r="E44" s="156">
        <f t="shared" si="36"/>
        <v>3919.9999999999995</v>
      </c>
      <c r="F44" s="259">
        <f t="shared" si="36"/>
        <v>2352</v>
      </c>
      <c r="G44" s="259">
        <f t="shared" si="36"/>
        <v>1400</v>
      </c>
      <c r="H44" s="176">
        <v>950</v>
      </c>
      <c r="I44" s="263">
        <f>AVERAGE(D44,F44:G44)</f>
        <v>2090.6666666666665</v>
      </c>
      <c r="J44" s="250"/>
      <c r="K44" s="254"/>
      <c r="L44" s="254"/>
      <c r="M44" s="254"/>
      <c r="N44" s="254"/>
      <c r="O44" s="254"/>
      <c r="P44" s="254"/>
      <c r="Q44" s="254"/>
      <c r="R44" s="254"/>
      <c r="S44" s="254"/>
      <c r="T44" s="254"/>
      <c r="U44" s="254"/>
      <c r="V44" s="254"/>
      <c r="W44" s="254"/>
      <c r="X44" s="254"/>
      <c r="Y44" s="254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9"/>
      <c r="BV44" s="36">
        <f t="shared" si="35"/>
        <v>4181.333333333333</v>
      </c>
    </row>
    <row r="45" spans="1:74" ht="24" customHeight="1" thickBot="1" x14ac:dyDescent="0.25">
      <c r="A45" s="383" t="s">
        <v>69</v>
      </c>
      <c r="B45" s="384"/>
      <c r="C45" s="37">
        <v>2</v>
      </c>
      <c r="D45" s="258">
        <f t="shared" si="36"/>
        <v>1007.9999999999999</v>
      </c>
      <c r="E45" s="156">
        <f t="shared" si="36"/>
        <v>3919.9999999999995</v>
      </c>
      <c r="F45" s="259">
        <f t="shared" si="36"/>
        <v>2128</v>
      </c>
      <c r="G45" s="156">
        <f t="shared" si="36"/>
        <v>728</v>
      </c>
      <c r="H45" s="176">
        <v>560</v>
      </c>
      <c r="I45" s="263">
        <f>AVERAGE(D45,F45)</f>
        <v>1568</v>
      </c>
      <c r="J45" s="250"/>
      <c r="K45" s="254"/>
      <c r="L45" s="254"/>
      <c r="M45" s="254"/>
      <c r="N45" s="254"/>
      <c r="O45" s="254"/>
      <c r="P45" s="254"/>
      <c r="Q45" s="254"/>
      <c r="R45" s="254"/>
      <c r="S45" s="254"/>
      <c r="T45" s="254"/>
      <c r="U45" s="254"/>
      <c r="V45" s="254"/>
      <c r="W45" s="254"/>
      <c r="X45" s="254"/>
      <c r="Y45" s="254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9"/>
      <c r="BV45" s="36">
        <f t="shared" si="35"/>
        <v>3136</v>
      </c>
    </row>
    <row r="46" spans="1:74" ht="24" customHeight="1" thickBot="1" x14ac:dyDescent="0.25">
      <c r="A46" s="383" t="s">
        <v>71</v>
      </c>
      <c r="B46" s="384"/>
      <c r="C46" s="37">
        <v>2</v>
      </c>
      <c r="D46" s="157">
        <f t="shared" si="36"/>
        <v>560</v>
      </c>
      <c r="E46" s="156">
        <f t="shared" si="36"/>
        <v>2800</v>
      </c>
      <c r="F46" s="259">
        <f t="shared" si="36"/>
        <v>1624</v>
      </c>
      <c r="G46" s="156">
        <f t="shared" si="36"/>
        <v>560</v>
      </c>
      <c r="H46" s="261">
        <v>616</v>
      </c>
      <c r="I46" s="263">
        <f>AVERAGE(F46,H46)</f>
        <v>1120</v>
      </c>
      <c r="J46" s="250"/>
      <c r="K46" s="255"/>
      <c r="L46" s="255"/>
      <c r="M46" s="255"/>
      <c r="N46" s="255"/>
      <c r="O46" s="255"/>
      <c r="P46" s="255"/>
      <c r="Q46" s="247"/>
      <c r="R46" s="247"/>
      <c r="S46" s="247"/>
      <c r="T46" s="247"/>
      <c r="U46" s="247"/>
      <c r="V46" s="247"/>
      <c r="W46" s="247"/>
      <c r="X46" s="247"/>
      <c r="Y46" s="247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9"/>
      <c r="BV46" s="36">
        <f t="shared" si="35"/>
        <v>2240</v>
      </c>
    </row>
    <row r="47" spans="1:74" ht="24" customHeight="1" thickBot="1" x14ac:dyDescent="0.25">
      <c r="A47" s="407" t="s">
        <v>73</v>
      </c>
      <c r="B47" s="414"/>
      <c r="C47" s="42">
        <v>2</v>
      </c>
      <c r="D47" s="158">
        <f t="shared" ref="D47:F47" si="37">R25*0.7</f>
        <v>560</v>
      </c>
      <c r="E47" s="159">
        <f t="shared" si="37"/>
        <v>2800</v>
      </c>
      <c r="F47" s="260">
        <f t="shared" si="37"/>
        <v>1680</v>
      </c>
      <c r="G47" s="159">
        <f>U25*0.7</f>
        <v>280</v>
      </c>
      <c r="H47" s="262">
        <v>1000</v>
      </c>
      <c r="I47" s="264">
        <f>AVERAGE(F47,H47)</f>
        <v>1340</v>
      </c>
      <c r="J47" s="250"/>
      <c r="K47" s="255"/>
      <c r="L47" s="255"/>
      <c r="M47" s="255"/>
      <c r="N47" s="255"/>
      <c r="O47" s="255"/>
      <c r="P47" s="255"/>
      <c r="Q47" s="247"/>
      <c r="R47" s="247"/>
      <c r="S47" s="247"/>
      <c r="T47" s="247"/>
      <c r="U47" s="247"/>
      <c r="V47" s="247"/>
      <c r="W47" s="247"/>
      <c r="X47" s="247"/>
      <c r="Y47" s="247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9"/>
      <c r="BV47" s="36">
        <f t="shared" si="35"/>
        <v>2680</v>
      </c>
    </row>
    <row r="49" spans="1:10" ht="24" customHeight="1" x14ac:dyDescent="0.2">
      <c r="A49" s="427" t="s">
        <v>149</v>
      </c>
      <c r="B49" s="427"/>
      <c r="C49" s="427"/>
      <c r="D49" s="427"/>
      <c r="E49" s="427"/>
      <c r="F49" s="427"/>
      <c r="G49" s="427"/>
      <c r="H49" s="427"/>
      <c r="I49" s="427"/>
    </row>
    <row r="50" spans="1:10" ht="13.5" thickBot="1" x14ac:dyDescent="0.25"/>
    <row r="51" spans="1:10" ht="32.25" customHeight="1" thickBot="1" x14ac:dyDescent="0.25">
      <c r="A51" s="416" t="s">
        <v>84</v>
      </c>
      <c r="B51" s="417"/>
      <c r="C51" s="299" t="s">
        <v>160</v>
      </c>
      <c r="D51" s="102" t="s">
        <v>143</v>
      </c>
      <c r="E51" s="275" t="s">
        <v>144</v>
      </c>
      <c r="F51" s="267" t="s">
        <v>145</v>
      </c>
      <c r="G51" s="267" t="s">
        <v>146</v>
      </c>
      <c r="H51" s="267" t="s">
        <v>147</v>
      </c>
      <c r="I51" s="268" t="s">
        <v>148</v>
      </c>
    </row>
    <row r="52" spans="1:10" ht="24" customHeight="1" x14ac:dyDescent="0.2">
      <c r="A52" s="418" t="s">
        <v>86</v>
      </c>
      <c r="B52" s="419"/>
      <c r="C52" s="31">
        <v>2852</v>
      </c>
      <c r="D52" s="265">
        <v>620</v>
      </c>
      <c r="E52" s="266">
        <v>400</v>
      </c>
      <c r="F52" s="266">
        <v>450</v>
      </c>
      <c r="G52" s="266">
        <v>300</v>
      </c>
      <c r="H52" s="269">
        <v>200</v>
      </c>
      <c r="I52" s="272">
        <f>AVERAGE(E52:H52)</f>
        <v>337.5</v>
      </c>
    </row>
    <row r="53" spans="1:10" ht="24" customHeight="1" x14ac:dyDescent="0.2">
      <c r="A53" s="383" t="s">
        <v>87</v>
      </c>
      <c r="B53" s="384"/>
      <c r="C53" s="37">
        <v>1622</v>
      </c>
      <c r="D53" s="127">
        <f>D52+(D52*0.6)</f>
        <v>992</v>
      </c>
      <c r="E53" s="88">
        <f>E52+(E52*0.6)</f>
        <v>640</v>
      </c>
      <c r="F53" s="88">
        <v>270</v>
      </c>
      <c r="G53" s="88">
        <v>300</v>
      </c>
      <c r="H53" s="270">
        <v>320</v>
      </c>
      <c r="I53" s="273">
        <f>AVERAGE(E53:H53)</f>
        <v>382.5</v>
      </c>
    </row>
    <row r="54" spans="1:10" ht="24" customHeight="1" thickBot="1" x14ac:dyDescent="0.25">
      <c r="A54" s="407" t="s">
        <v>88</v>
      </c>
      <c r="B54" s="414"/>
      <c r="C54" s="42">
        <v>1632</v>
      </c>
      <c r="D54" s="91">
        <v>70</v>
      </c>
      <c r="E54" s="92">
        <f>E52*0.2</f>
        <v>80</v>
      </c>
      <c r="F54" s="92">
        <v>90</v>
      </c>
      <c r="G54" s="92">
        <v>60</v>
      </c>
      <c r="H54" s="271">
        <v>40</v>
      </c>
      <c r="I54" s="274">
        <f>AVERAGE(D54:H54)</f>
        <v>68</v>
      </c>
    </row>
    <row r="56" spans="1:10" ht="24" customHeight="1" x14ac:dyDescent="0.3">
      <c r="A56" s="428" t="s">
        <v>151</v>
      </c>
      <c r="B56" s="428"/>
      <c r="C56" s="428"/>
      <c r="D56" s="428"/>
      <c r="E56" s="428"/>
    </row>
    <row r="57" spans="1:10" ht="13.5" thickBot="1" x14ac:dyDescent="0.25"/>
    <row r="58" spans="1:10" ht="81.75" customHeight="1" thickBot="1" x14ac:dyDescent="0.25">
      <c r="A58" s="420" t="s">
        <v>150</v>
      </c>
      <c r="B58" s="417"/>
      <c r="C58" s="5" t="s">
        <v>89</v>
      </c>
      <c r="D58" s="103" t="s">
        <v>85</v>
      </c>
      <c r="E58" s="46" t="s">
        <v>90</v>
      </c>
    </row>
    <row r="59" spans="1:10" ht="24" customHeight="1" x14ac:dyDescent="0.2">
      <c r="A59" s="381" t="s">
        <v>91</v>
      </c>
      <c r="B59" s="421"/>
      <c r="C59" s="47">
        <v>15918</v>
      </c>
      <c r="D59" s="48">
        <v>7.89</v>
      </c>
      <c r="E59" s="95">
        <f>((C59*D59)*9.45%)+(C59*D59)</f>
        <v>137461.56039</v>
      </c>
    </row>
    <row r="60" spans="1:10" ht="24" customHeight="1" x14ac:dyDescent="0.2">
      <c r="A60" s="383" t="s">
        <v>92</v>
      </c>
      <c r="B60" s="413"/>
      <c r="C60" s="49">
        <v>24176</v>
      </c>
      <c r="D60" s="50">
        <v>7.99</v>
      </c>
      <c r="E60" s="95">
        <f t="shared" ref="E60:E61" si="38">((C60*D60)*9.45%)+(C60*D60)</f>
        <v>211420.44967999999</v>
      </c>
    </row>
    <row r="61" spans="1:10" ht="24" customHeight="1" thickBot="1" x14ac:dyDescent="0.25">
      <c r="A61" s="407" t="s">
        <v>93</v>
      </c>
      <c r="B61" s="408"/>
      <c r="C61" s="51">
        <v>18134</v>
      </c>
      <c r="D61" s="52">
        <v>8.2899999999999991</v>
      </c>
      <c r="E61" s="96">
        <f t="shared" si="38"/>
        <v>164537.12626999998</v>
      </c>
    </row>
    <row r="63" spans="1:10" x14ac:dyDescent="0.2">
      <c r="A63" s="32" t="s">
        <v>79</v>
      </c>
      <c r="B63" s="32"/>
      <c r="C63" s="32"/>
      <c r="D63" s="32"/>
      <c r="E63" s="32"/>
      <c r="F63" s="32"/>
      <c r="G63" s="33"/>
      <c r="H63" s="34"/>
      <c r="I63" s="34"/>
      <c r="J63" s="34"/>
    </row>
    <row r="64" spans="1:10" x14ac:dyDescent="0.2">
      <c r="A64" s="32" t="s">
        <v>80</v>
      </c>
      <c r="B64" s="32"/>
      <c r="C64" s="32"/>
      <c r="D64" s="32"/>
      <c r="E64" s="32"/>
      <c r="F64" s="32"/>
      <c r="G64" s="33"/>
      <c r="H64" s="34"/>
      <c r="I64" s="34"/>
      <c r="J64" s="34"/>
    </row>
    <row r="65" spans="1:10" x14ac:dyDescent="0.2">
      <c r="A65" s="32" t="s">
        <v>81</v>
      </c>
      <c r="B65" s="32"/>
      <c r="C65" s="32"/>
      <c r="D65" s="32"/>
      <c r="E65" s="32"/>
      <c r="F65" s="32"/>
      <c r="G65" s="22"/>
      <c r="H65" s="22"/>
      <c r="I65" s="22"/>
      <c r="J65" s="22"/>
    </row>
    <row r="66" spans="1:10" x14ac:dyDescent="0.2">
      <c r="A66" s="39" t="s">
        <v>82</v>
      </c>
      <c r="B66" s="39"/>
      <c r="C66" s="39"/>
      <c r="D66" s="39"/>
      <c r="E66" s="39"/>
      <c r="F66" s="39"/>
      <c r="G66" s="29"/>
      <c r="H66" s="29"/>
      <c r="I66" s="29"/>
      <c r="J66" s="29"/>
    </row>
    <row r="67" spans="1:10" ht="13.5" thickBot="1" x14ac:dyDescent="0.25">
      <c r="A67" s="40"/>
      <c r="B67" s="40"/>
      <c r="C67" s="40"/>
      <c r="D67" s="40"/>
      <c r="E67" s="40"/>
      <c r="F67" s="40"/>
      <c r="G67" s="40"/>
      <c r="H67" s="40"/>
      <c r="I67" s="40"/>
      <c r="J67" s="40"/>
    </row>
    <row r="68" spans="1:10" ht="12.75" customHeight="1" x14ac:dyDescent="0.2">
      <c r="A68" s="401" t="s">
        <v>126</v>
      </c>
      <c r="B68" s="402"/>
      <c r="C68" s="402"/>
      <c r="D68" s="402"/>
      <c r="E68" s="402"/>
      <c r="F68" s="402"/>
      <c r="G68" s="402"/>
      <c r="H68" s="402"/>
      <c r="I68" s="403"/>
      <c r="J68" s="276"/>
    </row>
    <row r="69" spans="1:10" ht="13.5" thickBot="1" x14ac:dyDescent="0.25">
      <c r="A69" s="404"/>
      <c r="B69" s="405"/>
      <c r="C69" s="405"/>
      <c r="D69" s="405"/>
      <c r="E69" s="405"/>
      <c r="F69" s="405"/>
      <c r="G69" s="405"/>
      <c r="H69" s="405"/>
      <c r="I69" s="406"/>
      <c r="J69" s="276"/>
    </row>
    <row r="70" spans="1:10" ht="13.5" thickBot="1" x14ac:dyDescent="0.25">
      <c r="A70" s="276"/>
      <c r="B70" s="276"/>
      <c r="C70" s="276"/>
      <c r="D70" s="276"/>
      <c r="E70" s="276"/>
      <c r="F70" s="276"/>
      <c r="G70" s="276"/>
      <c r="H70" s="276"/>
      <c r="I70" s="276"/>
      <c r="J70" s="276"/>
    </row>
    <row r="71" spans="1:10" ht="12.75" customHeight="1" x14ac:dyDescent="0.2">
      <c r="A71" s="395" t="s">
        <v>127</v>
      </c>
      <c r="B71" s="396"/>
      <c r="C71" s="396"/>
      <c r="D71" s="396"/>
      <c r="E71" s="396"/>
      <c r="F71" s="396"/>
      <c r="G71" s="396"/>
      <c r="H71" s="396"/>
      <c r="I71" s="397"/>
      <c r="J71" s="277"/>
    </row>
    <row r="72" spans="1:10" ht="13.5" thickBot="1" x14ac:dyDescent="0.25">
      <c r="A72" s="398"/>
      <c r="B72" s="399"/>
      <c r="C72" s="399"/>
      <c r="D72" s="399"/>
      <c r="E72" s="399"/>
      <c r="F72" s="399"/>
      <c r="G72" s="399"/>
      <c r="H72" s="399"/>
      <c r="I72" s="400"/>
      <c r="J72" s="277"/>
    </row>
  </sheetData>
  <mergeCells count="122">
    <mergeCell ref="E4:E5"/>
    <mergeCell ref="F4:F5"/>
    <mergeCell ref="G4:G5"/>
    <mergeCell ref="H4:H5"/>
    <mergeCell ref="I4:I5"/>
    <mergeCell ref="J4:J5"/>
    <mergeCell ref="A2:BV2"/>
    <mergeCell ref="A3:A6"/>
    <mergeCell ref="B3:B6"/>
    <mergeCell ref="C3:AE3"/>
    <mergeCell ref="AF3:AS3"/>
    <mergeCell ref="AT3:BG3"/>
    <mergeCell ref="BH3:BU3"/>
    <mergeCell ref="BV3:BV4"/>
    <mergeCell ref="C4:C5"/>
    <mergeCell ref="D4:D5"/>
    <mergeCell ref="Q4:Q5"/>
    <mergeCell ref="R4:R5"/>
    <mergeCell ref="S4:S5"/>
    <mergeCell ref="T4:T5"/>
    <mergeCell ref="U4:U5"/>
    <mergeCell ref="V4:V5"/>
    <mergeCell ref="K4:K5"/>
    <mergeCell ref="L4:L5"/>
    <mergeCell ref="M4:M5"/>
    <mergeCell ref="N4:N5"/>
    <mergeCell ref="O4:O5"/>
    <mergeCell ref="P4:P5"/>
    <mergeCell ref="AC4:AC5"/>
    <mergeCell ref="AD4:AD5"/>
    <mergeCell ref="AF4:AF5"/>
    <mergeCell ref="AG4:AG5"/>
    <mergeCell ref="AH4:AH5"/>
    <mergeCell ref="AI4:AI5"/>
    <mergeCell ref="W4:W5"/>
    <mergeCell ref="X4:X5"/>
    <mergeCell ref="Y4:Y5"/>
    <mergeCell ref="Z4:Z5"/>
    <mergeCell ref="AA4:AA5"/>
    <mergeCell ref="AB4:AB5"/>
    <mergeCell ref="AP4:AP5"/>
    <mergeCell ref="AQ4:AQ5"/>
    <mergeCell ref="AR4:AR5"/>
    <mergeCell ref="AT4:AT5"/>
    <mergeCell ref="AU4:AU5"/>
    <mergeCell ref="AV4:AV5"/>
    <mergeCell ref="AJ4:AJ5"/>
    <mergeCell ref="AK4:AK5"/>
    <mergeCell ref="AL4:AL5"/>
    <mergeCell ref="AM4:AM5"/>
    <mergeCell ref="AN4:AN5"/>
    <mergeCell ref="AO4:AO5"/>
    <mergeCell ref="BC4:BC5"/>
    <mergeCell ref="BD4:BD5"/>
    <mergeCell ref="BE4:BE5"/>
    <mergeCell ref="BF4:BF5"/>
    <mergeCell ref="BH4:BH5"/>
    <mergeCell ref="BI4:BI5"/>
    <mergeCell ref="AW4:AW5"/>
    <mergeCell ref="AX4:AX5"/>
    <mergeCell ref="AY4:AY5"/>
    <mergeCell ref="AZ4:AZ5"/>
    <mergeCell ref="BA4:BA5"/>
    <mergeCell ref="BB4:BB5"/>
    <mergeCell ref="BP4:BP5"/>
    <mergeCell ref="BQ4:BQ5"/>
    <mergeCell ref="BR4:BR5"/>
    <mergeCell ref="BS4:BS5"/>
    <mergeCell ref="BT4:BT5"/>
    <mergeCell ref="BV5:BV6"/>
    <mergeCell ref="BJ4:BJ5"/>
    <mergeCell ref="BK4:BK5"/>
    <mergeCell ref="BL4:BL5"/>
    <mergeCell ref="BM4:BM5"/>
    <mergeCell ref="BN4:BN5"/>
    <mergeCell ref="BO4:BO5"/>
    <mergeCell ref="AU6:AZ6"/>
    <mergeCell ref="BA6:BF6"/>
    <mergeCell ref="BI6:BN6"/>
    <mergeCell ref="BO6:BT6"/>
    <mergeCell ref="BH26:BU26"/>
    <mergeCell ref="A27:I27"/>
    <mergeCell ref="D6:I6"/>
    <mergeCell ref="K6:P6"/>
    <mergeCell ref="R6:W6"/>
    <mergeCell ref="Y6:AD6"/>
    <mergeCell ref="AG6:AL6"/>
    <mergeCell ref="AM6:AR6"/>
    <mergeCell ref="A35:B35"/>
    <mergeCell ref="K35:T36"/>
    <mergeCell ref="A36:B36"/>
    <mergeCell ref="A37:B37"/>
    <mergeCell ref="K37:T38"/>
    <mergeCell ref="A38:B38"/>
    <mergeCell ref="A29:B29"/>
    <mergeCell ref="A30:B30"/>
    <mergeCell ref="A31:B31"/>
    <mergeCell ref="A32:B32"/>
    <mergeCell ref="A33:B33"/>
    <mergeCell ref="A34:B34"/>
    <mergeCell ref="A44:B44"/>
    <mergeCell ref="A45:B45"/>
    <mergeCell ref="A46:B46"/>
    <mergeCell ref="A47:B47"/>
    <mergeCell ref="A51:B51"/>
    <mergeCell ref="A39:B39"/>
    <mergeCell ref="K39:T40"/>
    <mergeCell ref="A40:B40"/>
    <mergeCell ref="A41:B41"/>
    <mergeCell ref="A42:B42"/>
    <mergeCell ref="A43:B43"/>
    <mergeCell ref="A68:I69"/>
    <mergeCell ref="A71:I72"/>
    <mergeCell ref="A60:B60"/>
    <mergeCell ref="A61:B61"/>
    <mergeCell ref="A56:E56"/>
    <mergeCell ref="A52:B52"/>
    <mergeCell ref="A53:B53"/>
    <mergeCell ref="A54:B54"/>
    <mergeCell ref="A49:I49"/>
    <mergeCell ref="A58:B58"/>
    <mergeCell ref="A59:B59"/>
  </mergeCell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51"/>
  <sheetViews>
    <sheetView topLeftCell="B13" workbookViewId="0">
      <selection activeCell="Q45" sqref="Q45"/>
    </sheetView>
  </sheetViews>
  <sheetFormatPr defaultRowHeight="12.75" x14ac:dyDescent="0.2"/>
  <cols>
    <col min="2" max="2" width="29.140625" customWidth="1"/>
    <col min="3" max="3" width="5.7109375" customWidth="1"/>
    <col min="4" max="4" width="12.7109375" customWidth="1"/>
    <col min="5" max="5" width="5.7109375" customWidth="1"/>
    <col min="6" max="6" width="12.7109375" customWidth="1"/>
    <col min="7" max="7" width="5.7109375" customWidth="1"/>
    <col min="8" max="8" width="12.7109375" customWidth="1"/>
    <col min="9" max="9" width="5.7109375" customWidth="1"/>
    <col min="10" max="10" width="12.7109375" customWidth="1"/>
    <col min="11" max="11" width="13.7109375" customWidth="1"/>
    <col min="12" max="12" width="5.7109375" customWidth="1"/>
    <col min="13" max="14" width="12.7109375" customWidth="1"/>
    <col min="15" max="15" width="13.7109375" customWidth="1"/>
    <col min="16" max="16" width="5.7109375" customWidth="1"/>
    <col min="17" max="18" width="12.7109375" customWidth="1"/>
    <col min="19" max="19" width="13.7109375" customWidth="1"/>
    <col min="20" max="20" width="5.7109375" customWidth="1"/>
    <col min="21" max="22" width="12.7109375" customWidth="1"/>
    <col min="23" max="23" width="13.7109375" customWidth="1"/>
    <col min="24" max="24" width="15.5703125" customWidth="1"/>
  </cols>
  <sheetData>
    <row r="3" spans="1:24" ht="34.5" customHeight="1" x14ac:dyDescent="0.2">
      <c r="A3" s="477" t="s">
        <v>1</v>
      </c>
      <c r="B3" s="478" t="s">
        <v>2</v>
      </c>
      <c r="C3" s="491" t="s">
        <v>3</v>
      </c>
      <c r="D3" s="491"/>
      <c r="E3" s="491"/>
      <c r="F3" s="491"/>
      <c r="G3" s="491"/>
      <c r="H3" s="491"/>
      <c r="I3" s="491"/>
      <c r="J3" s="491"/>
      <c r="K3" s="492"/>
      <c r="L3" s="496" t="s">
        <v>139</v>
      </c>
      <c r="M3" s="496"/>
      <c r="N3" s="496"/>
      <c r="O3" s="496"/>
      <c r="P3" s="497" t="s">
        <v>5</v>
      </c>
      <c r="Q3" s="497"/>
      <c r="R3" s="497"/>
      <c r="S3" s="497"/>
      <c r="T3" s="498" t="s">
        <v>154</v>
      </c>
      <c r="U3" s="498"/>
      <c r="V3" s="498"/>
      <c r="W3" s="498"/>
      <c r="X3" s="486" t="s">
        <v>157</v>
      </c>
    </row>
    <row r="4" spans="1:24" ht="12.75" customHeight="1" x14ac:dyDescent="0.2">
      <c r="A4" s="477"/>
      <c r="B4" s="478"/>
      <c r="C4" s="478" t="s">
        <v>153</v>
      </c>
      <c r="D4" s="493" t="s">
        <v>99</v>
      </c>
      <c r="E4" s="478" t="s">
        <v>153</v>
      </c>
      <c r="F4" s="494" t="s">
        <v>100</v>
      </c>
      <c r="G4" s="478" t="s">
        <v>153</v>
      </c>
      <c r="H4" s="494" t="s">
        <v>101</v>
      </c>
      <c r="I4" s="478" t="s">
        <v>153</v>
      </c>
      <c r="J4" s="488" t="s">
        <v>102</v>
      </c>
      <c r="K4" s="289" t="s">
        <v>74</v>
      </c>
      <c r="L4" s="487" t="s">
        <v>153</v>
      </c>
      <c r="M4" s="489" t="s">
        <v>99</v>
      </c>
      <c r="N4" s="489" t="s">
        <v>100</v>
      </c>
      <c r="O4" s="281" t="s">
        <v>74</v>
      </c>
      <c r="P4" s="478" t="s">
        <v>153</v>
      </c>
      <c r="Q4" s="490" t="s">
        <v>99</v>
      </c>
      <c r="R4" s="490" t="s">
        <v>100</v>
      </c>
      <c r="S4" s="281" t="s">
        <v>74</v>
      </c>
      <c r="T4" s="478" t="s">
        <v>153</v>
      </c>
      <c r="U4" s="495" t="s">
        <v>99</v>
      </c>
      <c r="V4" s="495" t="s">
        <v>100</v>
      </c>
      <c r="W4" s="282" t="s">
        <v>74</v>
      </c>
      <c r="X4" s="486"/>
    </row>
    <row r="5" spans="1:24" ht="48" x14ac:dyDescent="0.2">
      <c r="A5" s="477"/>
      <c r="B5" s="478"/>
      <c r="C5" s="478"/>
      <c r="D5" s="493"/>
      <c r="E5" s="478"/>
      <c r="F5" s="494"/>
      <c r="G5" s="478"/>
      <c r="H5" s="494"/>
      <c r="I5" s="478"/>
      <c r="J5" s="488"/>
      <c r="K5" s="288" t="s">
        <v>10</v>
      </c>
      <c r="L5" s="487"/>
      <c r="M5" s="489"/>
      <c r="N5" s="489"/>
      <c r="O5" s="283" t="s">
        <v>11</v>
      </c>
      <c r="P5" s="478"/>
      <c r="Q5" s="490"/>
      <c r="R5" s="490"/>
      <c r="S5" s="283" t="s">
        <v>152</v>
      </c>
      <c r="T5" s="478"/>
      <c r="U5" s="495"/>
      <c r="V5" s="495"/>
      <c r="W5" s="283" t="s">
        <v>13</v>
      </c>
      <c r="X5" s="486"/>
    </row>
    <row r="6" spans="1:24" ht="15" customHeight="1" x14ac:dyDescent="0.2">
      <c r="A6" s="477"/>
      <c r="B6" s="478"/>
      <c r="C6" s="284" t="s">
        <v>15</v>
      </c>
      <c r="D6" s="286" t="s">
        <v>16</v>
      </c>
      <c r="E6" s="284" t="s">
        <v>17</v>
      </c>
      <c r="F6" s="286" t="s">
        <v>18</v>
      </c>
      <c r="G6" s="284" t="s">
        <v>19</v>
      </c>
      <c r="H6" s="286" t="s">
        <v>20</v>
      </c>
      <c r="I6" s="284" t="s">
        <v>21</v>
      </c>
      <c r="J6" s="286" t="s">
        <v>22</v>
      </c>
      <c r="K6" s="281" t="s">
        <v>23</v>
      </c>
      <c r="L6" s="284" t="s">
        <v>24</v>
      </c>
      <c r="M6" s="294" t="s">
        <v>25</v>
      </c>
      <c r="N6" s="294" t="s">
        <v>26</v>
      </c>
      <c r="O6" s="280" t="s">
        <v>27</v>
      </c>
      <c r="P6" s="284" t="s">
        <v>28</v>
      </c>
      <c r="Q6" s="293" t="s">
        <v>29</v>
      </c>
      <c r="R6" s="293" t="s">
        <v>30</v>
      </c>
      <c r="S6" s="280" t="s">
        <v>31</v>
      </c>
      <c r="T6" s="284" t="s">
        <v>32</v>
      </c>
      <c r="U6" s="295" t="s">
        <v>33</v>
      </c>
      <c r="V6" s="295" t="s">
        <v>34</v>
      </c>
      <c r="W6" s="280" t="s">
        <v>155</v>
      </c>
      <c r="X6" s="486"/>
    </row>
    <row r="7" spans="1:24" ht="15" customHeight="1" x14ac:dyDescent="0.2">
      <c r="A7" s="285" t="s">
        <v>36</v>
      </c>
      <c r="B7" s="285" t="s">
        <v>37</v>
      </c>
      <c r="C7" s="287">
        <f>'Item 1 - Região Sul'!C6</f>
        <v>66</v>
      </c>
      <c r="D7" s="278">
        <f>'Item 1 - Região Sul'!I6</f>
        <v>3825</v>
      </c>
      <c r="E7" s="290">
        <f>'Item 1 - Região Sul'!J6</f>
        <v>1</v>
      </c>
      <c r="F7" s="278">
        <f>'Item 1 - Região Sul'!P6</f>
        <v>1132</v>
      </c>
      <c r="G7" s="290">
        <f>'Item 1 - Região Sul'!Q6</f>
        <v>4.5</v>
      </c>
      <c r="H7" s="278">
        <f>'Item 1 - Região Sul'!W6</f>
        <v>3060</v>
      </c>
      <c r="I7" s="290">
        <f>'Item 1 - Região Sul'!X6</f>
        <v>1</v>
      </c>
      <c r="J7" s="278">
        <f>'Item 1 - Região Sul'!AD6</f>
        <v>560</v>
      </c>
      <c r="K7" s="279">
        <f>'Item 1 - Região Sul'!AE6</f>
        <v>267912</v>
      </c>
      <c r="L7" s="291">
        <f>'Item 1 - Região Sul'!AF6</f>
        <v>1</v>
      </c>
      <c r="M7" s="278">
        <f>'Item 1 - Região Sul'!AL6</f>
        <v>2400</v>
      </c>
      <c r="N7" s="278">
        <f>'Item 1 - Região Sul'!AR6</f>
        <v>1003.7333333333332</v>
      </c>
      <c r="O7" s="279">
        <f>'Item 1 - Região Sul'!AS6</f>
        <v>3403.7333333333331</v>
      </c>
      <c r="P7" s="291">
        <f>'Item 1 - Região Sul'!AT6</f>
        <v>1</v>
      </c>
      <c r="Q7" s="278">
        <f>'Item 1 - Região Sul'!AZ6</f>
        <v>2050</v>
      </c>
      <c r="R7" s="278">
        <f>'Item 1 - Região Sul'!BF6</f>
        <v>420</v>
      </c>
      <c r="S7" s="279">
        <f>'Item 1 - Região Sul'!BG6</f>
        <v>2470</v>
      </c>
      <c r="T7" s="292">
        <f>'Item 1 - Região Sul'!BH6</f>
        <v>1</v>
      </c>
      <c r="U7" s="278">
        <f>'Item 1 - Região Sul'!BN6</f>
        <v>2083.3333333333335</v>
      </c>
      <c r="V7" s="278">
        <f>'Item 1 - Região Sul'!BT6</f>
        <v>445</v>
      </c>
      <c r="W7" s="278">
        <f>'Item 1 - Região Sul'!BU6</f>
        <v>2528.3333333333335</v>
      </c>
      <c r="X7" s="279">
        <f>'Item 1 - Região Sul'!BV6</f>
        <v>276314.06666666665</v>
      </c>
    </row>
    <row r="8" spans="1:24" ht="15" customHeight="1" x14ac:dyDescent="0.2">
      <c r="A8" s="285" t="s">
        <v>38</v>
      </c>
      <c r="B8" s="285" t="s">
        <v>39</v>
      </c>
      <c r="C8" s="287">
        <f>'Item 1 - Região Sul'!C7</f>
        <v>488</v>
      </c>
      <c r="D8" s="278">
        <f>'Item 1 - Região Sul'!I7</f>
        <v>2666.6666666666665</v>
      </c>
      <c r="E8" s="290">
        <f>'Item 1 - Região Sul'!J7</f>
        <v>1</v>
      </c>
      <c r="F8" s="278">
        <f>'Item 1 - Região Sul'!P7</f>
        <v>495</v>
      </c>
      <c r="G8" s="290">
        <f>'Item 1 - Região Sul'!Q7</f>
        <v>1</v>
      </c>
      <c r="H8" s="278">
        <f>'Item 1 - Região Sul'!W7</f>
        <v>2133.3333333333335</v>
      </c>
      <c r="I8" s="290">
        <f>'Item 1 - Região Sul'!X7</f>
        <v>1</v>
      </c>
      <c r="J8" s="278">
        <f>'Item 1 - Região Sul'!AD7</f>
        <v>396</v>
      </c>
      <c r="K8" s="279">
        <f>'Item 1 - Região Sul'!AE7</f>
        <v>1304357.6666666665</v>
      </c>
      <c r="L8" s="291">
        <f>'Item 1 - Região Sul'!AF7</f>
        <v>1</v>
      </c>
      <c r="M8" s="278">
        <f>'Item 1 - Região Sul'!AL7</f>
        <v>2160</v>
      </c>
      <c r="N8" s="278">
        <f>'Item 1 - Região Sul'!AR7</f>
        <v>480</v>
      </c>
      <c r="O8" s="279">
        <f>'Item 1 - Região Sul'!AS7</f>
        <v>2640</v>
      </c>
      <c r="P8" s="291">
        <f>'Item 1 - Região Sul'!AT7</f>
        <v>1</v>
      </c>
      <c r="Q8" s="278">
        <f>'Item 1 - Região Sul'!AZ7</f>
        <v>1860</v>
      </c>
      <c r="R8" s="278">
        <f>'Item 1 - Região Sul'!BF7</f>
        <v>360</v>
      </c>
      <c r="S8" s="279">
        <f>'Item 1 - Região Sul'!BG7</f>
        <v>2220</v>
      </c>
      <c r="T8" s="292">
        <f>'Item 1 - Região Sul'!BH7</f>
        <v>1</v>
      </c>
      <c r="U8" s="278">
        <f>'Item 1 - Região Sul'!BN7</f>
        <v>1940</v>
      </c>
      <c r="V8" s="278">
        <f>'Item 1 - Região Sul'!BT7</f>
        <v>390</v>
      </c>
      <c r="W8" s="278">
        <f>'Item 1 - Região Sul'!BU7</f>
        <v>2330</v>
      </c>
      <c r="X8" s="279">
        <f>'Item 1 - Região Sul'!BV7</f>
        <v>1311547.6666666665</v>
      </c>
    </row>
    <row r="9" spans="1:24" ht="15" customHeight="1" x14ac:dyDescent="0.2">
      <c r="A9" s="285" t="s">
        <v>40</v>
      </c>
      <c r="B9" s="285" t="s">
        <v>41</v>
      </c>
      <c r="C9" s="287">
        <f>'Item 1 - Região Sul'!C8</f>
        <v>124</v>
      </c>
      <c r="D9" s="278">
        <f>'Item 1 - Região Sul'!I8</f>
        <v>4225</v>
      </c>
      <c r="E9" s="290">
        <f>'Item 1 - Região Sul'!J8</f>
        <v>1</v>
      </c>
      <c r="F9" s="278">
        <f>'Item 1 - Região Sul'!P8</f>
        <v>876.66666666666663</v>
      </c>
      <c r="G9" s="290">
        <f>'Item 1 - Região Sul'!Q8</f>
        <v>1</v>
      </c>
      <c r="H9" s="278">
        <f>'Item 1 - Região Sul'!W8</f>
        <v>3380</v>
      </c>
      <c r="I9" s="290">
        <f>'Item 1 - Região Sul'!X8</f>
        <v>1</v>
      </c>
      <c r="J9" s="278">
        <f>'Item 1 - Região Sul'!AD8</f>
        <v>701.33333333333337</v>
      </c>
      <c r="K9" s="279">
        <f>'Item 1 - Região Sul'!AE8</f>
        <v>528858</v>
      </c>
      <c r="L9" s="291">
        <f>'Item 1 - Região Sul'!AF8</f>
        <v>1</v>
      </c>
      <c r="M9" s="278">
        <f>'Item 1 - Região Sul'!AL8</f>
        <v>3465.75</v>
      </c>
      <c r="N9" s="278">
        <f>'Item 1 - Região Sul'!AR8</f>
        <v>465.6</v>
      </c>
      <c r="O9" s="279">
        <f>'Item 1 - Região Sul'!AS8</f>
        <v>3931.35</v>
      </c>
      <c r="P9" s="291">
        <f>'Item 1 - Região Sul'!AT8</f>
        <v>1</v>
      </c>
      <c r="Q9" s="278">
        <f>'Item 1 - Região Sul'!AZ8</f>
        <v>2096.7999999999997</v>
      </c>
      <c r="R9" s="278">
        <f>'Item 1 - Região Sul'!BF8</f>
        <v>396</v>
      </c>
      <c r="S9" s="279">
        <f>'Item 1 - Região Sul'!BG8</f>
        <v>2492.7999999999997</v>
      </c>
      <c r="T9" s="292">
        <f>'Item 1 - Região Sul'!BH8</f>
        <v>1</v>
      </c>
      <c r="U9" s="278">
        <f>'Item 1 - Região Sul'!BN8</f>
        <v>2267.8224999999998</v>
      </c>
      <c r="V9" s="278">
        <f>'Item 1 - Região Sul'!BT8</f>
        <v>555</v>
      </c>
      <c r="W9" s="278">
        <f>'Item 1 - Região Sul'!BU8</f>
        <v>2822.8224999999998</v>
      </c>
      <c r="X9" s="279">
        <f>'Item 1 - Região Sul'!BV8</f>
        <v>538104.97250000003</v>
      </c>
    </row>
    <row r="10" spans="1:24" ht="15" customHeight="1" x14ac:dyDescent="0.2">
      <c r="A10" s="285" t="s">
        <v>42</v>
      </c>
      <c r="B10" s="285" t="s">
        <v>43</v>
      </c>
      <c r="C10" s="287">
        <f>'Item 1 - Região Sul'!C9</f>
        <v>12</v>
      </c>
      <c r="D10" s="278">
        <f>'Item 1 - Região Sul'!I9</f>
        <v>4733.333333333333</v>
      </c>
      <c r="E10" s="290">
        <f>'Item 1 - Região Sul'!J9</f>
        <v>1</v>
      </c>
      <c r="F10" s="278">
        <f>'Item 1 - Região Sul'!P9</f>
        <v>876.66666666666663</v>
      </c>
      <c r="G10" s="290">
        <f>'Item 1 - Região Sul'!Q9</f>
        <v>1</v>
      </c>
      <c r="H10" s="278">
        <f>'Item 1 - Região Sul'!W9</f>
        <v>3340</v>
      </c>
      <c r="I10" s="290">
        <f>'Item 1 - Região Sul'!X9</f>
        <v>1</v>
      </c>
      <c r="J10" s="278">
        <f>'Item 1 - Região Sul'!AD9</f>
        <v>701.33333333333337</v>
      </c>
      <c r="K10" s="279">
        <f>'Item 1 - Região Sul'!AE9</f>
        <v>61718</v>
      </c>
      <c r="L10" s="291">
        <f>'Item 1 - Região Sul'!AF9</f>
        <v>1</v>
      </c>
      <c r="M10" s="278">
        <f>'Item 1 - Região Sul'!AL9</f>
        <v>3154.75</v>
      </c>
      <c r="N10" s="278">
        <f>'Item 1 - Região Sul'!AR9</f>
        <v>663.13333333333333</v>
      </c>
      <c r="O10" s="279">
        <f>'Item 1 - Região Sul'!AS9</f>
        <v>3817.8833333333332</v>
      </c>
      <c r="P10" s="291">
        <f>'Item 1 - Região Sul'!AT9</f>
        <v>1</v>
      </c>
      <c r="Q10" s="278">
        <f>'Item 1 - Região Sul'!AZ9</f>
        <v>2845.1</v>
      </c>
      <c r="R10" s="278">
        <f>'Item 1 - Região Sul'!BF9</f>
        <v>359.28</v>
      </c>
      <c r="S10" s="279">
        <f>'Item 1 - Região Sul'!BG9</f>
        <v>3204.38</v>
      </c>
      <c r="T10" s="292">
        <f>'Item 1 - Região Sul'!BH9</f>
        <v>1</v>
      </c>
      <c r="U10" s="278">
        <f>'Item 1 - Região Sul'!BN9</f>
        <v>1877.58</v>
      </c>
      <c r="V10" s="278">
        <f>'Item 1 - Região Sul'!BT9</f>
        <v>352.01600000000002</v>
      </c>
      <c r="W10" s="278">
        <f>'Item 1 - Região Sul'!BU9</f>
        <v>2229.596</v>
      </c>
      <c r="X10" s="279">
        <f>'Item 1 - Região Sul'!BV9</f>
        <v>70969.859333333341</v>
      </c>
    </row>
    <row r="11" spans="1:24" ht="15" customHeight="1" x14ac:dyDescent="0.2">
      <c r="A11" s="285" t="s">
        <v>44</v>
      </c>
      <c r="B11" s="285" t="s">
        <v>45</v>
      </c>
      <c r="C11" s="287">
        <f>'Item 1 - Região Sul'!C10</f>
        <v>2</v>
      </c>
      <c r="D11" s="278">
        <f>'Item 1 - Região Sul'!I10</f>
        <v>2787.5</v>
      </c>
      <c r="E11" s="290">
        <f>'Item 1 - Região Sul'!J10</f>
        <v>1</v>
      </c>
      <c r="F11" s="278">
        <f>'Item 1 - Região Sul'!P10</f>
        <v>568.33333333333337</v>
      </c>
      <c r="G11" s="290">
        <f>'Item 1 - Região Sul'!Q10</f>
        <v>1</v>
      </c>
      <c r="H11" s="278">
        <f>'Item 1 - Região Sul'!W10</f>
        <v>2684</v>
      </c>
      <c r="I11" s="290">
        <f>'Item 1 - Região Sul'!X10</f>
        <v>1</v>
      </c>
      <c r="J11" s="278">
        <f>'Item 1 - Região Sul'!AD10</f>
        <v>532</v>
      </c>
      <c r="K11" s="279">
        <f>'Item 1 - Região Sul'!AE10</f>
        <v>9359.3333333333321</v>
      </c>
      <c r="L11" s="291">
        <f>'Item 1 - Região Sul'!AF10</f>
        <v>1</v>
      </c>
      <c r="M11" s="278">
        <f>'Item 1 - Região Sul'!AL10</f>
        <v>2433.3333333333335</v>
      </c>
      <c r="N11" s="278">
        <f>'Item 1 - Região Sul'!AR10</f>
        <v>570</v>
      </c>
      <c r="O11" s="279">
        <f>'Item 1 - Região Sul'!AS10</f>
        <v>3003.3333333333335</v>
      </c>
      <c r="P11" s="291">
        <f>'Item 1 - Região Sul'!AT10</f>
        <v>1</v>
      </c>
      <c r="Q11" s="278">
        <f>'Item 1 - Região Sul'!AZ10</f>
        <v>2183.3333333333335</v>
      </c>
      <c r="R11" s="278">
        <f>'Item 1 - Região Sul'!BF10</f>
        <v>495</v>
      </c>
      <c r="S11" s="279">
        <f>'Item 1 - Região Sul'!BG10</f>
        <v>2678.3333333333335</v>
      </c>
      <c r="T11" s="292">
        <f>'Item 1 - Região Sul'!BH10</f>
        <v>1</v>
      </c>
      <c r="U11" s="278">
        <f>'Item 1 - Região Sul'!BN10</f>
        <v>1991.6666666666667</v>
      </c>
      <c r="V11" s="278">
        <f>'Item 1 - Região Sul'!BT10</f>
        <v>437.5</v>
      </c>
      <c r="W11" s="278">
        <f>'Item 1 - Região Sul'!BU10</f>
        <v>2429.166666666667</v>
      </c>
      <c r="X11" s="279">
        <f>'Item 1 - Região Sul'!BV10</f>
        <v>17470.166666666668</v>
      </c>
    </row>
    <row r="12" spans="1:24" ht="15" customHeight="1" x14ac:dyDescent="0.2">
      <c r="A12" s="285" t="s">
        <v>46</v>
      </c>
      <c r="B12" s="285" t="s">
        <v>47</v>
      </c>
      <c r="C12" s="287">
        <f>'Item 1 - Região Sul'!C11</f>
        <v>2</v>
      </c>
      <c r="D12" s="278">
        <f>'Item 1 - Região Sul'!I11</f>
        <v>2625</v>
      </c>
      <c r="E12" s="290">
        <f>'Item 1 - Região Sul'!J11</f>
        <v>1</v>
      </c>
      <c r="F12" s="278">
        <f>'Item 1 - Região Sul'!P11</f>
        <v>538.33333333333337</v>
      </c>
      <c r="G12" s="290">
        <f>'Item 1 - Região Sul'!Q11</f>
        <v>1</v>
      </c>
      <c r="H12" s="278">
        <f>'Item 1 - Região Sul'!W11</f>
        <v>2100</v>
      </c>
      <c r="I12" s="290">
        <f>'Item 1 - Região Sul'!X11</f>
        <v>1</v>
      </c>
      <c r="J12" s="278">
        <f>'Item 1 - Região Sul'!AD11</f>
        <v>430.66666666666669</v>
      </c>
      <c r="K12" s="279">
        <f>'Item 1 - Região Sul'!AE11</f>
        <v>8319</v>
      </c>
      <c r="L12" s="291">
        <f>'Item 1 - Região Sul'!AF11</f>
        <v>1</v>
      </c>
      <c r="M12" s="278">
        <f>'Item 1 - Região Sul'!AL11</f>
        <v>2213.3333333333335</v>
      </c>
      <c r="N12" s="278">
        <f>'Item 1 - Região Sul'!AR11</f>
        <v>520</v>
      </c>
      <c r="O12" s="279">
        <f>'Item 1 - Região Sul'!AS11</f>
        <v>2733.3333333333335</v>
      </c>
      <c r="P12" s="291">
        <f>'Item 1 - Região Sul'!AT11</f>
        <v>1</v>
      </c>
      <c r="Q12" s="278">
        <f>'Item 1 - Região Sul'!AZ11</f>
        <v>1805</v>
      </c>
      <c r="R12" s="278">
        <f>'Item 1 - Região Sul'!BF11</f>
        <v>450</v>
      </c>
      <c r="S12" s="279">
        <f>'Item 1 - Região Sul'!BG11</f>
        <v>2255</v>
      </c>
      <c r="T12" s="292">
        <f>'Item 1 - Região Sul'!BH11</f>
        <v>1</v>
      </c>
      <c r="U12" s="278">
        <f>'Item 1 - Região Sul'!BN11</f>
        <v>1730</v>
      </c>
      <c r="V12" s="278">
        <f>'Item 1 - Região Sul'!BT11</f>
        <v>375</v>
      </c>
      <c r="W12" s="278">
        <f>'Item 1 - Região Sul'!BU11</f>
        <v>2105</v>
      </c>
      <c r="X12" s="279">
        <f>'Item 1 - Região Sul'!BV11</f>
        <v>15412.333333333334</v>
      </c>
    </row>
    <row r="13" spans="1:24" ht="15" customHeight="1" x14ac:dyDescent="0.2">
      <c r="A13" s="285" t="s">
        <v>48</v>
      </c>
      <c r="B13" s="285" t="s">
        <v>49</v>
      </c>
      <c r="C13" s="287">
        <f>'Item 1 - Região Sul'!C12</f>
        <v>62</v>
      </c>
      <c r="D13" s="278">
        <f>'Item 1 - Região Sul'!I12</f>
        <v>3200</v>
      </c>
      <c r="E13" s="290">
        <f>'Item 1 - Região Sul'!J12</f>
        <v>1</v>
      </c>
      <c r="F13" s="278">
        <f>'Item 1 - Região Sul'!P12</f>
        <v>485</v>
      </c>
      <c r="G13" s="290">
        <f>'Item 1 - Região Sul'!Q12</f>
        <v>6</v>
      </c>
      <c r="H13" s="278">
        <f>'Item 1 - Região Sul'!W12</f>
        <v>2106.6666666666665</v>
      </c>
      <c r="I13" s="290">
        <f>'Item 1 - Região Sul'!X12</f>
        <v>1</v>
      </c>
      <c r="J13" s="278">
        <f>'Item 1 - Região Sul'!AD12</f>
        <v>388</v>
      </c>
      <c r="K13" s="279">
        <f>'Item 1 - Região Sul'!AE12</f>
        <v>211913</v>
      </c>
      <c r="L13" s="291">
        <f>'Item 1 - Região Sul'!AF12</f>
        <v>1</v>
      </c>
      <c r="M13" s="278">
        <f>'Item 1 - Região Sul'!AL12</f>
        <v>2350</v>
      </c>
      <c r="N13" s="278">
        <f>'Item 1 - Região Sul'!AR12</f>
        <v>393.33333333333331</v>
      </c>
      <c r="O13" s="279">
        <f>'Item 1 - Região Sul'!AS12</f>
        <v>2743.3333333333335</v>
      </c>
      <c r="P13" s="291">
        <f>'Item 1 - Região Sul'!AT12</f>
        <v>1</v>
      </c>
      <c r="Q13" s="278">
        <f>'Item 1 - Região Sul'!AZ12</f>
        <v>2290</v>
      </c>
      <c r="R13" s="278">
        <f>'Item 1 - Região Sul'!BF12</f>
        <v>660</v>
      </c>
      <c r="S13" s="279">
        <f>'Item 1 - Região Sul'!BG12</f>
        <v>2950</v>
      </c>
      <c r="T13" s="292">
        <f>'Item 1 - Região Sul'!BH12</f>
        <v>1</v>
      </c>
      <c r="U13" s="278">
        <f>'Item 1 - Região Sul'!BN12</f>
        <v>2012</v>
      </c>
      <c r="V13" s="278">
        <f>'Item 1 - Região Sul'!BT12</f>
        <v>132.86666666666667</v>
      </c>
      <c r="W13" s="278">
        <f>'Item 1 - Região Sul'!BU12</f>
        <v>2144.8666666666668</v>
      </c>
      <c r="X13" s="279">
        <f>'Item 1 - Região Sul'!BV12</f>
        <v>219751.2</v>
      </c>
    </row>
    <row r="14" spans="1:24" ht="15" customHeight="1" x14ac:dyDescent="0.2">
      <c r="A14" s="285" t="s">
        <v>50</v>
      </c>
      <c r="B14" s="285" t="s">
        <v>51</v>
      </c>
      <c r="C14" s="287">
        <f>'Item 1 - Região Sul'!C13</f>
        <v>24</v>
      </c>
      <c r="D14" s="278">
        <f>'Item 1 - Região Sul'!I13</f>
        <v>2566.6666666666665</v>
      </c>
      <c r="E14" s="290">
        <f>'Item 1 - Região Sul'!J13</f>
        <v>1</v>
      </c>
      <c r="F14" s="278">
        <f>'Item 1 - Região Sul'!P13</f>
        <v>471.66666666666669</v>
      </c>
      <c r="G14" s="290">
        <f>'Item 1 - Região Sul'!Q13</f>
        <v>6</v>
      </c>
      <c r="H14" s="278">
        <f>'Item 1 - Região Sul'!W13</f>
        <v>2053.3333333333335</v>
      </c>
      <c r="I14" s="290">
        <f>'Item 1 - Região Sul'!X13</f>
        <v>1</v>
      </c>
      <c r="J14" s="278">
        <f>'Item 1 - Região Sul'!AD13</f>
        <v>377.33333333333331</v>
      </c>
      <c r="K14" s="279">
        <f>'Item 1 - Região Sul'!AE13</f>
        <v>74768.999999999985</v>
      </c>
      <c r="L14" s="291">
        <f>'Item 1 - Região Sul'!AF13</f>
        <v>1</v>
      </c>
      <c r="M14" s="278">
        <f>'Item 1 - Região Sul'!AL13</f>
        <v>2200</v>
      </c>
      <c r="N14" s="278">
        <f>'Item 1 - Região Sul'!AR13</f>
        <v>373.33333333333331</v>
      </c>
      <c r="O14" s="279">
        <f>'Item 1 - Região Sul'!AS13</f>
        <v>2573.3333333333335</v>
      </c>
      <c r="P14" s="291">
        <f>'Item 1 - Região Sul'!AT13</f>
        <v>1</v>
      </c>
      <c r="Q14" s="278">
        <f>'Item 1 - Região Sul'!AZ13</f>
        <v>2096</v>
      </c>
      <c r="R14" s="278">
        <f>'Item 1 - Região Sul'!BF13</f>
        <v>600</v>
      </c>
      <c r="S14" s="279">
        <f>'Item 1 - Região Sul'!BG13</f>
        <v>2696</v>
      </c>
      <c r="T14" s="292">
        <f>'Item 1 - Região Sul'!BH13</f>
        <v>1</v>
      </c>
      <c r="U14" s="278">
        <f>'Item 1 - Região Sul'!BN13</f>
        <v>1762</v>
      </c>
      <c r="V14" s="278">
        <f>'Item 1 - Região Sul'!BT13</f>
        <v>130.86666666666667</v>
      </c>
      <c r="W14" s="278">
        <f>'Item 1 - Região Sul'!BU13</f>
        <v>1892.8666666666668</v>
      </c>
      <c r="X14" s="279">
        <f>'Item 1 - Região Sul'!BV13</f>
        <v>81931.199999999983</v>
      </c>
    </row>
    <row r="15" spans="1:24" ht="15" customHeight="1" x14ac:dyDescent="0.2">
      <c r="A15" s="285" t="s">
        <v>52</v>
      </c>
      <c r="B15" s="285" t="s">
        <v>53</v>
      </c>
      <c r="C15" s="287">
        <f>'Item 1 - Região Sul'!C14</f>
        <v>10</v>
      </c>
      <c r="D15" s="278">
        <f>'Item 1 - Região Sul'!I14</f>
        <v>1983.3333333333333</v>
      </c>
      <c r="E15" s="290">
        <f>'Item 1 - Região Sul'!J14</f>
        <v>1</v>
      </c>
      <c r="F15" s="278">
        <f>'Item 1 - Região Sul'!P14</f>
        <v>366.66666666666669</v>
      </c>
      <c r="G15" s="290">
        <f>'Item 1 - Região Sul'!Q14</f>
        <v>1</v>
      </c>
      <c r="H15" s="278">
        <f>'Item 1 - Região Sul'!W14</f>
        <v>1880</v>
      </c>
      <c r="I15" s="290">
        <f>'Item 1 - Região Sul'!X14</f>
        <v>1</v>
      </c>
      <c r="J15" s="278">
        <f>'Item 1 - Região Sul'!AD14</f>
        <v>340</v>
      </c>
      <c r="K15" s="279">
        <f>'Item 1 - Região Sul'!AE14</f>
        <v>22420</v>
      </c>
      <c r="L15" s="291">
        <f>'Item 1 - Região Sul'!AF14</f>
        <v>1</v>
      </c>
      <c r="M15" s="278">
        <f>'Item 1 - Região Sul'!AL14</f>
        <v>1876</v>
      </c>
      <c r="N15" s="278">
        <f>'Item 1 - Região Sul'!AR14</f>
        <v>360</v>
      </c>
      <c r="O15" s="279">
        <f>'Item 1 - Região Sul'!AS14</f>
        <v>2236</v>
      </c>
      <c r="P15" s="291">
        <f>'Item 1 - Região Sul'!AT14</f>
        <v>1</v>
      </c>
      <c r="Q15" s="278">
        <f>'Item 1 - Região Sul'!AZ14</f>
        <v>2200</v>
      </c>
      <c r="R15" s="278">
        <f>'Item 1 - Região Sul'!BF14</f>
        <v>440</v>
      </c>
      <c r="S15" s="279">
        <f>'Item 1 - Região Sul'!BG14</f>
        <v>2640</v>
      </c>
      <c r="T15" s="292">
        <f>'Item 1 - Região Sul'!BH14</f>
        <v>1</v>
      </c>
      <c r="U15" s="278">
        <f>'Item 1 - Região Sul'!BN14</f>
        <v>1800</v>
      </c>
      <c r="V15" s="278">
        <f>'Item 1 - Região Sul'!BT14</f>
        <v>360</v>
      </c>
      <c r="W15" s="278">
        <f>'Item 1 - Região Sul'!BU14</f>
        <v>2160</v>
      </c>
      <c r="X15" s="279">
        <f>'Item 1 - Região Sul'!BV14</f>
        <v>29456</v>
      </c>
    </row>
    <row r="16" spans="1:24" ht="15" customHeight="1" x14ac:dyDescent="0.2">
      <c r="A16" s="285" t="s">
        <v>54</v>
      </c>
      <c r="B16" s="285" t="s">
        <v>55</v>
      </c>
      <c r="C16" s="287">
        <f>'Item 1 - Região Sul'!C15</f>
        <v>376</v>
      </c>
      <c r="D16" s="278">
        <f>'Item 1 - Região Sul'!I15</f>
        <v>1766.6666666666667</v>
      </c>
      <c r="E16" s="290">
        <f>'Item 1 - Região Sul'!J15</f>
        <v>2</v>
      </c>
      <c r="F16" s="278">
        <f>'Item 1 - Região Sul'!P15</f>
        <v>390</v>
      </c>
      <c r="G16" s="290">
        <f>'Item 1 - Região Sul'!Q15</f>
        <v>6</v>
      </c>
      <c r="H16" s="278">
        <f>'Item 1 - Região Sul'!W15</f>
        <v>1720</v>
      </c>
      <c r="I16" s="290">
        <f>'Item 1 - Região Sul'!X15</f>
        <v>2</v>
      </c>
      <c r="J16" s="278">
        <f>'Item 1 - Região Sul'!AD15</f>
        <v>312</v>
      </c>
      <c r="K16" s="279">
        <f>'Item 1 - Região Sul'!AE15</f>
        <v>675990.66666666674</v>
      </c>
      <c r="L16" s="291">
        <f>'Item 1 - Região Sul'!AF15</f>
        <v>1</v>
      </c>
      <c r="M16" s="278">
        <f>'Item 1 - Região Sul'!AL15</f>
        <v>1662</v>
      </c>
      <c r="N16" s="278">
        <f>'Item 1 - Região Sul'!AR15</f>
        <v>460</v>
      </c>
      <c r="O16" s="279">
        <f>'Item 1 - Região Sul'!AS15</f>
        <v>2122</v>
      </c>
      <c r="P16" s="291">
        <f>'Item 1 - Região Sul'!AT15</f>
        <v>1</v>
      </c>
      <c r="Q16" s="278">
        <f>'Item 1 - Região Sul'!AZ15</f>
        <v>2000</v>
      </c>
      <c r="R16" s="278">
        <f>'Item 1 - Região Sul'!BF15</f>
        <v>400</v>
      </c>
      <c r="S16" s="279">
        <f>'Item 1 - Região Sul'!BG15</f>
        <v>2400</v>
      </c>
      <c r="T16" s="292">
        <f>'Item 1 - Região Sul'!BH15</f>
        <v>1</v>
      </c>
      <c r="U16" s="278">
        <f>'Item 1 - Região Sul'!BN15</f>
        <v>1142</v>
      </c>
      <c r="V16" s="278">
        <f>'Item 1 - Região Sul'!BT15</f>
        <v>300</v>
      </c>
      <c r="W16" s="278">
        <f>'Item 1 - Região Sul'!BU15</f>
        <v>1442</v>
      </c>
      <c r="X16" s="279">
        <f>'Item 1 - Região Sul'!BV15</f>
        <v>681954.66666666674</v>
      </c>
    </row>
    <row r="17" spans="1:24" ht="15" customHeight="1" x14ac:dyDescent="0.2">
      <c r="A17" s="285" t="s">
        <v>56</v>
      </c>
      <c r="B17" s="285" t="s">
        <v>57</v>
      </c>
      <c r="C17" s="287">
        <f>'Item 1 - Região Sul'!C16</f>
        <v>18</v>
      </c>
      <c r="D17" s="278">
        <f>'Item 1 - Região Sul'!I16</f>
        <v>2000</v>
      </c>
      <c r="E17" s="290">
        <f>'Item 1 - Região Sul'!J16</f>
        <v>1</v>
      </c>
      <c r="F17" s="278">
        <f>'Item 1 - Região Sul'!P16</f>
        <v>362.5</v>
      </c>
      <c r="G17" s="290">
        <f>'Item 1 - Região Sul'!Q16</f>
        <v>2</v>
      </c>
      <c r="H17" s="278">
        <f>'Item 1 - Região Sul'!W16</f>
        <v>1600</v>
      </c>
      <c r="I17" s="290">
        <f>'Item 1 - Região Sul'!X16</f>
        <v>1</v>
      </c>
      <c r="J17" s="278">
        <f>'Item 1 - Região Sul'!AD16</f>
        <v>290</v>
      </c>
      <c r="K17" s="279">
        <f>'Item 1 - Região Sul'!AE16</f>
        <v>39852.5</v>
      </c>
      <c r="L17" s="291">
        <f>'Item 1 - Região Sul'!AF16</f>
        <v>1</v>
      </c>
      <c r="M17" s="278">
        <f>'Item 1 - Região Sul'!AL16</f>
        <v>1530</v>
      </c>
      <c r="N17" s="278">
        <f>'Item 1 - Região Sul'!AR16</f>
        <v>420</v>
      </c>
      <c r="O17" s="279">
        <f>'Item 1 - Região Sul'!AS16</f>
        <v>1950</v>
      </c>
      <c r="P17" s="291">
        <f>'Item 1 - Região Sul'!AT16</f>
        <v>1</v>
      </c>
      <c r="Q17" s="278">
        <f>'Item 1 - Região Sul'!AZ16</f>
        <v>1900</v>
      </c>
      <c r="R17" s="278">
        <f>'Item 1 - Região Sul'!BF16</f>
        <v>380</v>
      </c>
      <c r="S17" s="279">
        <f>'Item 1 - Região Sul'!BG16</f>
        <v>2280</v>
      </c>
      <c r="T17" s="292">
        <f>'Item 1 - Região Sul'!BH16</f>
        <v>1</v>
      </c>
      <c r="U17" s="278">
        <f>'Item 1 - Região Sul'!BN16</f>
        <v>1200</v>
      </c>
      <c r="V17" s="278">
        <f>'Item 1 - Região Sul'!BT16</f>
        <v>240</v>
      </c>
      <c r="W17" s="278">
        <f>'Item 1 - Região Sul'!BU16</f>
        <v>1440</v>
      </c>
      <c r="X17" s="279">
        <f>'Item 1 - Região Sul'!BV16</f>
        <v>45522.5</v>
      </c>
    </row>
    <row r="18" spans="1:24" ht="15" customHeight="1" x14ac:dyDescent="0.2">
      <c r="A18" s="285" t="s">
        <v>58</v>
      </c>
      <c r="B18" s="285" t="s">
        <v>59</v>
      </c>
      <c r="C18" s="287">
        <f>'Item 1 - Região Sul'!C17</f>
        <v>1000</v>
      </c>
      <c r="D18" s="278">
        <f>'Item 1 - Região Sul'!I17</f>
        <v>1033.3333333333333</v>
      </c>
      <c r="E18" s="290">
        <f>'Item 1 - Região Sul'!J17</f>
        <v>28.5</v>
      </c>
      <c r="F18" s="278">
        <f>'Item 1 - Região Sul'!P17</f>
        <v>185</v>
      </c>
      <c r="G18" s="290">
        <f>'Item 1 - Região Sul'!Q17</f>
        <v>5</v>
      </c>
      <c r="H18" s="278">
        <f>'Item 1 - Região Sul'!W17</f>
        <v>1040</v>
      </c>
      <c r="I18" s="290">
        <f>'Item 1 - Região Sul'!X17</f>
        <v>5</v>
      </c>
      <c r="J18" s="278">
        <f>'Item 1 - Região Sul'!AD17</f>
        <v>201.33333333333334</v>
      </c>
      <c r="K18" s="279">
        <f>'Item 1 - Região Sul'!AE17</f>
        <v>1044812.4999999999</v>
      </c>
      <c r="L18" s="291">
        <f>'Item 1 - Região Sul'!AF17</f>
        <v>1</v>
      </c>
      <c r="M18" s="278">
        <f>'Item 1 - Região Sul'!AL17</f>
        <v>750</v>
      </c>
      <c r="N18" s="278">
        <f>'Item 1 - Região Sul'!AR17</f>
        <v>166.2</v>
      </c>
      <c r="O18" s="279">
        <f>'Item 1 - Região Sul'!AS17</f>
        <v>916.2</v>
      </c>
      <c r="P18" s="291">
        <f>'Item 1 - Região Sul'!AT17</f>
        <v>1</v>
      </c>
      <c r="Q18" s="278">
        <f>'Item 1 - Região Sul'!AZ17</f>
        <v>605.19999999999993</v>
      </c>
      <c r="R18" s="278">
        <f>'Item 1 - Região Sul'!BF17</f>
        <v>134.92000000000002</v>
      </c>
      <c r="S18" s="279">
        <f>'Item 1 - Região Sul'!BG17</f>
        <v>740.11999999999989</v>
      </c>
      <c r="T18" s="292">
        <f>'Item 1 - Região Sul'!BH17</f>
        <v>1</v>
      </c>
      <c r="U18" s="278">
        <f>'Item 1 - Região Sul'!BN17</f>
        <v>444.16</v>
      </c>
      <c r="V18" s="278">
        <f>'Item 1 - Região Sul'!BT17</f>
        <v>79.957333333333338</v>
      </c>
      <c r="W18" s="278">
        <f>'Item 1 - Região Sul'!BU17</f>
        <v>524.11733333333336</v>
      </c>
      <c r="X18" s="279">
        <f>'Item 1 - Região Sul'!BV17</f>
        <v>1046992.9373333332</v>
      </c>
    </row>
    <row r="19" spans="1:24" ht="15" customHeight="1" x14ac:dyDescent="0.2">
      <c r="A19" s="285" t="s">
        <v>60</v>
      </c>
      <c r="B19" s="285" t="s">
        <v>61</v>
      </c>
      <c r="C19" s="287">
        <f>'Item 1 - Região Sul'!C18</f>
        <v>478</v>
      </c>
      <c r="D19" s="278">
        <f>'Item 1 - Região Sul'!I18</f>
        <v>2333.3333333333335</v>
      </c>
      <c r="E19" s="290">
        <f>'Item 1 - Região Sul'!J18</f>
        <v>15</v>
      </c>
      <c r="F19" s="278">
        <f>'Item 1 - Região Sul'!P18</f>
        <v>433.33333333333331</v>
      </c>
      <c r="G19" s="290">
        <f>'Item 1 - Região Sul'!Q18</f>
        <v>10.5</v>
      </c>
      <c r="H19" s="278">
        <f>'Item 1 - Região Sul'!W18</f>
        <v>1866.6666666666667</v>
      </c>
      <c r="I19" s="290">
        <f>'Item 1 - Região Sul'!X18</f>
        <v>1</v>
      </c>
      <c r="J19" s="278">
        <f>'Item 1 - Região Sul'!AD18</f>
        <v>346.66666666666669</v>
      </c>
      <c r="K19" s="279">
        <f>'Item 1 - Região Sul'!AE18</f>
        <v>1141780.0000000002</v>
      </c>
      <c r="L19" s="291">
        <f>'Item 1 - Região Sul'!AF18</f>
        <v>1</v>
      </c>
      <c r="M19" s="278">
        <f>'Item 1 - Região Sul'!AL18</f>
        <v>2100</v>
      </c>
      <c r="N19" s="278">
        <f>'Item 1 - Região Sul'!AR18</f>
        <v>420</v>
      </c>
      <c r="O19" s="279">
        <f>'Item 1 - Região Sul'!AS18</f>
        <v>2520</v>
      </c>
      <c r="P19" s="291">
        <f>'Item 1 - Região Sul'!AT18</f>
        <v>1</v>
      </c>
      <c r="Q19" s="278">
        <f>'Item 1 - Região Sul'!AZ18</f>
        <v>1812</v>
      </c>
      <c r="R19" s="278">
        <f>'Item 1 - Região Sul'!BF18</f>
        <v>350</v>
      </c>
      <c r="S19" s="279">
        <f>'Item 1 - Região Sul'!BG18</f>
        <v>2162</v>
      </c>
      <c r="T19" s="292">
        <f>'Item 1 - Região Sul'!BH18</f>
        <v>1</v>
      </c>
      <c r="U19" s="278">
        <f>'Item 1 - Região Sul'!BN18</f>
        <v>1039.7333333333333</v>
      </c>
      <c r="V19" s="278">
        <f>'Item 1 - Região Sul'!BT18</f>
        <v>225</v>
      </c>
      <c r="W19" s="278">
        <f>'Item 1 - Região Sul'!BU18</f>
        <v>1264.7333333333333</v>
      </c>
      <c r="X19" s="279">
        <f>'Item 1 - Região Sul'!BV18</f>
        <v>1147726.7333333336</v>
      </c>
    </row>
    <row r="20" spans="1:24" ht="15" customHeight="1" x14ac:dyDescent="0.2">
      <c r="A20" s="285" t="s">
        <v>62</v>
      </c>
      <c r="B20" s="285" t="s">
        <v>63</v>
      </c>
      <c r="C20" s="287">
        <f>'Item 1 - Região Sul'!C19</f>
        <v>24</v>
      </c>
      <c r="D20" s="278">
        <f>'Item 1 - Região Sul'!I19</f>
        <v>2400</v>
      </c>
      <c r="E20" s="290">
        <f>'Item 1 - Região Sul'!J19</f>
        <v>1</v>
      </c>
      <c r="F20" s="278">
        <f>'Item 1 - Região Sul'!P19</f>
        <v>417.5</v>
      </c>
      <c r="G20" s="290">
        <f>'Item 1 - Região Sul'!Q19</f>
        <v>1.5</v>
      </c>
      <c r="H20" s="278">
        <f>'Item 1 - Região Sul'!W19</f>
        <v>1920</v>
      </c>
      <c r="I20" s="290">
        <f>'Item 1 - Região Sul'!X19</f>
        <v>1</v>
      </c>
      <c r="J20" s="278">
        <f>'Item 1 - Região Sul'!AD19</f>
        <v>334</v>
      </c>
      <c r="K20" s="279">
        <f>'Item 1 - Região Sul'!AE19</f>
        <v>61231.5</v>
      </c>
      <c r="L20" s="291">
        <f>'Item 1 - Região Sul'!AF19</f>
        <v>1</v>
      </c>
      <c r="M20" s="278">
        <f>'Item 1 - Região Sul'!AL19</f>
        <v>1950</v>
      </c>
      <c r="N20" s="278">
        <f>'Item 1 - Região Sul'!AR19</f>
        <v>350</v>
      </c>
      <c r="O20" s="279">
        <f>'Item 1 - Região Sul'!AS19</f>
        <v>2300</v>
      </c>
      <c r="P20" s="291">
        <f>'Item 1 - Região Sul'!AT19</f>
        <v>1</v>
      </c>
      <c r="Q20" s="278">
        <f>'Item 1 - Região Sul'!AZ19</f>
        <v>1790</v>
      </c>
      <c r="R20" s="278">
        <f>'Item 1 - Região Sul'!BF19</f>
        <v>192</v>
      </c>
      <c r="S20" s="279">
        <f>'Item 1 - Região Sul'!BG19</f>
        <v>1982</v>
      </c>
      <c r="T20" s="292">
        <f>'Item 1 - Região Sul'!BH19</f>
        <v>1</v>
      </c>
      <c r="U20" s="278">
        <f>'Item 1 - Região Sul'!BN19</f>
        <v>1262</v>
      </c>
      <c r="V20" s="278">
        <f>'Item 1 - Região Sul'!BT19</f>
        <v>226.8</v>
      </c>
      <c r="W20" s="278">
        <f>'Item 1 - Região Sul'!BU19</f>
        <v>1488.8</v>
      </c>
      <c r="X20" s="279">
        <f>'Item 1 - Região Sul'!BV19</f>
        <v>67002.3</v>
      </c>
    </row>
    <row r="21" spans="1:24" ht="15" customHeight="1" x14ac:dyDescent="0.2">
      <c r="A21" s="285" t="s">
        <v>64</v>
      </c>
      <c r="B21" s="285" t="s">
        <v>65</v>
      </c>
      <c r="C21" s="287">
        <f>'Item 1 - Região Sul'!C20</f>
        <v>30</v>
      </c>
      <c r="D21" s="278">
        <f>'Item 1 - Região Sul'!I20</f>
        <v>5033.333333333333</v>
      </c>
      <c r="E21" s="290">
        <f>'Item 1 - Região Sul'!J20</f>
        <v>1</v>
      </c>
      <c r="F21" s="278">
        <f>'Item 1 - Região Sul'!P20</f>
        <v>906.66666666666663</v>
      </c>
      <c r="G21" s="290">
        <f>'Item 1 - Região Sul'!Q20</f>
        <v>2</v>
      </c>
      <c r="H21" s="278">
        <f>'Item 1 - Região Sul'!W20</f>
        <v>4026.6666666666665</v>
      </c>
      <c r="I21" s="290">
        <f>'Item 1 - Região Sul'!X20</f>
        <v>1</v>
      </c>
      <c r="J21" s="278">
        <f>'Item 1 - Região Sul'!AD20</f>
        <v>725.33333333333337</v>
      </c>
      <c r="K21" s="279">
        <f>'Item 1 - Região Sul'!AE20</f>
        <v>160685.33333333334</v>
      </c>
      <c r="L21" s="291">
        <f>'Item 1 - Região Sul'!AF20</f>
        <v>1</v>
      </c>
      <c r="M21" s="278">
        <f>'Item 1 - Região Sul'!AL20</f>
        <v>3900</v>
      </c>
      <c r="N21" s="278">
        <f>'Item 1 - Região Sul'!AR20</f>
        <v>712</v>
      </c>
      <c r="O21" s="279">
        <f>'Item 1 - Região Sul'!AS20</f>
        <v>4612</v>
      </c>
      <c r="P21" s="291">
        <f>'Item 1 - Região Sul'!AT20</f>
        <v>1</v>
      </c>
      <c r="Q21" s="278">
        <f>'Item 1 - Região Sul'!AZ20</f>
        <v>3057.3333333333335</v>
      </c>
      <c r="R21" s="278">
        <f>'Item 1 - Região Sul'!BF20</f>
        <v>560.26666666666665</v>
      </c>
      <c r="S21" s="279">
        <f>'Item 1 - Região Sul'!BG20</f>
        <v>3617.6000000000004</v>
      </c>
      <c r="T21" s="292">
        <f>'Item 1 - Região Sul'!BH20</f>
        <v>1</v>
      </c>
      <c r="U21" s="278">
        <f>'Item 1 - Região Sul'!BN20</f>
        <v>1926.9</v>
      </c>
      <c r="V21" s="278">
        <f>'Item 1 - Região Sul'!BT20</f>
        <v>372.88000000000005</v>
      </c>
      <c r="W21" s="278">
        <f>'Item 1 - Região Sul'!BU20</f>
        <v>2299.7800000000002</v>
      </c>
      <c r="X21" s="279">
        <f>'Item 1 - Região Sul'!BV20</f>
        <v>171214.71333333335</v>
      </c>
    </row>
    <row r="22" spans="1:24" ht="15" customHeight="1" x14ac:dyDescent="0.2">
      <c r="A22" s="285" t="s">
        <v>66</v>
      </c>
      <c r="B22" s="285" t="s">
        <v>67</v>
      </c>
      <c r="C22" s="287">
        <f>'Item 1 - Região Sul'!C21</f>
        <v>28</v>
      </c>
      <c r="D22" s="278">
        <f>'Item 1 - Região Sul'!I21</f>
        <v>3733.3333333333335</v>
      </c>
      <c r="E22" s="290">
        <f>'Item 1 - Região Sul'!J21</f>
        <v>1</v>
      </c>
      <c r="F22" s="278">
        <f>'Item 1 - Região Sul'!P21</f>
        <v>671.66666666666663</v>
      </c>
      <c r="G22" s="290">
        <f>'Item 1 - Região Sul'!Q21</f>
        <v>4</v>
      </c>
      <c r="H22" s="278">
        <f>'Item 1 - Região Sul'!W21</f>
        <v>2986.6666666666665</v>
      </c>
      <c r="I22" s="290">
        <f>'Item 1 - Região Sul'!X21</f>
        <v>1</v>
      </c>
      <c r="J22" s="278">
        <f>'Item 1 - Região Sul'!AD21</f>
        <v>537.33333333333337</v>
      </c>
      <c r="K22" s="279">
        <f>'Item 1 - Região Sul'!AE21</f>
        <v>117689.00000000001</v>
      </c>
      <c r="L22" s="291">
        <f>'Item 1 - Região Sul'!AF21</f>
        <v>1</v>
      </c>
      <c r="M22" s="278">
        <f>'Item 1 - Região Sul'!AL21</f>
        <v>2850</v>
      </c>
      <c r="N22" s="278">
        <f>'Item 1 - Região Sul'!AR21</f>
        <v>673</v>
      </c>
      <c r="O22" s="279">
        <f>'Item 1 - Região Sul'!AS21</f>
        <v>3523</v>
      </c>
      <c r="P22" s="291">
        <f>'Item 1 - Região Sul'!AT21</f>
        <v>1</v>
      </c>
      <c r="Q22" s="278">
        <f>'Item 1 - Região Sul'!AZ21</f>
        <v>2334.6666666666665</v>
      </c>
      <c r="R22" s="278">
        <f>'Item 1 - Região Sul'!BF21</f>
        <v>428.5333333333333</v>
      </c>
      <c r="S22" s="279">
        <f>'Item 1 - Região Sul'!BG21</f>
        <v>2763.2</v>
      </c>
      <c r="T22" s="292">
        <f>'Item 1 - Região Sul'!BH21</f>
        <v>1</v>
      </c>
      <c r="U22" s="278">
        <f>'Item 1 - Região Sul'!BN21</f>
        <v>1573.3</v>
      </c>
      <c r="V22" s="278">
        <f>'Item 1 - Região Sul'!BT21</f>
        <v>315.49333333333334</v>
      </c>
      <c r="W22" s="278">
        <f>'Item 1 - Região Sul'!BU21</f>
        <v>1888.7933333333333</v>
      </c>
      <c r="X22" s="279">
        <f>'Item 1 - Região Sul'!BV21</f>
        <v>125863.99333333335</v>
      </c>
    </row>
    <row r="23" spans="1:24" ht="15" customHeight="1" x14ac:dyDescent="0.2">
      <c r="A23" s="285" t="s">
        <v>68</v>
      </c>
      <c r="B23" s="285" t="s">
        <v>69</v>
      </c>
      <c r="C23" s="287">
        <f>'Item 1 - Região Sul'!C22</f>
        <v>12</v>
      </c>
      <c r="D23" s="278">
        <f>'Item 1 - Região Sul'!I22</f>
        <v>2800</v>
      </c>
      <c r="E23" s="290">
        <f>'Item 1 - Região Sul'!J22</f>
        <v>1</v>
      </c>
      <c r="F23" s="278">
        <f>'Item 1 - Região Sul'!P22</f>
        <v>515</v>
      </c>
      <c r="G23" s="290">
        <f>'Item 1 - Região Sul'!Q22</f>
        <v>3</v>
      </c>
      <c r="H23" s="278">
        <f>'Item 1 - Região Sul'!W22</f>
        <v>2240</v>
      </c>
      <c r="I23" s="290">
        <f>'Item 1 - Região Sul'!X22</f>
        <v>1</v>
      </c>
      <c r="J23" s="278">
        <f>'Item 1 - Região Sul'!AD22</f>
        <v>412</v>
      </c>
      <c r="K23" s="279">
        <f>'Item 1 - Região Sul'!AE22</f>
        <v>41247</v>
      </c>
      <c r="L23" s="291">
        <f>'Item 1 - Região Sul'!AF22</f>
        <v>1</v>
      </c>
      <c r="M23" s="278">
        <f>'Item 1 - Região Sul'!AL22</f>
        <v>2089</v>
      </c>
      <c r="N23" s="278">
        <f>'Item 1 - Região Sul'!AR22</f>
        <v>406.6</v>
      </c>
      <c r="O23" s="279">
        <f>'Item 1 - Região Sul'!AS22</f>
        <v>2495.6</v>
      </c>
      <c r="P23" s="291">
        <f>'Item 1 - Região Sul'!AT22</f>
        <v>1</v>
      </c>
      <c r="Q23" s="278">
        <f>'Item 1 - Região Sul'!AZ22</f>
        <v>2700</v>
      </c>
      <c r="R23" s="278">
        <f>'Item 1 - Região Sul'!BF22</f>
        <v>540</v>
      </c>
      <c r="S23" s="279">
        <f>'Item 1 - Região Sul'!BG22</f>
        <v>3240</v>
      </c>
      <c r="T23" s="292">
        <f>'Item 1 - Região Sul'!BH22</f>
        <v>1</v>
      </c>
      <c r="U23" s="278">
        <f>'Item 1 - Região Sul'!BN22</f>
        <v>1360</v>
      </c>
      <c r="V23" s="278">
        <f>'Item 1 - Região Sul'!BT22</f>
        <v>272</v>
      </c>
      <c r="W23" s="278">
        <f>'Item 1 - Região Sul'!BU22</f>
        <v>1632</v>
      </c>
      <c r="X23" s="279">
        <f>'Item 1 - Região Sul'!BV22</f>
        <v>48614.6</v>
      </c>
    </row>
    <row r="24" spans="1:24" ht="15" customHeight="1" x14ac:dyDescent="0.2">
      <c r="A24" s="285" t="s">
        <v>70</v>
      </c>
      <c r="B24" s="285" t="s">
        <v>71</v>
      </c>
      <c r="C24" s="287">
        <f>'Item 1 - Região Sul'!C23</f>
        <v>1</v>
      </c>
      <c r="D24" s="278">
        <f>'Item 1 - Região Sul'!I23</f>
        <v>2000</v>
      </c>
      <c r="E24" s="290">
        <f>'Item 1 - Região Sul'!J23</f>
        <v>1</v>
      </c>
      <c r="F24" s="278">
        <f>'Item 1 - Região Sul'!P23</f>
        <v>390</v>
      </c>
      <c r="G24" s="290">
        <f>'Item 1 - Região Sul'!Q23</f>
        <v>1</v>
      </c>
      <c r="H24" s="278">
        <f>'Item 1 - Região Sul'!W23</f>
        <v>2320</v>
      </c>
      <c r="I24" s="290">
        <f>'Item 1 - Região Sul'!X23</f>
        <v>1</v>
      </c>
      <c r="J24" s="278">
        <f>'Item 1 - Região Sul'!AD23</f>
        <v>312</v>
      </c>
      <c r="K24" s="279">
        <f>'Item 1 - Região Sul'!AE23</f>
        <v>5022</v>
      </c>
      <c r="L24" s="291">
        <f>'Item 1 - Região Sul'!AF23</f>
        <v>1</v>
      </c>
      <c r="M24" s="278">
        <f>'Item 1 - Região Sul'!AL23</f>
        <v>1285</v>
      </c>
      <c r="N24" s="278">
        <f>'Item 1 - Região Sul'!AR23</f>
        <v>297.5</v>
      </c>
      <c r="O24" s="279">
        <f>'Item 1 - Região Sul'!AS23</f>
        <v>1582.5</v>
      </c>
      <c r="P24" s="291">
        <f>'Item 1 - Região Sul'!AT23</f>
        <v>1</v>
      </c>
      <c r="Q24" s="278">
        <f>'Item 1 - Região Sul'!AZ23</f>
        <v>2030</v>
      </c>
      <c r="R24" s="278">
        <f>'Item 1 - Região Sul'!BF23</f>
        <v>406</v>
      </c>
      <c r="S24" s="279">
        <f>'Item 1 - Região Sul'!BG23</f>
        <v>2436</v>
      </c>
      <c r="T24" s="292">
        <f>'Item 1 - Região Sul'!BH23</f>
        <v>1</v>
      </c>
      <c r="U24" s="278">
        <f>'Item 1 - Região Sul'!BN23</f>
        <v>840</v>
      </c>
      <c r="V24" s="278">
        <f>'Item 1 - Região Sul'!BT23</f>
        <v>130</v>
      </c>
      <c r="W24" s="278">
        <f>'Item 1 - Região Sul'!BU23</f>
        <v>970</v>
      </c>
      <c r="X24" s="279">
        <f>'Item 1 - Região Sul'!BV23</f>
        <v>10010.5</v>
      </c>
    </row>
    <row r="25" spans="1:24" ht="15" customHeight="1" x14ac:dyDescent="0.2">
      <c r="A25" s="285" t="s">
        <v>72</v>
      </c>
      <c r="B25" s="285" t="s">
        <v>73</v>
      </c>
      <c r="C25" s="287">
        <f>'Item 1 - Região Sul'!C24</f>
        <v>1</v>
      </c>
      <c r="D25" s="278">
        <f>'Item 1 - Região Sul'!I24</f>
        <v>2450</v>
      </c>
      <c r="E25" s="290">
        <f>'Item 1 - Região Sul'!J24</f>
        <v>1</v>
      </c>
      <c r="F25" s="278">
        <f>'Item 1 - Região Sul'!P24</f>
        <v>600</v>
      </c>
      <c r="G25" s="290">
        <f>'Item 1 - Região Sul'!Q24</f>
        <v>1</v>
      </c>
      <c r="H25" s="278">
        <f>'Item 1 - Região Sul'!W24</f>
        <v>1960</v>
      </c>
      <c r="I25" s="290">
        <f>'Item 1 - Região Sul'!X24</f>
        <v>1</v>
      </c>
      <c r="J25" s="278">
        <f>'Item 1 - Região Sul'!AD24</f>
        <v>315</v>
      </c>
      <c r="K25" s="279">
        <f>'Item 1 - Região Sul'!AE24</f>
        <v>5325</v>
      </c>
      <c r="L25" s="291">
        <f>'Item 1 - Região Sul'!AF24</f>
        <v>1</v>
      </c>
      <c r="M25" s="278">
        <f>'Item 1 - Região Sul'!AL24</f>
        <v>1885</v>
      </c>
      <c r="N25" s="278">
        <f>'Item 1 - Região Sul'!AR24</f>
        <v>304.5</v>
      </c>
      <c r="O25" s="279">
        <f>'Item 1 - Região Sul'!AS24</f>
        <v>2189.5</v>
      </c>
      <c r="P25" s="291">
        <f>'Item 1 - Região Sul'!AT24</f>
        <v>1</v>
      </c>
      <c r="Q25" s="278">
        <f>'Item 1 - Região Sul'!AZ24</f>
        <v>1810</v>
      </c>
      <c r="R25" s="278">
        <f>'Item 1 - Região Sul'!BF24</f>
        <v>420</v>
      </c>
      <c r="S25" s="279">
        <f>'Item 1 - Região Sul'!BG24</f>
        <v>2230</v>
      </c>
      <c r="T25" s="292">
        <f>'Item 1 - Região Sul'!BH24</f>
        <v>1</v>
      </c>
      <c r="U25" s="278">
        <f>'Item 1 - Região Sul'!BN24</f>
        <v>1070</v>
      </c>
      <c r="V25" s="278">
        <f>'Item 1 - Região Sul'!BT24</f>
        <v>156</v>
      </c>
      <c r="W25" s="278">
        <f>'Item 1 - Região Sul'!BU24</f>
        <v>1226</v>
      </c>
      <c r="X25" s="279">
        <f>'Item 1 - Região Sul'!BV24</f>
        <v>10970.5</v>
      </c>
    </row>
    <row r="26" spans="1:24" ht="18" customHeight="1" x14ac:dyDescent="0.2">
      <c r="A26" s="474" t="s">
        <v>156</v>
      </c>
      <c r="B26" s="475"/>
      <c r="C26" s="475"/>
      <c r="D26" s="475"/>
      <c r="E26" s="475"/>
      <c r="F26" s="475"/>
      <c r="G26" s="475"/>
      <c r="H26" s="475"/>
      <c r="I26" s="475"/>
      <c r="J26" s="475"/>
      <c r="K26" s="475"/>
      <c r="L26" s="475"/>
      <c r="M26" s="475"/>
      <c r="N26" s="475"/>
      <c r="O26" s="475"/>
      <c r="P26" s="475"/>
      <c r="Q26" s="475"/>
      <c r="R26" s="475"/>
      <c r="S26" s="475"/>
      <c r="T26" s="475"/>
      <c r="U26" s="475"/>
      <c r="V26" s="475"/>
      <c r="W26" s="476"/>
      <c r="X26" s="297">
        <f>SUM(X7:X25)</f>
        <v>5916830.9091666657</v>
      </c>
    </row>
    <row r="27" spans="1:24" ht="13.5" thickBot="1" x14ac:dyDescent="0.25"/>
    <row r="28" spans="1:24" ht="15" customHeight="1" x14ac:dyDescent="0.2">
      <c r="A28" s="477" t="s">
        <v>1</v>
      </c>
      <c r="B28" s="478" t="s">
        <v>2</v>
      </c>
      <c r="C28" s="479" t="s">
        <v>75</v>
      </c>
      <c r="D28" s="479"/>
      <c r="E28" s="479"/>
      <c r="F28" s="479"/>
      <c r="G28" s="479"/>
      <c r="H28" s="479"/>
      <c r="J28" s="465" t="s">
        <v>162</v>
      </c>
      <c r="K28" s="465"/>
      <c r="L28" s="300" t="s">
        <v>153</v>
      </c>
      <c r="M28" s="465" t="s">
        <v>148</v>
      </c>
      <c r="N28" s="465" t="s">
        <v>163</v>
      </c>
      <c r="S28" s="448" t="s">
        <v>166</v>
      </c>
      <c r="T28" s="449"/>
      <c r="U28" s="449"/>
      <c r="V28" s="449"/>
      <c r="W28" s="449"/>
      <c r="X28" s="450"/>
    </row>
    <row r="29" spans="1:24" ht="15" customHeight="1" thickBot="1" x14ac:dyDescent="0.25">
      <c r="A29" s="477"/>
      <c r="B29" s="478"/>
      <c r="C29" s="479"/>
      <c r="D29" s="479"/>
      <c r="E29" s="479"/>
      <c r="F29" s="479"/>
      <c r="G29" s="479"/>
      <c r="H29" s="479"/>
      <c r="J29" s="465"/>
      <c r="K29" s="465"/>
      <c r="L29" s="300" t="s">
        <v>161</v>
      </c>
      <c r="M29" s="465"/>
      <c r="N29" s="465"/>
      <c r="S29" s="451"/>
      <c r="T29" s="452"/>
      <c r="U29" s="452"/>
      <c r="V29" s="452"/>
      <c r="W29" s="452"/>
      <c r="X29" s="453"/>
    </row>
    <row r="30" spans="1:24" ht="15" customHeight="1" x14ac:dyDescent="0.2">
      <c r="A30" s="477"/>
      <c r="B30" s="478"/>
      <c r="C30" s="471" t="s">
        <v>153</v>
      </c>
      <c r="D30" s="471"/>
      <c r="E30" s="465" t="s">
        <v>148</v>
      </c>
      <c r="F30" s="465"/>
      <c r="G30" s="465" t="s">
        <v>159</v>
      </c>
      <c r="H30" s="465"/>
      <c r="J30" s="466" t="s">
        <v>86</v>
      </c>
      <c r="K30" s="466"/>
      <c r="L30" s="301">
        <f>'No Show'!C52</f>
        <v>2852</v>
      </c>
      <c r="M30" s="278">
        <f>'No Show'!I52</f>
        <v>337.5</v>
      </c>
      <c r="N30" s="279">
        <f>'Item 1 - Região Sul'!BV49</f>
        <v>962550</v>
      </c>
      <c r="S30" s="454" t="s">
        <v>170</v>
      </c>
      <c r="T30" s="455"/>
      <c r="U30" s="455"/>
      <c r="V30" s="455"/>
      <c r="W30" s="458">
        <f>X26</f>
        <v>5916830.9091666657</v>
      </c>
      <c r="X30" s="459"/>
    </row>
    <row r="31" spans="1:24" ht="15" customHeight="1" x14ac:dyDescent="0.2">
      <c r="A31" s="477"/>
      <c r="B31" s="478"/>
      <c r="C31" s="471" t="s">
        <v>158</v>
      </c>
      <c r="D31" s="471"/>
      <c r="E31" s="465"/>
      <c r="F31" s="465"/>
      <c r="G31" s="465"/>
      <c r="H31" s="465"/>
      <c r="J31" s="466" t="s">
        <v>87</v>
      </c>
      <c r="K31" s="466"/>
      <c r="L31" s="301">
        <f>'No Show'!C53</f>
        <v>1622</v>
      </c>
      <c r="M31" s="278">
        <f>'No Show'!I53</f>
        <v>382.5</v>
      </c>
      <c r="N31" s="279">
        <f>'Item 1 - Região Sul'!BV50</f>
        <v>620415</v>
      </c>
      <c r="S31" s="456"/>
      <c r="T31" s="457"/>
      <c r="U31" s="457"/>
      <c r="V31" s="457"/>
      <c r="W31" s="460"/>
      <c r="X31" s="461"/>
    </row>
    <row r="32" spans="1:24" ht="15" customHeight="1" x14ac:dyDescent="0.2">
      <c r="A32" s="285" t="s">
        <v>36</v>
      </c>
      <c r="B32" s="285" t="s">
        <v>37</v>
      </c>
      <c r="C32" s="472">
        <f>'Item 1 - Região Sul'!C28</f>
        <v>2</v>
      </c>
      <c r="D32" s="473"/>
      <c r="E32" s="463">
        <f>'Item 1 - Região Sul'!I28</f>
        <v>2389.3333333333335</v>
      </c>
      <c r="F32" s="470"/>
      <c r="G32" s="468">
        <f>'Item 1 - Região Sul'!BV28</f>
        <v>4778.666666666667</v>
      </c>
      <c r="H32" s="469"/>
      <c r="J32" s="466" t="s">
        <v>88</v>
      </c>
      <c r="K32" s="466"/>
      <c r="L32" s="301">
        <f>'No Show'!C54</f>
        <v>1632</v>
      </c>
      <c r="M32" s="278">
        <f>'No Show'!I54</f>
        <v>68</v>
      </c>
      <c r="N32" s="279">
        <f>'Item 1 - Região Sul'!BV51</f>
        <v>110976</v>
      </c>
      <c r="S32" s="456" t="s">
        <v>171</v>
      </c>
      <c r="T32" s="457"/>
      <c r="U32" s="457"/>
      <c r="V32" s="457"/>
      <c r="W32" s="462">
        <f>G51</f>
        <v>153613.33333333334</v>
      </c>
      <c r="X32" s="461"/>
    </row>
    <row r="33" spans="1:24" ht="15" customHeight="1" x14ac:dyDescent="0.2">
      <c r="A33" s="285" t="s">
        <v>38</v>
      </c>
      <c r="B33" s="285" t="s">
        <v>39</v>
      </c>
      <c r="C33" s="472">
        <f>'Item 1 - Região Sul'!C29</f>
        <v>2</v>
      </c>
      <c r="D33" s="473"/>
      <c r="E33" s="463">
        <f>'Item 1 - Região Sul'!I29</f>
        <v>1568</v>
      </c>
      <c r="F33" s="470"/>
      <c r="G33" s="468">
        <f>'Item 1 - Região Sul'!BV29</f>
        <v>3136</v>
      </c>
      <c r="H33" s="469"/>
      <c r="J33" s="474" t="s">
        <v>168</v>
      </c>
      <c r="K33" s="475"/>
      <c r="L33" s="475"/>
      <c r="M33" s="476"/>
      <c r="N33" s="279">
        <f>SUM(N30:N32)</f>
        <v>1693941</v>
      </c>
      <c r="S33" s="456"/>
      <c r="T33" s="457"/>
      <c r="U33" s="457"/>
      <c r="V33" s="457"/>
      <c r="W33" s="460"/>
      <c r="X33" s="461"/>
    </row>
    <row r="34" spans="1:24" ht="15" customHeight="1" x14ac:dyDescent="0.2">
      <c r="A34" s="285" t="s">
        <v>40</v>
      </c>
      <c r="B34" s="285" t="s">
        <v>41</v>
      </c>
      <c r="C34" s="472">
        <f>'Item 1 - Região Sul'!C30</f>
        <v>2</v>
      </c>
      <c r="D34" s="473"/>
      <c r="E34" s="463">
        <f>'Item 1 - Região Sul'!I30</f>
        <v>2650.6666666666665</v>
      </c>
      <c r="F34" s="470"/>
      <c r="G34" s="468">
        <f>'Item 1 - Região Sul'!BV30</f>
        <v>5301.333333333333</v>
      </c>
      <c r="H34" s="469"/>
      <c r="S34" s="456" t="s">
        <v>172</v>
      </c>
      <c r="T34" s="457"/>
      <c r="U34" s="457"/>
      <c r="V34" s="457"/>
      <c r="W34" s="462">
        <f>N33</f>
        <v>1693941</v>
      </c>
      <c r="X34" s="461"/>
    </row>
    <row r="35" spans="1:24" ht="15" customHeight="1" x14ac:dyDescent="0.2">
      <c r="A35" s="285" t="s">
        <v>42</v>
      </c>
      <c r="B35" s="285" t="s">
        <v>43</v>
      </c>
      <c r="C35" s="472">
        <f>'Item 1 - Região Sul'!C31</f>
        <v>2</v>
      </c>
      <c r="D35" s="473"/>
      <c r="E35" s="463">
        <f>'Item 1 - Região Sul'!I31</f>
        <v>2650.6666666666665</v>
      </c>
      <c r="F35" s="470"/>
      <c r="G35" s="468">
        <f>'Item 1 - Região Sul'!BV31</f>
        <v>5301.333333333333</v>
      </c>
      <c r="H35" s="469"/>
      <c r="S35" s="456"/>
      <c r="T35" s="457"/>
      <c r="U35" s="457"/>
      <c r="V35" s="457"/>
      <c r="W35" s="460"/>
      <c r="X35" s="461"/>
    </row>
    <row r="36" spans="1:24" ht="15" customHeight="1" x14ac:dyDescent="0.2">
      <c r="A36" s="285" t="s">
        <v>44</v>
      </c>
      <c r="B36" s="285" t="s">
        <v>45</v>
      </c>
      <c r="C36" s="472">
        <f>'Item 1 - Região Sul'!C32</f>
        <v>2</v>
      </c>
      <c r="D36" s="473"/>
      <c r="E36" s="463">
        <f>'Item 1 - Região Sul'!I32</f>
        <v>1574.6666666666667</v>
      </c>
      <c r="F36" s="470"/>
      <c r="G36" s="468">
        <f>'Item 1 - Região Sul'!BV32</f>
        <v>3149.3333333333335</v>
      </c>
      <c r="H36" s="469"/>
      <c r="J36" s="465" t="s">
        <v>164</v>
      </c>
      <c r="K36" s="465"/>
      <c r="L36" s="467" t="s">
        <v>153</v>
      </c>
      <c r="M36" s="465" t="s">
        <v>148</v>
      </c>
      <c r="N36" s="465"/>
      <c r="O36" s="464" t="s">
        <v>165</v>
      </c>
      <c r="P36" s="465"/>
      <c r="Q36" s="465"/>
      <c r="S36" s="480" t="s">
        <v>173</v>
      </c>
      <c r="T36" s="481"/>
      <c r="U36" s="481"/>
      <c r="V36" s="481"/>
      <c r="W36" s="462">
        <f>O41</f>
        <v>513419.13633999997</v>
      </c>
      <c r="X36" s="461"/>
    </row>
    <row r="37" spans="1:24" ht="15" customHeight="1" thickBot="1" x14ac:dyDescent="0.25">
      <c r="A37" s="285" t="s">
        <v>46</v>
      </c>
      <c r="B37" s="285" t="s">
        <v>47</v>
      </c>
      <c r="C37" s="472">
        <f>'Item 1 - Região Sul'!C33</f>
        <v>2</v>
      </c>
      <c r="D37" s="473"/>
      <c r="E37" s="463">
        <f>'Item 1 - Região Sul'!I33</f>
        <v>1624</v>
      </c>
      <c r="F37" s="470"/>
      <c r="G37" s="468">
        <f>'Item 1 - Região Sul'!BV33</f>
        <v>3248</v>
      </c>
      <c r="H37" s="469"/>
      <c r="J37" s="465"/>
      <c r="K37" s="465"/>
      <c r="L37" s="467"/>
      <c r="M37" s="465"/>
      <c r="N37" s="465"/>
      <c r="O37" s="465"/>
      <c r="P37" s="465"/>
      <c r="Q37" s="465"/>
      <c r="S37" s="482"/>
      <c r="T37" s="483"/>
      <c r="U37" s="483"/>
      <c r="V37" s="483"/>
      <c r="W37" s="484"/>
      <c r="X37" s="485"/>
    </row>
    <row r="38" spans="1:24" ht="15" customHeight="1" x14ac:dyDescent="0.2">
      <c r="A38" s="285" t="s">
        <v>48</v>
      </c>
      <c r="B38" s="285" t="s">
        <v>49</v>
      </c>
      <c r="C38" s="472">
        <f>'Item 1 - Região Sul'!C34</f>
        <v>2</v>
      </c>
      <c r="D38" s="473"/>
      <c r="E38" s="463">
        <f>'Item 1 - Região Sul'!I34</f>
        <v>1792</v>
      </c>
      <c r="F38" s="470"/>
      <c r="G38" s="468">
        <f>'Item 1 - Região Sul'!BV34</f>
        <v>3584</v>
      </c>
      <c r="H38" s="469"/>
      <c r="J38" s="466" t="s">
        <v>86</v>
      </c>
      <c r="K38" s="466"/>
      <c r="L38" s="301">
        <f>'No Show'!C59</f>
        <v>15918</v>
      </c>
      <c r="M38" s="463">
        <f>'No Show'!D59</f>
        <v>7.89</v>
      </c>
      <c r="N38" s="463"/>
      <c r="O38" s="462">
        <f>'No Show'!E59</f>
        <v>137461.56039</v>
      </c>
      <c r="P38" s="460"/>
      <c r="Q38" s="460"/>
      <c r="S38" s="433" t="s">
        <v>174</v>
      </c>
      <c r="T38" s="434"/>
      <c r="U38" s="434"/>
      <c r="V38" s="435"/>
      <c r="W38" s="442">
        <f>SUM(W30:W36)</f>
        <v>8277804.3788399985</v>
      </c>
      <c r="X38" s="443"/>
    </row>
    <row r="39" spans="1:24" ht="15" customHeight="1" x14ac:dyDescent="0.2">
      <c r="A39" s="285" t="s">
        <v>50</v>
      </c>
      <c r="B39" s="285" t="s">
        <v>51</v>
      </c>
      <c r="C39" s="472">
        <f>'Item 1 - Região Sul'!C35</f>
        <v>2</v>
      </c>
      <c r="D39" s="473"/>
      <c r="E39" s="463">
        <f>'Item 1 - Região Sul'!I35</f>
        <v>1437.3333333333333</v>
      </c>
      <c r="F39" s="470"/>
      <c r="G39" s="468">
        <f>'Item 1 - Região Sul'!BV35</f>
        <v>2874.6666666666665</v>
      </c>
      <c r="H39" s="469"/>
      <c r="J39" s="466" t="s">
        <v>87</v>
      </c>
      <c r="K39" s="466"/>
      <c r="L39" s="301">
        <f>'No Show'!C60</f>
        <v>24176</v>
      </c>
      <c r="M39" s="463">
        <f>'No Show'!D60</f>
        <v>7.99</v>
      </c>
      <c r="N39" s="463"/>
      <c r="O39" s="462">
        <f>'No Show'!E60</f>
        <v>211420.44967999999</v>
      </c>
      <c r="P39" s="460"/>
      <c r="Q39" s="460"/>
      <c r="S39" s="436"/>
      <c r="T39" s="437"/>
      <c r="U39" s="437"/>
      <c r="V39" s="438"/>
      <c r="W39" s="444"/>
      <c r="X39" s="445"/>
    </row>
    <row r="40" spans="1:24" ht="15" customHeight="1" x14ac:dyDescent="0.2">
      <c r="A40" s="285" t="s">
        <v>52</v>
      </c>
      <c r="B40" s="285" t="s">
        <v>53</v>
      </c>
      <c r="C40" s="472">
        <f>'Item 1 - Região Sul'!C36</f>
        <v>4</v>
      </c>
      <c r="D40" s="473"/>
      <c r="E40" s="463">
        <f>'Item 1 - Região Sul'!I36</f>
        <v>1316</v>
      </c>
      <c r="F40" s="470"/>
      <c r="G40" s="468">
        <f>'Item 1 - Região Sul'!BV36</f>
        <v>5264</v>
      </c>
      <c r="H40" s="469"/>
      <c r="J40" s="466" t="s">
        <v>88</v>
      </c>
      <c r="K40" s="466"/>
      <c r="L40" s="301">
        <f>'No Show'!C61</f>
        <v>18134</v>
      </c>
      <c r="M40" s="463">
        <f>'No Show'!D61</f>
        <v>8.2899999999999991</v>
      </c>
      <c r="N40" s="463"/>
      <c r="O40" s="462">
        <f>'No Show'!E61</f>
        <v>164537.12626999998</v>
      </c>
      <c r="P40" s="460"/>
      <c r="Q40" s="460"/>
      <c r="S40" s="436"/>
      <c r="T40" s="437"/>
      <c r="U40" s="437"/>
      <c r="V40" s="438"/>
      <c r="W40" s="444"/>
      <c r="X40" s="445"/>
    </row>
    <row r="41" spans="1:24" ht="15" customHeight="1" thickBot="1" x14ac:dyDescent="0.25">
      <c r="A41" s="285" t="s">
        <v>54</v>
      </c>
      <c r="B41" s="285" t="s">
        <v>55</v>
      </c>
      <c r="C41" s="472">
        <f>'Item 1 - Região Sul'!C37</f>
        <v>34</v>
      </c>
      <c r="D41" s="473"/>
      <c r="E41" s="463">
        <f>'Item 1 - Região Sul'!I37</f>
        <v>1204</v>
      </c>
      <c r="F41" s="470"/>
      <c r="G41" s="468">
        <f>'Item 1 - Região Sul'!BV37</f>
        <v>40936</v>
      </c>
      <c r="H41" s="469"/>
      <c r="J41" s="460" t="s">
        <v>169</v>
      </c>
      <c r="K41" s="460"/>
      <c r="L41" s="460"/>
      <c r="M41" s="460"/>
      <c r="N41" s="460"/>
      <c r="O41" s="462">
        <f>SUM(O38:O40)</f>
        <v>513419.13633999997</v>
      </c>
      <c r="P41" s="460"/>
      <c r="Q41" s="460"/>
      <c r="S41" s="439"/>
      <c r="T41" s="440"/>
      <c r="U41" s="440"/>
      <c r="V41" s="441"/>
      <c r="W41" s="446"/>
      <c r="X41" s="447"/>
    </row>
    <row r="42" spans="1:24" ht="15" customHeight="1" x14ac:dyDescent="0.2">
      <c r="A42" s="285" t="s">
        <v>56</v>
      </c>
      <c r="B42" s="285" t="s">
        <v>57</v>
      </c>
      <c r="C42" s="472">
        <f>'Item 1 - Região Sul'!C38</f>
        <v>8</v>
      </c>
      <c r="D42" s="473"/>
      <c r="E42" s="463">
        <f>'Item 1 - Região Sul'!I38</f>
        <v>1120</v>
      </c>
      <c r="F42" s="470"/>
      <c r="G42" s="468">
        <f>'Item 1 - Região Sul'!BV38</f>
        <v>8960</v>
      </c>
      <c r="H42" s="469"/>
    </row>
    <row r="43" spans="1:24" ht="15" customHeight="1" x14ac:dyDescent="0.2">
      <c r="A43" s="285" t="s">
        <v>58</v>
      </c>
      <c r="B43" s="285" t="s">
        <v>59</v>
      </c>
      <c r="C43" s="472">
        <f>'Item 1 - Região Sul'!C39</f>
        <v>26</v>
      </c>
      <c r="D43" s="473"/>
      <c r="E43" s="463">
        <f>'Item 1 - Região Sul'!I39</f>
        <v>728</v>
      </c>
      <c r="F43" s="470"/>
      <c r="G43" s="468">
        <f>'Item 1 - Região Sul'!BV39</f>
        <v>18928</v>
      </c>
      <c r="H43" s="469"/>
    </row>
    <row r="44" spans="1:24" ht="15" customHeight="1" x14ac:dyDescent="0.2">
      <c r="A44" s="285" t="s">
        <v>60</v>
      </c>
      <c r="B44" s="285" t="s">
        <v>61</v>
      </c>
      <c r="C44" s="472">
        <f>'Item 1 - Região Sul'!C40</f>
        <v>20</v>
      </c>
      <c r="D44" s="473"/>
      <c r="E44" s="463">
        <f>'Item 1 - Região Sul'!I40</f>
        <v>1306.6666666666667</v>
      </c>
      <c r="F44" s="470"/>
      <c r="G44" s="468">
        <f>'Item 1 - Região Sul'!BV40</f>
        <v>26133.333333333336</v>
      </c>
      <c r="H44" s="469"/>
    </row>
    <row r="45" spans="1:24" ht="15" customHeight="1" x14ac:dyDescent="0.2">
      <c r="A45" s="285" t="s">
        <v>62</v>
      </c>
      <c r="B45" s="285" t="s">
        <v>63</v>
      </c>
      <c r="C45" s="472">
        <f>'Item 1 - Região Sul'!C41</f>
        <v>4</v>
      </c>
      <c r="D45" s="473"/>
      <c r="E45" s="463">
        <f>'Item 1 - Região Sul'!I41</f>
        <v>1036</v>
      </c>
      <c r="F45" s="470"/>
      <c r="G45" s="468">
        <f>'Item 1 - Região Sul'!BV41</f>
        <v>4144</v>
      </c>
      <c r="H45" s="469"/>
    </row>
    <row r="46" spans="1:24" ht="15" customHeight="1" x14ac:dyDescent="0.2">
      <c r="A46" s="285" t="s">
        <v>64</v>
      </c>
      <c r="B46" s="285" t="s">
        <v>65</v>
      </c>
      <c r="C46" s="472">
        <f>'Item 1 - Região Sul'!C42</f>
        <v>2</v>
      </c>
      <c r="D46" s="473"/>
      <c r="E46" s="463">
        <f>'Item 1 - Região Sul'!I42</f>
        <v>2818.6666666666665</v>
      </c>
      <c r="F46" s="470"/>
      <c r="G46" s="468">
        <f>'Item 1 - Região Sul'!BV42</f>
        <v>5637.333333333333</v>
      </c>
      <c r="H46" s="469"/>
    </row>
    <row r="47" spans="1:24" ht="15" customHeight="1" x14ac:dyDescent="0.2">
      <c r="A47" s="285" t="s">
        <v>66</v>
      </c>
      <c r="B47" s="285" t="s">
        <v>67</v>
      </c>
      <c r="C47" s="472">
        <f>'Item 1 - Região Sul'!C43</f>
        <v>2</v>
      </c>
      <c r="D47" s="473"/>
      <c r="E47" s="463">
        <f>'Item 1 - Região Sul'!I43</f>
        <v>2090.6666666666665</v>
      </c>
      <c r="F47" s="470"/>
      <c r="G47" s="468">
        <f>'Item 1 - Região Sul'!BV43</f>
        <v>4181.333333333333</v>
      </c>
      <c r="H47" s="469"/>
    </row>
    <row r="48" spans="1:24" ht="15" customHeight="1" x14ac:dyDescent="0.2">
      <c r="A48" s="285" t="s">
        <v>68</v>
      </c>
      <c r="B48" s="285" t="s">
        <v>69</v>
      </c>
      <c r="C48" s="472">
        <f>'Item 1 - Região Sul'!C44</f>
        <v>2</v>
      </c>
      <c r="D48" s="473"/>
      <c r="E48" s="463">
        <f>'Item 1 - Região Sul'!I44</f>
        <v>1568</v>
      </c>
      <c r="F48" s="470"/>
      <c r="G48" s="468">
        <f>'Item 1 - Região Sul'!BV44</f>
        <v>3136</v>
      </c>
      <c r="H48" s="469"/>
    </row>
    <row r="49" spans="1:8" ht="15" customHeight="1" x14ac:dyDescent="0.2">
      <c r="A49" s="285" t="s">
        <v>70</v>
      </c>
      <c r="B49" s="285" t="s">
        <v>71</v>
      </c>
      <c r="C49" s="472">
        <f>'Item 1 - Região Sul'!C45</f>
        <v>2</v>
      </c>
      <c r="D49" s="473"/>
      <c r="E49" s="463">
        <f>'Item 1 - Região Sul'!I45</f>
        <v>1120</v>
      </c>
      <c r="F49" s="470"/>
      <c r="G49" s="468">
        <f>'Item 1 - Região Sul'!BV45</f>
        <v>2240</v>
      </c>
      <c r="H49" s="469"/>
    </row>
    <row r="50" spans="1:8" ht="15" customHeight="1" x14ac:dyDescent="0.2">
      <c r="A50" s="285" t="s">
        <v>72</v>
      </c>
      <c r="B50" s="285" t="s">
        <v>73</v>
      </c>
      <c r="C50" s="472">
        <f>'Item 1 - Região Sul'!C46</f>
        <v>2</v>
      </c>
      <c r="D50" s="473"/>
      <c r="E50" s="463">
        <f>'Item 1 - Região Sul'!I46</f>
        <v>1340</v>
      </c>
      <c r="F50" s="470"/>
      <c r="G50" s="468">
        <f>'Item 1 - Região Sul'!BV46</f>
        <v>2680</v>
      </c>
      <c r="H50" s="469"/>
    </row>
    <row r="51" spans="1:8" ht="18" customHeight="1" x14ac:dyDescent="0.2">
      <c r="A51" s="460" t="s">
        <v>167</v>
      </c>
      <c r="B51" s="460"/>
      <c r="C51" s="460"/>
      <c r="D51" s="460"/>
      <c r="E51" s="460"/>
      <c r="F51" s="460"/>
      <c r="G51" s="462">
        <f>SUM(G32:G50)</f>
        <v>153613.33333333334</v>
      </c>
      <c r="H51" s="460"/>
    </row>
  </sheetData>
  <mergeCells count="124">
    <mergeCell ref="A3:A6"/>
    <mergeCell ref="B3:B6"/>
    <mergeCell ref="D4:D5"/>
    <mergeCell ref="F4:F5"/>
    <mergeCell ref="H4:H5"/>
    <mergeCell ref="E4:E5"/>
    <mergeCell ref="G4:G5"/>
    <mergeCell ref="U4:U5"/>
    <mergeCell ref="V4:V5"/>
    <mergeCell ref="L3:O3"/>
    <mergeCell ref="P3:S3"/>
    <mergeCell ref="T3:W3"/>
    <mergeCell ref="X3:X6"/>
    <mergeCell ref="I4:I5"/>
    <mergeCell ref="L4:L5"/>
    <mergeCell ref="P4:P5"/>
    <mergeCell ref="T4:T5"/>
    <mergeCell ref="J4:J5"/>
    <mergeCell ref="M4:M5"/>
    <mergeCell ref="N4:N5"/>
    <mergeCell ref="Q4:Q5"/>
    <mergeCell ref="R4:R5"/>
    <mergeCell ref="C3:K3"/>
    <mergeCell ref="C4:C5"/>
    <mergeCell ref="A26:W26"/>
    <mergeCell ref="A28:A31"/>
    <mergeCell ref="B28:B31"/>
    <mergeCell ref="E30:F31"/>
    <mergeCell ref="C28:H29"/>
    <mergeCell ref="G30:H31"/>
    <mergeCell ref="G35:H35"/>
    <mergeCell ref="G36:H36"/>
    <mergeCell ref="G37:H37"/>
    <mergeCell ref="J33:M33"/>
    <mergeCell ref="J36:K37"/>
    <mergeCell ref="S36:V37"/>
    <mergeCell ref="W36:X37"/>
    <mergeCell ref="J28:K29"/>
    <mergeCell ref="M28:M29"/>
    <mergeCell ref="N28:N29"/>
    <mergeCell ref="J30:K30"/>
    <mergeCell ref="J31:K31"/>
    <mergeCell ref="C39:D39"/>
    <mergeCell ref="C40:D40"/>
    <mergeCell ref="C41:D41"/>
    <mergeCell ref="C42:D42"/>
    <mergeCell ref="C43:D43"/>
    <mergeCell ref="C32:D32"/>
    <mergeCell ref="C33:D33"/>
    <mergeCell ref="C34:D34"/>
    <mergeCell ref="C35:D35"/>
    <mergeCell ref="C36:D36"/>
    <mergeCell ref="C37:D37"/>
    <mergeCell ref="E46:F46"/>
    <mergeCell ref="G50:H50"/>
    <mergeCell ref="C30:D30"/>
    <mergeCell ref="C31:D31"/>
    <mergeCell ref="G32:H32"/>
    <mergeCell ref="G33:H33"/>
    <mergeCell ref="G34:H34"/>
    <mergeCell ref="C50:D50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C44:D44"/>
    <mergeCell ref="C45:D45"/>
    <mergeCell ref="C46:D46"/>
    <mergeCell ref="C47:D47"/>
    <mergeCell ref="C48:D48"/>
    <mergeCell ref="C49:D49"/>
    <mergeCell ref="C38:D38"/>
    <mergeCell ref="J32:K32"/>
    <mergeCell ref="G51:H51"/>
    <mergeCell ref="A51:F51"/>
    <mergeCell ref="G44:H44"/>
    <mergeCell ref="G45:H45"/>
    <mergeCell ref="G46:H46"/>
    <mergeCell ref="G47:H47"/>
    <mergeCell ref="G48:H48"/>
    <mergeCell ref="G49:H49"/>
    <mergeCell ref="G38:H38"/>
    <mergeCell ref="G39:H39"/>
    <mergeCell ref="G40:H40"/>
    <mergeCell ref="G41:H41"/>
    <mergeCell ref="G42:H42"/>
    <mergeCell ref="G43:H43"/>
    <mergeCell ref="E47:F47"/>
    <mergeCell ref="E48:F48"/>
    <mergeCell ref="E49:F49"/>
    <mergeCell ref="E50:F50"/>
    <mergeCell ref="E41:F41"/>
    <mergeCell ref="E42:F42"/>
    <mergeCell ref="E43:F43"/>
    <mergeCell ref="E44:F44"/>
    <mergeCell ref="E45:F45"/>
    <mergeCell ref="M40:N40"/>
    <mergeCell ref="J41:N41"/>
    <mergeCell ref="O36:Q37"/>
    <mergeCell ref="O38:Q38"/>
    <mergeCell ref="O39:Q39"/>
    <mergeCell ref="O40:Q40"/>
    <mergeCell ref="O41:Q41"/>
    <mergeCell ref="J40:K40"/>
    <mergeCell ref="L36:L37"/>
    <mergeCell ref="M36:N37"/>
    <mergeCell ref="M38:N38"/>
    <mergeCell ref="J38:K38"/>
    <mergeCell ref="J39:K39"/>
    <mergeCell ref="M39:N39"/>
    <mergeCell ref="S38:V41"/>
    <mergeCell ref="W38:X41"/>
    <mergeCell ref="S28:X29"/>
    <mergeCell ref="S30:V31"/>
    <mergeCell ref="W30:X31"/>
    <mergeCell ref="S32:V33"/>
    <mergeCell ref="S34:V35"/>
    <mergeCell ref="W32:X33"/>
    <mergeCell ref="W34:X35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4"/>
  <sheetViews>
    <sheetView tabSelected="1" zoomScale="70" zoomScaleNormal="70" workbookViewId="0">
      <selection sqref="A1:X1"/>
    </sheetView>
  </sheetViews>
  <sheetFormatPr defaultColWidth="9.140625" defaultRowHeight="12.75" x14ac:dyDescent="0.2"/>
  <cols>
    <col min="1" max="1" width="9.140625" style="59"/>
    <col min="2" max="2" width="31.140625" style="59" customWidth="1"/>
    <col min="3" max="3" width="8.7109375" style="59" customWidth="1"/>
    <col min="4" max="4" width="12.7109375" style="59" customWidth="1"/>
    <col min="5" max="5" width="8.7109375" style="59" customWidth="1"/>
    <col min="6" max="6" width="12.7109375" style="59" customWidth="1"/>
    <col min="7" max="7" width="8.7109375" style="59" customWidth="1"/>
    <col min="8" max="8" width="12.7109375" style="59" customWidth="1"/>
    <col min="9" max="9" width="8.7109375" style="59" customWidth="1"/>
    <col min="10" max="10" width="12.7109375" style="59" customWidth="1"/>
    <col min="11" max="11" width="15.7109375" style="59" customWidth="1"/>
    <col min="12" max="12" width="8.7109375" style="59" customWidth="1"/>
    <col min="13" max="14" width="12.7109375" style="59" customWidth="1"/>
    <col min="15" max="15" width="15.7109375" style="59" customWidth="1"/>
    <col min="16" max="16" width="8.7109375" style="59" customWidth="1"/>
    <col min="17" max="18" width="12.7109375" style="59" customWidth="1"/>
    <col min="19" max="19" width="15.7109375" style="59" customWidth="1"/>
    <col min="20" max="20" width="8.7109375" style="59" customWidth="1"/>
    <col min="21" max="22" width="12.7109375" style="59" customWidth="1"/>
    <col min="23" max="23" width="15.7109375" style="59" customWidth="1"/>
    <col min="24" max="24" width="17.7109375" style="59" customWidth="1"/>
    <col min="25" max="25" width="11.140625" style="59" bestFit="1" customWidth="1"/>
    <col min="26" max="16384" width="9.140625" style="59"/>
  </cols>
  <sheetData>
    <row r="1" spans="1:25" s="2" customFormat="1" ht="35.25" customHeight="1" x14ac:dyDescent="0.2">
      <c r="A1" s="500" t="s">
        <v>178</v>
      </c>
      <c r="B1" s="500"/>
      <c r="C1" s="500"/>
      <c r="D1" s="500"/>
      <c r="E1" s="500"/>
      <c r="F1" s="500"/>
      <c r="G1" s="500"/>
      <c r="H1" s="500"/>
      <c r="I1" s="500"/>
      <c r="J1" s="500"/>
      <c r="K1" s="500"/>
      <c r="L1" s="500"/>
      <c r="M1" s="500"/>
      <c r="N1" s="500"/>
      <c r="O1" s="500"/>
      <c r="P1" s="500"/>
      <c r="Q1" s="500"/>
      <c r="R1" s="500"/>
      <c r="S1" s="500"/>
      <c r="T1" s="500"/>
      <c r="U1" s="500"/>
      <c r="V1" s="500"/>
      <c r="W1" s="500"/>
      <c r="X1" s="500"/>
      <c r="Y1" s="1"/>
    </row>
    <row r="2" spans="1:25" s="4" customFormat="1" ht="35.25" customHeight="1" x14ac:dyDescent="0.2">
      <c r="A2" s="501" t="s">
        <v>1</v>
      </c>
      <c r="B2" s="502" t="s">
        <v>2</v>
      </c>
      <c r="C2" s="503" t="s">
        <v>3</v>
      </c>
      <c r="D2" s="503"/>
      <c r="E2" s="503"/>
      <c r="F2" s="503"/>
      <c r="G2" s="503"/>
      <c r="H2" s="503"/>
      <c r="I2" s="503"/>
      <c r="J2" s="503"/>
      <c r="K2" s="503"/>
      <c r="L2" s="504" t="s">
        <v>4</v>
      </c>
      <c r="M2" s="504"/>
      <c r="N2" s="504"/>
      <c r="O2" s="504"/>
      <c r="P2" s="505" t="s">
        <v>5</v>
      </c>
      <c r="Q2" s="505"/>
      <c r="R2" s="505"/>
      <c r="S2" s="505"/>
      <c r="T2" s="506" t="s">
        <v>6</v>
      </c>
      <c r="U2" s="506"/>
      <c r="V2" s="506"/>
      <c r="W2" s="506"/>
      <c r="X2" s="507" t="s">
        <v>7</v>
      </c>
      <c r="Y2" s="3"/>
    </row>
    <row r="3" spans="1:25" s="2" customFormat="1" ht="13.5" customHeight="1" x14ac:dyDescent="0.2">
      <c r="A3" s="501"/>
      <c r="B3" s="502"/>
      <c r="C3" s="508" t="s">
        <v>8</v>
      </c>
      <c r="D3" s="494" t="s">
        <v>99</v>
      </c>
      <c r="E3" s="508" t="s">
        <v>8</v>
      </c>
      <c r="F3" s="494" t="s">
        <v>100</v>
      </c>
      <c r="G3" s="508" t="s">
        <v>8</v>
      </c>
      <c r="H3" s="494" t="s">
        <v>101</v>
      </c>
      <c r="I3" s="508" t="s">
        <v>8</v>
      </c>
      <c r="J3" s="494" t="s">
        <v>102</v>
      </c>
      <c r="K3" s="308" t="s">
        <v>9</v>
      </c>
      <c r="L3" s="508" t="s">
        <v>8</v>
      </c>
      <c r="M3" s="489" t="s">
        <v>99</v>
      </c>
      <c r="N3" s="489" t="s">
        <v>100</v>
      </c>
      <c r="O3" s="308" t="s">
        <v>9</v>
      </c>
      <c r="P3" s="508" t="s">
        <v>8</v>
      </c>
      <c r="Q3" s="490" t="s">
        <v>99</v>
      </c>
      <c r="R3" s="490" t="s">
        <v>100</v>
      </c>
      <c r="S3" s="308" t="s">
        <v>9</v>
      </c>
      <c r="T3" s="508" t="s">
        <v>8</v>
      </c>
      <c r="U3" s="495" t="s">
        <v>99</v>
      </c>
      <c r="V3" s="495" t="s">
        <v>100</v>
      </c>
      <c r="W3" s="308" t="s">
        <v>9</v>
      </c>
      <c r="X3" s="507"/>
      <c r="Y3" s="1"/>
    </row>
    <row r="4" spans="1:25" s="2" customFormat="1" ht="63.75" customHeight="1" x14ac:dyDescent="0.2">
      <c r="A4" s="501"/>
      <c r="B4" s="502"/>
      <c r="C4" s="508"/>
      <c r="D4" s="494"/>
      <c r="E4" s="508"/>
      <c r="F4" s="494"/>
      <c r="G4" s="508"/>
      <c r="H4" s="494"/>
      <c r="I4" s="508"/>
      <c r="J4" s="494"/>
      <c r="K4" s="283" t="s">
        <v>10</v>
      </c>
      <c r="L4" s="508"/>
      <c r="M4" s="489"/>
      <c r="N4" s="489"/>
      <c r="O4" s="283" t="s">
        <v>11</v>
      </c>
      <c r="P4" s="508"/>
      <c r="Q4" s="490"/>
      <c r="R4" s="490"/>
      <c r="S4" s="283" t="s">
        <v>12</v>
      </c>
      <c r="T4" s="508"/>
      <c r="U4" s="495"/>
      <c r="V4" s="495"/>
      <c r="W4" s="283" t="s">
        <v>13</v>
      </c>
      <c r="X4" s="512" t="s">
        <v>14</v>
      </c>
      <c r="Y4" s="1"/>
    </row>
    <row r="5" spans="1:25" s="2" customFormat="1" ht="13.5" customHeight="1" x14ac:dyDescent="0.2">
      <c r="A5" s="501"/>
      <c r="B5" s="502"/>
      <c r="C5" s="309" t="s">
        <v>15</v>
      </c>
      <c r="D5" s="310" t="s">
        <v>16</v>
      </c>
      <c r="E5" s="309" t="s">
        <v>17</v>
      </c>
      <c r="F5" s="310" t="s">
        <v>18</v>
      </c>
      <c r="G5" s="309" t="s">
        <v>19</v>
      </c>
      <c r="H5" s="310" t="s">
        <v>20</v>
      </c>
      <c r="I5" s="309" t="s">
        <v>21</v>
      </c>
      <c r="J5" s="310" t="s">
        <v>22</v>
      </c>
      <c r="K5" s="308" t="s">
        <v>23</v>
      </c>
      <c r="L5" s="309" t="s">
        <v>24</v>
      </c>
      <c r="M5" s="311"/>
      <c r="N5" s="311"/>
      <c r="O5" s="308" t="s">
        <v>27</v>
      </c>
      <c r="P5" s="309" t="s">
        <v>28</v>
      </c>
      <c r="Q5" s="312"/>
      <c r="R5" s="312"/>
      <c r="S5" s="308" t="s">
        <v>31</v>
      </c>
      <c r="T5" s="309" t="s">
        <v>32</v>
      </c>
      <c r="U5" s="313"/>
      <c r="V5" s="313"/>
      <c r="W5" s="308" t="s">
        <v>35</v>
      </c>
      <c r="X5" s="512"/>
      <c r="Y5" s="1"/>
    </row>
    <row r="6" spans="1:25" s="2" customFormat="1" ht="20.100000000000001" customHeight="1" x14ac:dyDescent="0.2">
      <c r="A6" s="320" t="s">
        <v>36</v>
      </c>
      <c r="B6" s="321" t="s">
        <v>37</v>
      </c>
      <c r="C6" s="314">
        <v>66</v>
      </c>
      <c r="D6" s="323"/>
      <c r="E6" s="305">
        <v>2</v>
      </c>
      <c r="F6" s="323"/>
      <c r="G6" s="305">
        <v>30</v>
      </c>
      <c r="H6" s="323"/>
      <c r="I6" s="305">
        <v>8</v>
      </c>
      <c r="J6" s="323"/>
      <c r="K6" s="324"/>
      <c r="L6" s="315">
        <v>2</v>
      </c>
      <c r="M6" s="325"/>
      <c r="N6" s="325"/>
      <c r="O6" s="326"/>
      <c r="P6" s="315">
        <v>2</v>
      </c>
      <c r="Q6" s="327"/>
      <c r="R6" s="327"/>
      <c r="S6" s="326"/>
      <c r="T6" s="315">
        <v>2</v>
      </c>
      <c r="U6" s="328"/>
      <c r="V6" s="328"/>
      <c r="W6" s="326"/>
      <c r="X6" s="329"/>
      <c r="Y6" s="16"/>
    </row>
    <row r="7" spans="1:25" s="2" customFormat="1" ht="20.100000000000001" customHeight="1" x14ac:dyDescent="0.2">
      <c r="A7" s="306" t="s">
        <v>38</v>
      </c>
      <c r="B7" s="307" t="s">
        <v>39</v>
      </c>
      <c r="C7" s="314">
        <v>488</v>
      </c>
      <c r="D7" s="323"/>
      <c r="E7" s="305">
        <v>34</v>
      </c>
      <c r="F7" s="323"/>
      <c r="G7" s="305">
        <v>46</v>
      </c>
      <c r="H7" s="323"/>
      <c r="I7" s="305">
        <v>6</v>
      </c>
      <c r="J7" s="323"/>
      <c r="K7" s="324"/>
      <c r="L7" s="315">
        <v>2</v>
      </c>
      <c r="M7" s="325"/>
      <c r="N7" s="325"/>
      <c r="O7" s="326"/>
      <c r="P7" s="315">
        <v>2</v>
      </c>
      <c r="Q7" s="327"/>
      <c r="R7" s="327"/>
      <c r="S7" s="326"/>
      <c r="T7" s="315">
        <v>2</v>
      </c>
      <c r="U7" s="328"/>
      <c r="V7" s="328"/>
      <c r="W7" s="326"/>
      <c r="X7" s="329"/>
      <c r="Y7" s="16"/>
    </row>
    <row r="8" spans="1:25" s="2" customFormat="1" ht="20.100000000000001" customHeight="1" x14ac:dyDescent="0.2">
      <c r="A8" s="306" t="s">
        <v>40</v>
      </c>
      <c r="B8" s="307" t="s">
        <v>41</v>
      </c>
      <c r="C8" s="314">
        <v>124</v>
      </c>
      <c r="D8" s="323"/>
      <c r="E8" s="305">
        <v>22</v>
      </c>
      <c r="F8" s="323"/>
      <c r="G8" s="305">
        <v>40</v>
      </c>
      <c r="H8" s="323"/>
      <c r="I8" s="305">
        <v>6</v>
      </c>
      <c r="J8" s="323"/>
      <c r="K8" s="324"/>
      <c r="L8" s="315">
        <v>2</v>
      </c>
      <c r="M8" s="325"/>
      <c r="N8" s="325"/>
      <c r="O8" s="326"/>
      <c r="P8" s="315">
        <v>2</v>
      </c>
      <c r="Q8" s="327"/>
      <c r="R8" s="327"/>
      <c r="S8" s="326"/>
      <c r="T8" s="315">
        <v>2</v>
      </c>
      <c r="U8" s="328"/>
      <c r="V8" s="328"/>
      <c r="W8" s="326"/>
      <c r="X8" s="329"/>
      <c r="Y8" s="16"/>
    </row>
    <row r="9" spans="1:25" s="2" customFormat="1" ht="20.100000000000001" customHeight="1" x14ac:dyDescent="0.2">
      <c r="A9" s="306" t="s">
        <v>42</v>
      </c>
      <c r="B9" s="307" t="s">
        <v>43</v>
      </c>
      <c r="C9" s="314">
        <v>12</v>
      </c>
      <c r="D9" s="323"/>
      <c r="E9" s="305">
        <v>8</v>
      </c>
      <c r="F9" s="323"/>
      <c r="G9" s="305">
        <v>2</v>
      </c>
      <c r="H9" s="323"/>
      <c r="I9" s="305">
        <v>2</v>
      </c>
      <c r="J9" s="323"/>
      <c r="K9" s="324"/>
      <c r="L9" s="315">
        <v>2</v>
      </c>
      <c r="M9" s="325"/>
      <c r="N9" s="325"/>
      <c r="O9" s="326"/>
      <c r="P9" s="315">
        <v>2</v>
      </c>
      <c r="Q9" s="327"/>
      <c r="R9" s="327"/>
      <c r="S9" s="326"/>
      <c r="T9" s="315">
        <v>2</v>
      </c>
      <c r="U9" s="328"/>
      <c r="V9" s="328"/>
      <c r="W9" s="326"/>
      <c r="X9" s="329"/>
      <c r="Y9" s="16"/>
    </row>
    <row r="10" spans="1:25" s="2" customFormat="1" ht="20.100000000000001" customHeight="1" x14ac:dyDescent="0.2">
      <c r="A10" s="306" t="s">
        <v>44</v>
      </c>
      <c r="B10" s="307" t="s">
        <v>45</v>
      </c>
      <c r="C10" s="314">
        <v>2</v>
      </c>
      <c r="D10" s="323"/>
      <c r="E10" s="305">
        <v>6</v>
      </c>
      <c r="F10" s="323"/>
      <c r="G10" s="305">
        <v>4</v>
      </c>
      <c r="H10" s="323"/>
      <c r="I10" s="305">
        <v>2</v>
      </c>
      <c r="J10" s="323"/>
      <c r="K10" s="324"/>
      <c r="L10" s="315">
        <v>2</v>
      </c>
      <c r="M10" s="325"/>
      <c r="N10" s="325"/>
      <c r="O10" s="326"/>
      <c r="P10" s="315">
        <v>2</v>
      </c>
      <c r="Q10" s="327"/>
      <c r="R10" s="327"/>
      <c r="S10" s="326"/>
      <c r="T10" s="315">
        <v>2</v>
      </c>
      <c r="U10" s="328"/>
      <c r="V10" s="328"/>
      <c r="W10" s="326"/>
      <c r="X10" s="329"/>
      <c r="Y10" s="16"/>
    </row>
    <row r="11" spans="1:25" s="2" customFormat="1" ht="20.100000000000001" customHeight="1" x14ac:dyDescent="0.2">
      <c r="A11" s="306" t="s">
        <v>46</v>
      </c>
      <c r="B11" s="307" t="s">
        <v>47</v>
      </c>
      <c r="C11" s="314">
        <v>2</v>
      </c>
      <c r="D11" s="323"/>
      <c r="E11" s="305">
        <v>2</v>
      </c>
      <c r="F11" s="323"/>
      <c r="G11" s="305">
        <v>2</v>
      </c>
      <c r="H11" s="323"/>
      <c r="I11" s="305">
        <v>2</v>
      </c>
      <c r="J11" s="323"/>
      <c r="K11" s="324"/>
      <c r="L11" s="315">
        <v>2</v>
      </c>
      <c r="M11" s="325"/>
      <c r="N11" s="325"/>
      <c r="O11" s="326"/>
      <c r="P11" s="315">
        <v>2</v>
      </c>
      <c r="Q11" s="327"/>
      <c r="R11" s="327"/>
      <c r="S11" s="326"/>
      <c r="T11" s="315">
        <v>2</v>
      </c>
      <c r="U11" s="328"/>
      <c r="V11" s="328"/>
      <c r="W11" s="326"/>
      <c r="X11" s="329"/>
      <c r="Y11" s="16"/>
    </row>
    <row r="12" spans="1:25" s="2" customFormat="1" ht="20.100000000000001" customHeight="1" x14ac:dyDescent="0.2">
      <c r="A12" s="306" t="s">
        <v>48</v>
      </c>
      <c r="B12" s="307" t="s">
        <v>49</v>
      </c>
      <c r="C12" s="314">
        <v>62</v>
      </c>
      <c r="D12" s="323"/>
      <c r="E12" s="305">
        <v>30</v>
      </c>
      <c r="F12" s="323"/>
      <c r="G12" s="305">
        <v>30</v>
      </c>
      <c r="H12" s="323"/>
      <c r="I12" s="305">
        <v>2</v>
      </c>
      <c r="J12" s="323"/>
      <c r="K12" s="324"/>
      <c r="L12" s="315">
        <v>2</v>
      </c>
      <c r="M12" s="325"/>
      <c r="N12" s="325"/>
      <c r="O12" s="326"/>
      <c r="P12" s="315">
        <v>2</v>
      </c>
      <c r="Q12" s="327"/>
      <c r="R12" s="327"/>
      <c r="S12" s="326"/>
      <c r="T12" s="315">
        <v>2</v>
      </c>
      <c r="U12" s="328"/>
      <c r="V12" s="328"/>
      <c r="W12" s="326"/>
      <c r="X12" s="329"/>
      <c r="Y12" s="16"/>
    </row>
    <row r="13" spans="1:25" s="2" customFormat="1" ht="20.100000000000001" customHeight="1" x14ac:dyDescent="0.2">
      <c r="A13" s="306" t="s">
        <v>50</v>
      </c>
      <c r="B13" s="307" t="s">
        <v>51</v>
      </c>
      <c r="C13" s="314">
        <v>24</v>
      </c>
      <c r="D13" s="323"/>
      <c r="E13" s="305">
        <v>2</v>
      </c>
      <c r="F13" s="323"/>
      <c r="G13" s="305">
        <v>2</v>
      </c>
      <c r="H13" s="323"/>
      <c r="I13" s="305">
        <v>2</v>
      </c>
      <c r="J13" s="323"/>
      <c r="K13" s="324"/>
      <c r="L13" s="315">
        <v>2</v>
      </c>
      <c r="M13" s="325"/>
      <c r="N13" s="325"/>
      <c r="O13" s="326"/>
      <c r="P13" s="315">
        <v>2</v>
      </c>
      <c r="Q13" s="327"/>
      <c r="R13" s="327"/>
      <c r="S13" s="326"/>
      <c r="T13" s="315">
        <v>2</v>
      </c>
      <c r="U13" s="328"/>
      <c r="V13" s="328"/>
      <c r="W13" s="326"/>
      <c r="X13" s="329"/>
      <c r="Y13" s="16"/>
    </row>
    <row r="14" spans="1:25" s="2" customFormat="1" ht="20.100000000000001" customHeight="1" x14ac:dyDescent="0.2">
      <c r="A14" s="306" t="s">
        <v>52</v>
      </c>
      <c r="B14" s="307" t="s">
        <v>53</v>
      </c>
      <c r="C14" s="314">
        <v>10</v>
      </c>
      <c r="D14" s="323"/>
      <c r="E14" s="305">
        <v>2</v>
      </c>
      <c r="F14" s="323"/>
      <c r="G14" s="305">
        <v>16</v>
      </c>
      <c r="H14" s="323"/>
      <c r="I14" s="305">
        <v>8</v>
      </c>
      <c r="J14" s="323"/>
      <c r="K14" s="324"/>
      <c r="L14" s="315">
        <v>2</v>
      </c>
      <c r="M14" s="325"/>
      <c r="N14" s="325"/>
      <c r="O14" s="326"/>
      <c r="P14" s="315">
        <v>2</v>
      </c>
      <c r="Q14" s="327"/>
      <c r="R14" s="327"/>
      <c r="S14" s="326"/>
      <c r="T14" s="315">
        <v>2</v>
      </c>
      <c r="U14" s="328"/>
      <c r="V14" s="328"/>
      <c r="W14" s="326"/>
      <c r="X14" s="329"/>
      <c r="Y14" s="16"/>
    </row>
    <row r="15" spans="1:25" s="2" customFormat="1" ht="20.100000000000001" customHeight="1" x14ac:dyDescent="0.2">
      <c r="A15" s="306" t="s">
        <v>54</v>
      </c>
      <c r="B15" s="307" t="s">
        <v>55</v>
      </c>
      <c r="C15" s="314">
        <v>376</v>
      </c>
      <c r="D15" s="323"/>
      <c r="E15" s="305">
        <v>14</v>
      </c>
      <c r="F15" s="323"/>
      <c r="G15" s="305">
        <v>174</v>
      </c>
      <c r="H15" s="323"/>
      <c r="I15" s="305">
        <v>52</v>
      </c>
      <c r="J15" s="323"/>
      <c r="K15" s="324"/>
      <c r="L15" s="315">
        <v>2</v>
      </c>
      <c r="M15" s="325"/>
      <c r="N15" s="325"/>
      <c r="O15" s="326"/>
      <c r="P15" s="315">
        <v>2</v>
      </c>
      <c r="Q15" s="327"/>
      <c r="R15" s="327"/>
      <c r="S15" s="326"/>
      <c r="T15" s="315">
        <v>2</v>
      </c>
      <c r="U15" s="328"/>
      <c r="V15" s="328"/>
      <c r="W15" s="326"/>
      <c r="X15" s="329"/>
      <c r="Y15" s="16"/>
    </row>
    <row r="16" spans="1:25" s="2" customFormat="1" ht="20.100000000000001" customHeight="1" x14ac:dyDescent="0.2">
      <c r="A16" s="306" t="s">
        <v>56</v>
      </c>
      <c r="B16" s="307" t="s">
        <v>57</v>
      </c>
      <c r="C16" s="314">
        <v>18</v>
      </c>
      <c r="D16" s="323"/>
      <c r="E16" s="305">
        <v>2</v>
      </c>
      <c r="F16" s="323"/>
      <c r="G16" s="305">
        <v>52</v>
      </c>
      <c r="H16" s="323"/>
      <c r="I16" s="305">
        <v>2</v>
      </c>
      <c r="J16" s="323"/>
      <c r="K16" s="324"/>
      <c r="L16" s="315">
        <v>2</v>
      </c>
      <c r="M16" s="325"/>
      <c r="N16" s="325"/>
      <c r="O16" s="326"/>
      <c r="P16" s="315">
        <v>2</v>
      </c>
      <c r="Q16" s="327"/>
      <c r="R16" s="327"/>
      <c r="S16" s="326"/>
      <c r="T16" s="315">
        <v>2</v>
      </c>
      <c r="U16" s="328"/>
      <c r="V16" s="328"/>
      <c r="W16" s="326"/>
      <c r="X16" s="329"/>
      <c r="Y16" s="16"/>
    </row>
    <row r="17" spans="1:25" s="2" customFormat="1" ht="20.100000000000001" customHeight="1" x14ac:dyDescent="0.2">
      <c r="A17" s="306" t="s">
        <v>58</v>
      </c>
      <c r="B17" s="307" t="s">
        <v>59</v>
      </c>
      <c r="C17" s="314">
        <v>1000</v>
      </c>
      <c r="D17" s="323"/>
      <c r="E17" s="305">
        <v>156</v>
      </c>
      <c r="F17" s="323"/>
      <c r="G17" s="305">
        <v>164</v>
      </c>
      <c r="H17" s="323"/>
      <c r="I17" s="305">
        <v>100</v>
      </c>
      <c r="J17" s="323"/>
      <c r="K17" s="324"/>
      <c r="L17" s="315">
        <v>2</v>
      </c>
      <c r="M17" s="325"/>
      <c r="N17" s="325"/>
      <c r="O17" s="326"/>
      <c r="P17" s="315">
        <v>2</v>
      </c>
      <c r="Q17" s="327"/>
      <c r="R17" s="327"/>
      <c r="S17" s="326"/>
      <c r="T17" s="315">
        <v>2</v>
      </c>
      <c r="U17" s="328"/>
      <c r="V17" s="328"/>
      <c r="W17" s="326"/>
      <c r="X17" s="329"/>
      <c r="Y17" s="16"/>
    </row>
    <row r="18" spans="1:25" s="2" customFormat="1" ht="20.100000000000001" customHeight="1" x14ac:dyDescent="0.2">
      <c r="A18" s="306" t="s">
        <v>60</v>
      </c>
      <c r="B18" s="307" t="s">
        <v>61</v>
      </c>
      <c r="C18" s="314">
        <v>478</v>
      </c>
      <c r="D18" s="323"/>
      <c r="E18" s="305">
        <v>72</v>
      </c>
      <c r="F18" s="323"/>
      <c r="G18" s="305">
        <v>160</v>
      </c>
      <c r="H18" s="323"/>
      <c r="I18" s="305">
        <v>58</v>
      </c>
      <c r="J18" s="323"/>
      <c r="K18" s="324"/>
      <c r="L18" s="315">
        <v>2</v>
      </c>
      <c r="M18" s="325"/>
      <c r="N18" s="325"/>
      <c r="O18" s="326"/>
      <c r="P18" s="315">
        <v>2</v>
      </c>
      <c r="Q18" s="327"/>
      <c r="R18" s="327"/>
      <c r="S18" s="326"/>
      <c r="T18" s="315">
        <v>2</v>
      </c>
      <c r="U18" s="328"/>
      <c r="V18" s="328"/>
      <c r="W18" s="326"/>
      <c r="X18" s="329"/>
      <c r="Y18" s="16"/>
    </row>
    <row r="19" spans="1:25" s="2" customFormat="1" ht="20.100000000000001" customHeight="1" x14ac:dyDescent="0.2">
      <c r="A19" s="306" t="s">
        <v>62</v>
      </c>
      <c r="B19" s="307" t="s">
        <v>63</v>
      </c>
      <c r="C19" s="314">
        <v>24</v>
      </c>
      <c r="D19" s="323"/>
      <c r="E19" s="305">
        <v>10</v>
      </c>
      <c r="F19" s="323"/>
      <c r="G19" s="305">
        <v>34</v>
      </c>
      <c r="H19" s="323"/>
      <c r="I19" s="305">
        <v>6</v>
      </c>
      <c r="J19" s="323"/>
      <c r="K19" s="324"/>
      <c r="L19" s="315">
        <v>2</v>
      </c>
      <c r="M19" s="325"/>
      <c r="N19" s="325"/>
      <c r="O19" s="326"/>
      <c r="P19" s="315">
        <v>2</v>
      </c>
      <c r="Q19" s="327"/>
      <c r="R19" s="327"/>
      <c r="S19" s="326"/>
      <c r="T19" s="315">
        <v>2</v>
      </c>
      <c r="U19" s="328"/>
      <c r="V19" s="328"/>
      <c r="W19" s="326"/>
      <c r="X19" s="329"/>
      <c r="Y19" s="16"/>
    </row>
    <row r="20" spans="1:25" s="2" customFormat="1" ht="20.100000000000001" customHeight="1" x14ac:dyDescent="0.2">
      <c r="A20" s="306" t="s">
        <v>64</v>
      </c>
      <c r="B20" s="307" t="s">
        <v>65</v>
      </c>
      <c r="C20" s="314">
        <v>30</v>
      </c>
      <c r="D20" s="323"/>
      <c r="E20" s="305">
        <v>2</v>
      </c>
      <c r="F20" s="323"/>
      <c r="G20" s="305">
        <v>66</v>
      </c>
      <c r="H20" s="323"/>
      <c r="I20" s="305">
        <v>6</v>
      </c>
      <c r="J20" s="323"/>
      <c r="K20" s="324"/>
      <c r="L20" s="315">
        <v>2</v>
      </c>
      <c r="M20" s="325"/>
      <c r="N20" s="325"/>
      <c r="O20" s="326"/>
      <c r="P20" s="315">
        <v>2</v>
      </c>
      <c r="Q20" s="327"/>
      <c r="R20" s="327"/>
      <c r="S20" s="326"/>
      <c r="T20" s="315">
        <v>2</v>
      </c>
      <c r="U20" s="328"/>
      <c r="V20" s="328"/>
      <c r="W20" s="326"/>
      <c r="X20" s="329"/>
      <c r="Y20" s="16"/>
    </row>
    <row r="21" spans="1:25" s="2" customFormat="1" ht="20.100000000000001" customHeight="1" x14ac:dyDescent="0.2">
      <c r="A21" s="306" t="s">
        <v>66</v>
      </c>
      <c r="B21" s="307" t="s">
        <v>67</v>
      </c>
      <c r="C21" s="314">
        <v>28</v>
      </c>
      <c r="D21" s="323"/>
      <c r="E21" s="305">
        <v>8</v>
      </c>
      <c r="F21" s="323"/>
      <c r="G21" s="305">
        <v>12</v>
      </c>
      <c r="H21" s="323"/>
      <c r="I21" s="305">
        <v>2</v>
      </c>
      <c r="J21" s="323"/>
      <c r="K21" s="324"/>
      <c r="L21" s="315">
        <v>2</v>
      </c>
      <c r="M21" s="325"/>
      <c r="N21" s="325"/>
      <c r="O21" s="326"/>
      <c r="P21" s="315">
        <v>2</v>
      </c>
      <c r="Q21" s="327"/>
      <c r="R21" s="327"/>
      <c r="S21" s="326"/>
      <c r="T21" s="315">
        <v>2</v>
      </c>
      <c r="U21" s="328"/>
      <c r="V21" s="328"/>
      <c r="W21" s="326"/>
      <c r="X21" s="329"/>
      <c r="Y21" s="16"/>
    </row>
    <row r="22" spans="1:25" s="2" customFormat="1" ht="20.100000000000001" customHeight="1" x14ac:dyDescent="0.2">
      <c r="A22" s="306" t="s">
        <v>68</v>
      </c>
      <c r="B22" s="307" t="s">
        <v>69</v>
      </c>
      <c r="C22" s="314">
        <v>12</v>
      </c>
      <c r="D22" s="323"/>
      <c r="E22" s="305">
        <v>2</v>
      </c>
      <c r="F22" s="323"/>
      <c r="G22" s="305">
        <v>76</v>
      </c>
      <c r="H22" s="323"/>
      <c r="I22" s="305">
        <v>2</v>
      </c>
      <c r="J22" s="323"/>
      <c r="K22" s="324"/>
      <c r="L22" s="315">
        <v>2</v>
      </c>
      <c r="M22" s="325"/>
      <c r="N22" s="325"/>
      <c r="O22" s="326"/>
      <c r="P22" s="315">
        <v>2</v>
      </c>
      <c r="Q22" s="327"/>
      <c r="R22" s="327"/>
      <c r="S22" s="326"/>
      <c r="T22" s="315">
        <v>2</v>
      </c>
      <c r="U22" s="328"/>
      <c r="V22" s="328"/>
      <c r="W22" s="326"/>
      <c r="X22" s="329"/>
      <c r="Y22" s="16"/>
    </row>
    <row r="23" spans="1:25" s="2" customFormat="1" ht="20.100000000000001" customHeight="1" x14ac:dyDescent="0.2">
      <c r="A23" s="306" t="s">
        <v>70</v>
      </c>
      <c r="B23" s="307" t="s">
        <v>71</v>
      </c>
      <c r="C23" s="314">
        <v>1</v>
      </c>
      <c r="D23" s="323"/>
      <c r="E23" s="305">
        <v>1</v>
      </c>
      <c r="F23" s="323"/>
      <c r="G23" s="305">
        <v>1</v>
      </c>
      <c r="H23" s="323"/>
      <c r="I23" s="305">
        <v>1</v>
      </c>
      <c r="J23" s="323"/>
      <c r="K23" s="324"/>
      <c r="L23" s="315">
        <v>2</v>
      </c>
      <c r="M23" s="325"/>
      <c r="N23" s="325"/>
      <c r="O23" s="326"/>
      <c r="P23" s="315">
        <v>2</v>
      </c>
      <c r="Q23" s="327"/>
      <c r="R23" s="327"/>
      <c r="S23" s="326"/>
      <c r="T23" s="315">
        <v>2</v>
      </c>
      <c r="U23" s="328"/>
      <c r="V23" s="328"/>
      <c r="W23" s="326"/>
      <c r="X23" s="329"/>
      <c r="Y23" s="16"/>
    </row>
    <row r="24" spans="1:25" s="2" customFormat="1" ht="20.100000000000001" customHeight="1" x14ac:dyDescent="0.2">
      <c r="A24" s="285" t="s">
        <v>72</v>
      </c>
      <c r="B24" s="285" t="s">
        <v>73</v>
      </c>
      <c r="C24" s="314">
        <v>1</v>
      </c>
      <c r="D24" s="323"/>
      <c r="E24" s="305">
        <v>1</v>
      </c>
      <c r="F24" s="323"/>
      <c r="G24" s="305">
        <v>1</v>
      </c>
      <c r="H24" s="323"/>
      <c r="I24" s="305">
        <v>1</v>
      </c>
      <c r="J24" s="323"/>
      <c r="K24" s="324"/>
      <c r="L24" s="315">
        <v>2</v>
      </c>
      <c r="M24" s="325"/>
      <c r="N24" s="325"/>
      <c r="O24" s="326"/>
      <c r="P24" s="315">
        <v>2</v>
      </c>
      <c r="Q24" s="327"/>
      <c r="R24" s="327"/>
      <c r="S24" s="326"/>
      <c r="T24" s="315">
        <v>2</v>
      </c>
      <c r="U24" s="328"/>
      <c r="V24" s="328"/>
      <c r="W24" s="326"/>
      <c r="X24" s="329"/>
      <c r="Y24" s="16"/>
    </row>
    <row r="25" spans="1:25" s="2" customFormat="1" ht="20.100000000000001" customHeight="1" x14ac:dyDescent="0.2">
      <c r="A25" s="316"/>
      <c r="B25" s="509" t="s">
        <v>74</v>
      </c>
      <c r="C25" s="509"/>
      <c r="D25" s="509"/>
      <c r="E25" s="509"/>
      <c r="F25" s="509"/>
      <c r="G25" s="509"/>
      <c r="H25" s="509"/>
      <c r="I25" s="509"/>
      <c r="J25" s="509"/>
      <c r="K25" s="509"/>
      <c r="L25" s="509"/>
      <c r="M25" s="509"/>
      <c r="N25" s="509"/>
      <c r="O25" s="509"/>
      <c r="P25" s="509"/>
      <c r="Q25" s="509"/>
      <c r="R25" s="509"/>
      <c r="S25" s="509"/>
      <c r="T25" s="509"/>
      <c r="U25" s="509"/>
      <c r="V25" s="509"/>
      <c r="W25" s="510"/>
      <c r="X25" s="330"/>
      <c r="Y25" s="21"/>
    </row>
    <row r="26" spans="1:25" s="2" customFormat="1" ht="20.100000000000001" customHeight="1" x14ac:dyDescent="0.2">
      <c r="A26" s="511" t="s">
        <v>75</v>
      </c>
      <c r="B26" s="511"/>
      <c r="C26" s="511"/>
      <c r="D26" s="511"/>
      <c r="E26" s="22"/>
      <c r="F26" s="23"/>
      <c r="G26" s="23"/>
      <c r="H26" s="23"/>
      <c r="I26" s="23"/>
      <c r="J26" s="23"/>
      <c r="K26" s="22"/>
      <c r="L26" s="24"/>
      <c r="M26" s="23"/>
      <c r="N26" s="23"/>
      <c r="O26" s="22"/>
      <c r="P26" s="24"/>
      <c r="Q26" s="23"/>
      <c r="R26" s="23"/>
      <c r="S26" s="22"/>
      <c r="T26" s="24"/>
      <c r="U26" s="23"/>
      <c r="V26" s="23"/>
      <c r="W26" s="34"/>
      <c r="X26" s="315"/>
      <c r="Y26" s="21"/>
    </row>
    <row r="27" spans="1:25" s="2" customFormat="1" ht="20.100000000000001" customHeight="1" x14ac:dyDescent="0.2">
      <c r="A27" s="317"/>
      <c r="B27" s="318"/>
      <c r="C27" s="319" t="s">
        <v>76</v>
      </c>
      <c r="D27" s="319" t="s">
        <v>103</v>
      </c>
      <c r="E27" s="22"/>
      <c r="F27" s="29"/>
      <c r="G27" s="23"/>
      <c r="H27" s="23"/>
      <c r="I27" s="23"/>
      <c r="J27" s="23"/>
      <c r="K27" s="22"/>
      <c r="L27" s="24"/>
      <c r="M27" s="23"/>
      <c r="N27" s="23"/>
      <c r="O27" s="22"/>
      <c r="P27" s="24"/>
      <c r="Q27" s="23"/>
      <c r="R27" s="23"/>
      <c r="S27" s="22"/>
      <c r="T27" s="24"/>
      <c r="U27" s="23"/>
      <c r="V27" s="23"/>
      <c r="W27" s="34"/>
      <c r="X27" s="315"/>
      <c r="Y27" s="21"/>
    </row>
    <row r="28" spans="1:25" s="2" customFormat="1" ht="20.100000000000001" customHeight="1" x14ac:dyDescent="0.2">
      <c r="A28" s="499" t="s">
        <v>37</v>
      </c>
      <c r="B28" s="499"/>
      <c r="C28" s="305">
        <v>2</v>
      </c>
      <c r="D28" s="331"/>
      <c r="E28" s="35"/>
      <c r="F28" s="32"/>
      <c r="G28" s="33"/>
      <c r="H28" s="34"/>
      <c r="I28" s="34"/>
      <c r="J28" s="34"/>
      <c r="K28" s="34"/>
      <c r="L28" s="34"/>
      <c r="M28" s="34"/>
      <c r="N28" s="34"/>
      <c r="O28" s="34"/>
      <c r="P28" s="22"/>
      <c r="Q28" s="22"/>
      <c r="R28" s="35"/>
      <c r="S28" s="22"/>
      <c r="T28" s="22"/>
      <c r="U28" s="22"/>
      <c r="V28" s="22"/>
      <c r="W28" s="34"/>
      <c r="X28" s="322"/>
      <c r="Y28" s="16"/>
    </row>
    <row r="29" spans="1:25" s="2" customFormat="1" ht="20.100000000000001" customHeight="1" x14ac:dyDescent="0.2">
      <c r="A29" s="499" t="s">
        <v>39</v>
      </c>
      <c r="B29" s="499"/>
      <c r="C29" s="305">
        <v>2</v>
      </c>
      <c r="D29" s="331"/>
      <c r="E29" s="35"/>
      <c r="F29" s="32"/>
      <c r="G29" s="33"/>
      <c r="H29" s="34"/>
      <c r="I29" s="34"/>
      <c r="J29" s="34"/>
      <c r="K29" s="34"/>
      <c r="L29" s="34"/>
      <c r="M29" s="34"/>
      <c r="N29" s="34"/>
      <c r="O29" s="34"/>
      <c r="P29" s="22"/>
      <c r="Q29" s="35"/>
      <c r="R29" s="38"/>
      <c r="S29" s="22"/>
      <c r="T29" s="22"/>
      <c r="U29" s="22"/>
      <c r="V29" s="22"/>
      <c r="W29" s="34"/>
      <c r="X29" s="322"/>
      <c r="Y29" s="16"/>
    </row>
    <row r="30" spans="1:25" s="2" customFormat="1" ht="20.100000000000001" customHeight="1" x14ac:dyDescent="0.2">
      <c r="A30" s="499" t="s">
        <v>41</v>
      </c>
      <c r="B30" s="499"/>
      <c r="C30" s="305">
        <v>2</v>
      </c>
      <c r="D30" s="331"/>
      <c r="E30" s="35"/>
      <c r="F30" s="32"/>
      <c r="G30" s="33"/>
      <c r="H30" s="34"/>
      <c r="I30" s="34"/>
      <c r="J30" s="34"/>
      <c r="K30" s="34"/>
      <c r="L30" s="34"/>
      <c r="M30" s="34"/>
      <c r="N30" s="34"/>
      <c r="O30" s="34"/>
      <c r="P30" s="22"/>
      <c r="Q30" s="22"/>
      <c r="R30" s="22"/>
      <c r="S30" s="22"/>
      <c r="T30" s="22"/>
      <c r="U30" s="22"/>
      <c r="V30" s="22"/>
      <c r="W30" s="34"/>
      <c r="X30" s="322"/>
      <c r="Y30" s="16"/>
    </row>
    <row r="31" spans="1:25" s="2" customFormat="1" ht="20.100000000000001" customHeight="1" x14ac:dyDescent="0.2">
      <c r="A31" s="499" t="s">
        <v>43</v>
      </c>
      <c r="B31" s="499"/>
      <c r="C31" s="305">
        <v>2</v>
      </c>
      <c r="D31" s="331"/>
      <c r="E31" s="35"/>
      <c r="F31" s="3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34"/>
      <c r="X31" s="322"/>
      <c r="Y31" s="16"/>
    </row>
    <row r="32" spans="1:25" s="2" customFormat="1" ht="20.100000000000001" customHeight="1" x14ac:dyDescent="0.2">
      <c r="A32" s="499" t="s">
        <v>45</v>
      </c>
      <c r="B32" s="499"/>
      <c r="C32" s="305">
        <v>2</v>
      </c>
      <c r="D32" s="331"/>
      <c r="E32" s="35"/>
      <c r="F32" s="39"/>
      <c r="G32" s="29"/>
      <c r="H32" s="29"/>
      <c r="I32" s="29"/>
      <c r="J32" s="29"/>
      <c r="K32" s="29"/>
      <c r="L32" s="29"/>
      <c r="M32" s="29"/>
      <c r="N32" s="29"/>
      <c r="O32" s="29"/>
      <c r="P32" s="22"/>
      <c r="Q32" s="22"/>
      <c r="R32" s="22"/>
      <c r="S32" s="22"/>
      <c r="T32" s="22"/>
      <c r="U32" s="22"/>
      <c r="V32" s="22"/>
      <c r="W32" s="34"/>
      <c r="X32" s="322"/>
      <c r="Y32" s="16"/>
    </row>
    <row r="33" spans="1:25" s="2" customFormat="1" ht="20.100000000000001" customHeight="1" x14ac:dyDescent="0.2">
      <c r="A33" s="499" t="s">
        <v>47</v>
      </c>
      <c r="B33" s="499"/>
      <c r="C33" s="305">
        <v>2</v>
      </c>
      <c r="D33" s="331"/>
      <c r="E33" s="35"/>
      <c r="F33" s="254"/>
      <c r="G33" s="254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22"/>
      <c r="T33" s="22"/>
      <c r="U33" s="22"/>
      <c r="V33" s="22"/>
      <c r="W33" s="34"/>
      <c r="X33" s="322"/>
      <c r="Y33" s="16"/>
    </row>
    <row r="34" spans="1:25" s="2" customFormat="1" ht="20.100000000000001" customHeight="1" x14ac:dyDescent="0.2">
      <c r="A34" s="499" t="s">
        <v>49</v>
      </c>
      <c r="B34" s="499"/>
      <c r="C34" s="305">
        <v>2</v>
      </c>
      <c r="D34" s="331"/>
      <c r="E34" s="35"/>
      <c r="F34" s="394"/>
      <c r="G34" s="394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22"/>
      <c r="T34" s="22"/>
      <c r="U34" s="22"/>
      <c r="V34" s="22"/>
      <c r="W34" s="34"/>
      <c r="X34" s="322"/>
      <c r="Y34" s="16"/>
    </row>
    <row r="35" spans="1:25" s="2" customFormat="1" ht="20.100000000000001" customHeight="1" x14ac:dyDescent="0.2">
      <c r="A35" s="499" t="s">
        <v>83</v>
      </c>
      <c r="B35" s="499"/>
      <c r="C35" s="305">
        <v>2</v>
      </c>
      <c r="D35" s="331"/>
      <c r="E35" s="35"/>
      <c r="F35" s="394"/>
      <c r="G35" s="394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22"/>
      <c r="T35" s="22"/>
      <c r="U35" s="22"/>
      <c r="V35" s="22"/>
      <c r="W35" s="34"/>
      <c r="X35" s="322"/>
      <c r="Y35" s="16"/>
    </row>
    <row r="36" spans="1:25" s="2" customFormat="1" ht="20.100000000000001" customHeight="1" x14ac:dyDescent="0.2">
      <c r="A36" s="499" t="s">
        <v>53</v>
      </c>
      <c r="B36" s="499"/>
      <c r="C36" s="305">
        <v>4</v>
      </c>
      <c r="D36" s="331"/>
      <c r="E36" s="35"/>
      <c r="F36" s="394"/>
      <c r="G36" s="394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22"/>
      <c r="T36" s="22"/>
      <c r="U36" s="22"/>
      <c r="V36" s="22"/>
      <c r="W36" s="34"/>
      <c r="X36" s="322"/>
      <c r="Y36" s="16"/>
    </row>
    <row r="37" spans="1:25" s="2" customFormat="1" ht="20.100000000000001" customHeight="1" x14ac:dyDescent="0.2">
      <c r="A37" s="499" t="s">
        <v>55</v>
      </c>
      <c r="B37" s="499"/>
      <c r="C37" s="305">
        <v>34</v>
      </c>
      <c r="D37" s="331"/>
      <c r="E37" s="35"/>
      <c r="F37" s="394"/>
      <c r="G37" s="394"/>
      <c r="H37" s="40"/>
      <c r="I37" s="40"/>
      <c r="J37" s="40"/>
      <c r="K37" s="29" t="s">
        <v>77</v>
      </c>
      <c r="L37" s="29"/>
      <c r="M37" s="29"/>
      <c r="N37" s="29"/>
      <c r="O37" s="29"/>
      <c r="P37" s="29"/>
      <c r="Q37" s="23"/>
      <c r="R37" s="23"/>
      <c r="S37" s="23"/>
      <c r="T37" s="23"/>
      <c r="U37" s="22"/>
      <c r="V37" s="22"/>
      <c r="W37" s="34"/>
      <c r="X37" s="322"/>
      <c r="Y37" s="16"/>
    </row>
    <row r="38" spans="1:25" s="2" customFormat="1" ht="20.100000000000001" customHeight="1" x14ac:dyDescent="0.2">
      <c r="A38" s="499" t="s">
        <v>57</v>
      </c>
      <c r="B38" s="499"/>
      <c r="C38" s="305">
        <v>8</v>
      </c>
      <c r="D38" s="331"/>
      <c r="E38" s="35"/>
      <c r="F38" s="429"/>
      <c r="G38" s="429"/>
      <c r="H38" s="40"/>
      <c r="I38" s="40"/>
      <c r="J38" s="40"/>
      <c r="K38" s="32" t="s">
        <v>78</v>
      </c>
      <c r="L38" s="32"/>
      <c r="M38" s="32"/>
      <c r="N38" s="32"/>
      <c r="O38" s="32"/>
      <c r="P38" s="32"/>
      <c r="Q38" s="33"/>
      <c r="R38" s="34"/>
      <c r="S38" s="34"/>
      <c r="T38" s="34"/>
      <c r="U38" s="22"/>
      <c r="V38" s="22"/>
      <c r="W38" s="34"/>
      <c r="X38" s="322"/>
      <c r="Y38" s="16"/>
    </row>
    <row r="39" spans="1:25" s="2" customFormat="1" ht="20.100000000000001" customHeight="1" x14ac:dyDescent="0.2">
      <c r="A39" s="499" t="s">
        <v>59</v>
      </c>
      <c r="B39" s="499"/>
      <c r="C39" s="305">
        <v>26</v>
      </c>
      <c r="D39" s="331"/>
      <c r="E39" s="35"/>
      <c r="F39" s="429"/>
      <c r="G39" s="429"/>
      <c r="H39" s="40"/>
      <c r="I39" s="40"/>
      <c r="J39" s="40"/>
      <c r="K39" s="32" t="s">
        <v>79</v>
      </c>
      <c r="L39" s="32"/>
      <c r="M39" s="32"/>
      <c r="N39" s="32"/>
      <c r="O39" s="32"/>
      <c r="P39" s="32"/>
      <c r="Q39" s="33"/>
      <c r="R39" s="34"/>
      <c r="S39" s="34"/>
      <c r="T39" s="34"/>
      <c r="U39" s="22"/>
      <c r="V39" s="22"/>
      <c r="W39" s="34"/>
      <c r="X39" s="322"/>
      <c r="Y39" s="16"/>
    </row>
    <row r="40" spans="1:25" s="2" customFormat="1" ht="20.100000000000001" customHeight="1" x14ac:dyDescent="0.2">
      <c r="A40" s="499" t="s">
        <v>61</v>
      </c>
      <c r="B40" s="499"/>
      <c r="C40" s="305">
        <v>20</v>
      </c>
      <c r="D40" s="331"/>
      <c r="E40" s="35"/>
      <c r="F40" s="254"/>
      <c r="G40" s="254"/>
      <c r="H40" s="40"/>
      <c r="I40" s="40"/>
      <c r="J40" s="40"/>
      <c r="K40" s="32" t="s">
        <v>80</v>
      </c>
      <c r="L40" s="32"/>
      <c r="M40" s="32"/>
      <c r="N40" s="32"/>
      <c r="O40" s="32"/>
      <c r="P40" s="32"/>
      <c r="Q40" s="33"/>
      <c r="R40" s="34"/>
      <c r="S40" s="34"/>
      <c r="T40" s="34"/>
      <c r="U40" s="22"/>
      <c r="V40" s="22"/>
      <c r="W40" s="34"/>
      <c r="X40" s="322"/>
      <c r="Y40" s="16"/>
    </row>
    <row r="41" spans="1:25" s="2" customFormat="1" ht="20.100000000000001" customHeight="1" x14ac:dyDescent="0.2">
      <c r="A41" s="499" t="s">
        <v>63</v>
      </c>
      <c r="B41" s="499"/>
      <c r="C41" s="305">
        <v>4</v>
      </c>
      <c r="D41" s="331"/>
      <c r="E41" s="35"/>
      <c r="F41" s="40"/>
      <c r="G41" s="40"/>
      <c r="H41" s="40"/>
      <c r="I41" s="40"/>
      <c r="J41" s="40"/>
      <c r="K41" s="32" t="s">
        <v>81</v>
      </c>
      <c r="L41" s="32"/>
      <c r="M41" s="32"/>
      <c r="N41" s="32"/>
      <c r="O41" s="32"/>
      <c r="P41" s="32"/>
      <c r="Q41" s="22"/>
      <c r="R41" s="22"/>
      <c r="S41" s="22"/>
      <c r="T41" s="22"/>
      <c r="U41" s="22"/>
      <c r="V41" s="22"/>
      <c r="W41" s="34"/>
      <c r="X41" s="322"/>
      <c r="Y41" s="16"/>
    </row>
    <row r="42" spans="1:25" s="2" customFormat="1" ht="20.100000000000001" customHeight="1" x14ac:dyDescent="0.2">
      <c r="A42" s="499" t="s">
        <v>65</v>
      </c>
      <c r="B42" s="499"/>
      <c r="C42" s="305">
        <v>2</v>
      </c>
      <c r="D42" s="331"/>
      <c r="E42" s="35"/>
      <c r="F42" s="40"/>
      <c r="G42" s="40"/>
      <c r="H42" s="40"/>
      <c r="I42" s="40"/>
      <c r="J42" s="40"/>
      <c r="K42" s="39" t="s">
        <v>82</v>
      </c>
      <c r="L42" s="39"/>
      <c r="M42" s="39"/>
      <c r="N42" s="39"/>
      <c r="O42" s="39"/>
      <c r="P42" s="39"/>
      <c r="Q42" s="29"/>
      <c r="R42" s="29"/>
      <c r="S42" s="29"/>
      <c r="T42" s="29"/>
      <c r="U42" s="22"/>
      <c r="V42" s="22"/>
      <c r="W42" s="34"/>
      <c r="X42" s="322"/>
      <c r="Y42" s="16"/>
    </row>
    <row r="43" spans="1:25" s="2" customFormat="1" ht="20.100000000000001" customHeight="1" x14ac:dyDescent="0.2">
      <c r="A43" s="499" t="s">
        <v>67</v>
      </c>
      <c r="B43" s="499"/>
      <c r="C43" s="305">
        <v>2</v>
      </c>
      <c r="D43" s="331"/>
      <c r="E43" s="35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22"/>
      <c r="V43" s="22"/>
      <c r="W43" s="34"/>
      <c r="X43" s="322"/>
      <c r="Y43" s="16"/>
    </row>
    <row r="44" spans="1:25" s="2" customFormat="1" ht="20.100000000000001" customHeight="1" x14ac:dyDescent="0.2">
      <c r="A44" s="499" t="s">
        <v>69</v>
      </c>
      <c r="B44" s="499"/>
      <c r="C44" s="305">
        <v>2</v>
      </c>
      <c r="D44" s="331"/>
      <c r="E44" s="35"/>
      <c r="F44" s="40"/>
      <c r="G44" s="40"/>
      <c r="H44" s="40"/>
      <c r="I44" s="40"/>
      <c r="J44" s="40"/>
      <c r="K44" s="513"/>
      <c r="L44" s="513"/>
      <c r="M44" s="513"/>
      <c r="N44" s="513"/>
      <c r="O44" s="513"/>
      <c r="P44" s="513"/>
      <c r="Q44" s="513"/>
      <c r="R44" s="513"/>
      <c r="S44" s="513"/>
      <c r="T44" s="513"/>
      <c r="U44" s="22"/>
      <c r="V44" s="22"/>
      <c r="W44" s="34"/>
      <c r="X44" s="322"/>
      <c r="Y44" s="16"/>
    </row>
    <row r="45" spans="1:25" s="2" customFormat="1" ht="20.100000000000001" customHeight="1" x14ac:dyDescent="0.2">
      <c r="A45" s="499" t="s">
        <v>71</v>
      </c>
      <c r="B45" s="499"/>
      <c r="C45" s="305">
        <v>2</v>
      </c>
      <c r="D45" s="331"/>
      <c r="E45" s="35"/>
      <c r="F45" s="41"/>
      <c r="G45" s="22"/>
      <c r="H45" s="22"/>
      <c r="I45" s="22"/>
      <c r="J45" s="22"/>
      <c r="K45" s="513"/>
      <c r="L45" s="513"/>
      <c r="M45" s="513"/>
      <c r="N45" s="513"/>
      <c r="O45" s="513"/>
      <c r="P45" s="513"/>
      <c r="Q45" s="513"/>
      <c r="R45" s="513"/>
      <c r="S45" s="513"/>
      <c r="T45" s="513"/>
      <c r="U45" s="22"/>
      <c r="V45" s="22"/>
      <c r="W45" s="34"/>
      <c r="X45" s="322"/>
      <c r="Y45" s="16"/>
    </row>
    <row r="46" spans="1:25" s="2" customFormat="1" ht="20.100000000000001" customHeight="1" x14ac:dyDescent="0.2">
      <c r="A46" s="499" t="s">
        <v>73</v>
      </c>
      <c r="B46" s="499"/>
      <c r="C46" s="305">
        <v>2</v>
      </c>
      <c r="D46" s="331"/>
      <c r="E46" s="35"/>
      <c r="F46" s="41"/>
      <c r="G46" s="22"/>
      <c r="H46" s="22"/>
      <c r="I46" s="22"/>
      <c r="J46" s="22"/>
      <c r="K46" s="394"/>
      <c r="L46" s="394"/>
      <c r="M46" s="394"/>
      <c r="N46" s="394"/>
      <c r="O46" s="394"/>
      <c r="P46" s="394"/>
      <c r="Q46" s="394"/>
      <c r="R46" s="394"/>
      <c r="S46" s="394"/>
      <c r="T46" s="394"/>
      <c r="U46" s="22"/>
      <c r="V46" s="22"/>
      <c r="W46" s="34"/>
      <c r="X46" s="322"/>
      <c r="Y46" s="16"/>
    </row>
    <row r="47" spans="1:25" s="2" customFormat="1" ht="20.100000000000001" customHeight="1" x14ac:dyDescent="0.2">
      <c r="A47" s="22"/>
      <c r="B47" s="22"/>
      <c r="C47" s="22"/>
      <c r="D47" s="22"/>
      <c r="E47" s="22"/>
      <c r="F47" s="43"/>
      <c r="G47" s="22"/>
      <c r="H47" s="22"/>
      <c r="I47" s="22"/>
      <c r="J47" s="22"/>
      <c r="K47" s="394"/>
      <c r="L47" s="394"/>
      <c r="M47" s="394"/>
      <c r="N47" s="394"/>
      <c r="O47" s="394"/>
      <c r="P47" s="394"/>
      <c r="Q47" s="394"/>
      <c r="R47" s="394"/>
      <c r="S47" s="394"/>
      <c r="T47" s="394"/>
      <c r="U47" s="98"/>
      <c r="V47" s="247"/>
      <c r="W47" s="302"/>
      <c r="X47" s="334"/>
      <c r="Y47" s="1"/>
    </row>
    <row r="48" spans="1:25" s="2" customFormat="1" ht="20.100000000000001" customHeight="1" x14ac:dyDescent="0.2">
      <c r="A48" s="518" t="s">
        <v>84</v>
      </c>
      <c r="B48" s="518"/>
      <c r="C48" s="308" t="s">
        <v>109</v>
      </c>
      <c r="D48" s="308" t="s">
        <v>148</v>
      </c>
      <c r="E48" s="22"/>
      <c r="F48" s="43"/>
      <c r="G48" s="22"/>
      <c r="H48" s="22"/>
      <c r="I48" s="22"/>
      <c r="J48" s="22"/>
      <c r="K48" s="429"/>
      <c r="L48" s="429"/>
      <c r="M48" s="429"/>
      <c r="N48" s="429"/>
      <c r="O48" s="429"/>
      <c r="P48" s="429"/>
      <c r="Q48" s="429"/>
      <c r="R48" s="429"/>
      <c r="S48" s="429"/>
      <c r="T48" s="429"/>
      <c r="U48" s="63"/>
      <c r="V48" s="22"/>
      <c r="W48" s="22"/>
      <c r="X48" s="22"/>
      <c r="Y48" s="1"/>
    </row>
    <row r="49" spans="1:25" s="2" customFormat="1" ht="20.100000000000001" customHeight="1" x14ac:dyDescent="0.2">
      <c r="A49" s="499" t="s">
        <v>86</v>
      </c>
      <c r="B49" s="499"/>
      <c r="C49" s="305">
        <v>2852</v>
      </c>
      <c r="D49" s="332"/>
      <c r="E49" s="22"/>
      <c r="F49" s="41"/>
      <c r="G49" s="22"/>
      <c r="H49" s="22"/>
      <c r="I49" s="22"/>
      <c r="J49" s="22"/>
      <c r="K49" s="429"/>
      <c r="L49" s="429"/>
      <c r="M49" s="429"/>
      <c r="N49" s="429"/>
      <c r="O49" s="429"/>
      <c r="P49" s="429"/>
      <c r="Q49" s="429"/>
      <c r="R49" s="429"/>
      <c r="S49" s="429"/>
      <c r="T49" s="429"/>
      <c r="U49" s="63"/>
      <c r="V49" s="22"/>
      <c r="W49" s="34"/>
      <c r="X49" s="322"/>
      <c r="Y49" s="16"/>
    </row>
    <row r="50" spans="1:25" s="2" customFormat="1" ht="20.100000000000001" customHeight="1" x14ac:dyDescent="0.2">
      <c r="A50" s="499" t="s">
        <v>87</v>
      </c>
      <c r="B50" s="499"/>
      <c r="C50" s="305">
        <v>1622</v>
      </c>
      <c r="D50" s="332"/>
      <c r="E50" s="22"/>
      <c r="F50" s="41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63"/>
      <c r="V50" s="22"/>
      <c r="W50" s="34"/>
      <c r="X50" s="322"/>
      <c r="Y50" s="16"/>
    </row>
    <row r="51" spans="1:25" s="2" customFormat="1" ht="20.100000000000001" customHeight="1" x14ac:dyDescent="0.2">
      <c r="A51" s="499" t="s">
        <v>88</v>
      </c>
      <c r="B51" s="499"/>
      <c r="C51" s="305">
        <v>1632</v>
      </c>
      <c r="D51" s="332"/>
      <c r="E51" s="22"/>
      <c r="F51" s="43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63"/>
      <c r="V51" s="22"/>
      <c r="W51" s="34"/>
      <c r="X51" s="322"/>
      <c r="Y51" s="16"/>
    </row>
    <row r="52" spans="1:25" s="2" customFormat="1" ht="20.100000000000001" customHeight="1" x14ac:dyDescent="0.2">
      <c r="A52" s="22"/>
      <c r="B52" s="22"/>
      <c r="C52" s="22"/>
      <c r="D52" s="22"/>
      <c r="E52" s="22"/>
      <c r="F52" s="43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98"/>
      <c r="V52" s="247"/>
      <c r="W52" s="302"/>
      <c r="X52" s="334"/>
      <c r="Y52" s="1"/>
    </row>
    <row r="53" spans="1:25" s="2" customFormat="1" ht="57" customHeight="1" x14ac:dyDescent="0.2">
      <c r="A53" s="517" t="s">
        <v>179</v>
      </c>
      <c r="B53" s="518"/>
      <c r="C53" s="308" t="s">
        <v>89</v>
      </c>
      <c r="D53" s="285" t="s">
        <v>175</v>
      </c>
      <c r="E53" s="514" t="s">
        <v>90</v>
      </c>
      <c r="F53" s="514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63"/>
      <c r="V53" s="22"/>
      <c r="W53" s="22"/>
      <c r="X53" s="304" t="s">
        <v>176</v>
      </c>
      <c r="Y53" s="1"/>
    </row>
    <row r="54" spans="1:25" s="2" customFormat="1" ht="20.100000000000001" customHeight="1" x14ac:dyDescent="0.2">
      <c r="A54" s="499" t="s">
        <v>91</v>
      </c>
      <c r="B54" s="499"/>
      <c r="C54" s="303">
        <v>15918</v>
      </c>
      <c r="D54" s="333">
        <f>'Item 1 - Região Sul'!D54</f>
        <v>7.89</v>
      </c>
      <c r="E54" s="515">
        <f>'Item 1 - Região Sul'!E54</f>
        <v>137461.56039</v>
      </c>
      <c r="F54" s="515"/>
      <c r="O54" s="22"/>
      <c r="P54" s="22"/>
      <c r="Q54" s="22"/>
      <c r="R54" s="22"/>
      <c r="S54" s="22"/>
      <c r="T54" s="22"/>
      <c r="U54" s="63"/>
      <c r="V54" s="22"/>
      <c r="W54" s="34"/>
      <c r="X54" s="322">
        <f>E54</f>
        <v>137461.56039</v>
      </c>
      <c r="Y54" s="1"/>
    </row>
    <row r="55" spans="1:25" s="2" customFormat="1" ht="20.100000000000001" customHeight="1" x14ac:dyDescent="0.2">
      <c r="A55" s="499" t="s">
        <v>92</v>
      </c>
      <c r="B55" s="499"/>
      <c r="C55" s="303">
        <v>24176</v>
      </c>
      <c r="D55" s="333">
        <f>'Item 1 - Região Sul'!D55</f>
        <v>7.99</v>
      </c>
      <c r="E55" s="515">
        <f>'Item 1 - Região Sul'!E55</f>
        <v>211420.44967999999</v>
      </c>
      <c r="F55" s="515"/>
      <c r="O55" s="34"/>
      <c r="P55" s="34"/>
      <c r="Q55" s="34"/>
      <c r="R55" s="34"/>
      <c r="S55" s="34"/>
      <c r="T55" s="34"/>
      <c r="U55" s="63"/>
      <c r="V55" s="22"/>
      <c r="W55" s="34"/>
      <c r="X55" s="322">
        <f t="shared" ref="X55:X56" si="0">E55</f>
        <v>211420.44967999999</v>
      </c>
      <c r="Y55" s="1"/>
    </row>
    <row r="56" spans="1:25" s="2" customFormat="1" ht="20.100000000000001" customHeight="1" x14ac:dyDescent="0.2">
      <c r="A56" s="499" t="s">
        <v>93</v>
      </c>
      <c r="B56" s="499"/>
      <c r="C56" s="303">
        <v>18134</v>
      </c>
      <c r="D56" s="333">
        <f>'Item 1 - Região Sul'!D56</f>
        <v>8.2899999999999991</v>
      </c>
      <c r="E56" s="515">
        <f>'Item 1 - Região Sul'!E56</f>
        <v>164537.12626999998</v>
      </c>
      <c r="F56" s="515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63"/>
      <c r="V56" s="34"/>
      <c r="W56" s="34"/>
      <c r="X56" s="322">
        <f t="shared" si="0"/>
        <v>164537.12626999998</v>
      </c>
      <c r="Y56" s="1"/>
    </row>
    <row r="57" spans="1:25" s="2" customFormat="1" ht="20.100000000000001" customHeight="1" x14ac:dyDescent="0.2">
      <c r="A57" s="53"/>
      <c r="B57" s="53"/>
      <c r="C57" s="53"/>
      <c r="D57" s="53"/>
      <c r="E57" s="53"/>
      <c r="G57" s="53"/>
      <c r="H57" s="53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98"/>
      <c r="V57" s="247"/>
      <c r="W57" s="302"/>
      <c r="X57" s="334">
        <f>SUM(X54:X56)</f>
        <v>513419.13633999997</v>
      </c>
      <c r="Y57" s="1"/>
    </row>
    <row r="58" spans="1:25" s="2" customFormat="1" ht="20.100000000000001" customHeight="1" x14ac:dyDescent="0.2">
      <c r="A58" s="53"/>
      <c r="B58" s="53"/>
      <c r="C58" s="53"/>
      <c r="D58" s="53"/>
      <c r="E58" s="53"/>
      <c r="G58" s="53"/>
      <c r="H58" s="53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63"/>
      <c r="V58" s="247"/>
      <c r="W58" s="250"/>
      <c r="X58" s="250"/>
      <c r="Y58" s="1"/>
    </row>
    <row r="59" spans="1:25" s="2" customFormat="1" ht="20.100000000000001" customHeight="1" x14ac:dyDescent="0.2">
      <c r="A59" s="425"/>
      <c r="B59" s="425"/>
      <c r="C59" s="425"/>
      <c r="D59" s="426"/>
      <c r="E59" s="426"/>
      <c r="F59" s="93"/>
      <c r="G59" s="56"/>
      <c r="H59" s="56"/>
      <c r="I59" s="56"/>
      <c r="S59" s="516" t="s">
        <v>177</v>
      </c>
      <c r="T59" s="516"/>
      <c r="U59" s="516"/>
      <c r="V59" s="516"/>
      <c r="W59" s="516"/>
      <c r="X59" s="335"/>
    </row>
    <row r="60" spans="1:25" s="2" customFormat="1" ht="27" customHeight="1" x14ac:dyDescent="0.2">
      <c r="W60" s="57"/>
    </row>
    <row r="61" spans="1:25" s="2" customFormat="1" ht="12" x14ac:dyDescent="0.2"/>
    <row r="62" spans="1:25" s="2" customFormat="1" ht="12" x14ac:dyDescent="0.2"/>
    <row r="63" spans="1:25" s="2" customFormat="1" ht="12" x14ac:dyDescent="0.2">
      <c r="T63" s="58"/>
    </row>
    <row r="64" spans="1:25" s="2" customFormat="1" x14ac:dyDescent="0.2">
      <c r="U64" s="59"/>
      <c r="V64" s="59"/>
      <c r="W64" s="59"/>
      <c r="X64" s="59"/>
    </row>
  </sheetData>
  <mergeCells count="68">
    <mergeCell ref="K48:T49"/>
    <mergeCell ref="A59:C59"/>
    <mergeCell ref="D59:E59"/>
    <mergeCell ref="E53:F53"/>
    <mergeCell ref="E54:F54"/>
    <mergeCell ref="E55:F55"/>
    <mergeCell ref="E56:F56"/>
    <mergeCell ref="S59:W59"/>
    <mergeCell ref="A53:B53"/>
    <mergeCell ref="A54:B54"/>
    <mergeCell ref="A55:B55"/>
    <mergeCell ref="A56:B56"/>
    <mergeCell ref="A48:B48"/>
    <mergeCell ref="A49:B49"/>
    <mergeCell ref="A50:B50"/>
    <mergeCell ref="A51:B51"/>
    <mergeCell ref="A44:B44"/>
    <mergeCell ref="A45:B45"/>
    <mergeCell ref="A46:B46"/>
    <mergeCell ref="K44:T45"/>
    <mergeCell ref="K46:T47"/>
    <mergeCell ref="F38:G39"/>
    <mergeCell ref="A39:B39"/>
    <mergeCell ref="A40:B40"/>
    <mergeCell ref="A41:B41"/>
    <mergeCell ref="A43:B43"/>
    <mergeCell ref="F34:G35"/>
    <mergeCell ref="A35:B35"/>
    <mergeCell ref="A36:B36"/>
    <mergeCell ref="F36:G37"/>
    <mergeCell ref="A37:B37"/>
    <mergeCell ref="A32:B32"/>
    <mergeCell ref="A42:B42"/>
    <mergeCell ref="A34:B34"/>
    <mergeCell ref="A38:B38"/>
    <mergeCell ref="A33:B33"/>
    <mergeCell ref="H3:H4"/>
    <mergeCell ref="I3:I4"/>
    <mergeCell ref="A29:B29"/>
    <mergeCell ref="A30:B30"/>
    <mergeCell ref="A31:B31"/>
    <mergeCell ref="Q3:Q4"/>
    <mergeCell ref="N3:N4"/>
    <mergeCell ref="P3:P4"/>
    <mergeCell ref="M3:M4"/>
    <mergeCell ref="J3:J4"/>
    <mergeCell ref="L3:L4"/>
    <mergeCell ref="V3:V4"/>
    <mergeCell ref="X4:X5"/>
    <mergeCell ref="U3:U4"/>
    <mergeCell ref="R3:R4"/>
    <mergeCell ref="T3:T4"/>
    <mergeCell ref="A28:B28"/>
    <mergeCell ref="A1:X1"/>
    <mergeCell ref="A2:A5"/>
    <mergeCell ref="B2:B5"/>
    <mergeCell ref="C2:K2"/>
    <mergeCell ref="L2:O2"/>
    <mergeCell ref="P2:S2"/>
    <mergeCell ref="T2:W2"/>
    <mergeCell ref="X2:X3"/>
    <mergeCell ref="C3:C4"/>
    <mergeCell ref="B25:W25"/>
    <mergeCell ref="G3:G4"/>
    <mergeCell ref="F3:F4"/>
    <mergeCell ref="D3:D4"/>
    <mergeCell ref="E3:E4"/>
    <mergeCell ref="A26:D2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5" sqref="D5"/>
    </sheetView>
  </sheetViews>
  <sheetFormatPr defaultRowHeight="12.75" x14ac:dyDescent="0.2"/>
  <cols>
    <col min="1" max="1" width="20" bestFit="1" customWidth="1"/>
    <col min="2" max="4" width="17.28515625" customWidth="1"/>
  </cols>
  <sheetData>
    <row r="1" spans="1:4" x14ac:dyDescent="0.2">
      <c r="A1" s="519" t="s">
        <v>129</v>
      </c>
      <c r="B1" s="519"/>
      <c r="C1" s="519"/>
      <c r="D1" s="519"/>
    </row>
    <row r="2" spans="1:4" x14ac:dyDescent="0.2">
      <c r="A2" s="145" t="s">
        <v>133</v>
      </c>
      <c r="B2" s="145" t="s">
        <v>130</v>
      </c>
      <c r="C2" s="145" t="s">
        <v>131</v>
      </c>
      <c r="D2" s="145" t="s">
        <v>132</v>
      </c>
    </row>
    <row r="3" spans="1:4" x14ac:dyDescent="0.2">
      <c r="A3" s="147" t="s">
        <v>134</v>
      </c>
      <c r="B3" s="148">
        <v>1660314.21</v>
      </c>
      <c r="C3" s="149">
        <v>1106876.1399999999</v>
      </c>
      <c r="D3" s="150">
        <f>(C3-B3)/B3</f>
        <v>-0.33333333333333337</v>
      </c>
    </row>
    <row r="4" spans="1:4" x14ac:dyDescent="0.2">
      <c r="A4" s="147" t="s">
        <v>135</v>
      </c>
      <c r="B4" s="148">
        <v>3639696.35</v>
      </c>
      <c r="C4" s="149">
        <v>2741000</v>
      </c>
      <c r="D4" s="150">
        <f>(C4-B4)/B4</f>
        <v>-0.24691519939568587</v>
      </c>
    </row>
    <row r="5" spans="1:4" x14ac:dyDescent="0.2">
      <c r="A5" s="147" t="s">
        <v>136</v>
      </c>
      <c r="B5" s="148">
        <v>1898834.19</v>
      </c>
      <c r="C5" s="149">
        <v>1591210.12</v>
      </c>
      <c r="D5" s="150">
        <f>(C5-B5)/B5</f>
        <v>-0.16200681008382298</v>
      </c>
    </row>
    <row r="6" spans="1:4" x14ac:dyDescent="0.2">
      <c r="A6" s="146"/>
      <c r="B6" s="146"/>
      <c r="C6" s="146"/>
      <c r="D6" s="146"/>
    </row>
    <row r="7" spans="1:4" x14ac:dyDescent="0.2">
      <c r="A7" s="146"/>
      <c r="B7" s="146"/>
      <c r="C7" s="146"/>
      <c r="D7" s="146"/>
    </row>
    <row r="8" spans="1:4" x14ac:dyDescent="0.2">
      <c r="A8" s="146"/>
      <c r="B8" s="146"/>
      <c r="C8" s="146"/>
      <c r="D8" s="146"/>
    </row>
    <row r="9" spans="1:4" x14ac:dyDescent="0.2">
      <c r="A9" s="146"/>
      <c r="B9" s="146"/>
      <c r="C9" s="146"/>
      <c r="D9" s="146"/>
    </row>
    <row r="10" spans="1:4" x14ac:dyDescent="0.2">
      <c r="A10" s="146"/>
      <c r="B10" s="146"/>
      <c r="C10" s="146"/>
      <c r="D10" s="146"/>
    </row>
    <row r="11" spans="1:4" x14ac:dyDescent="0.2">
      <c r="A11" s="146"/>
      <c r="B11" s="146"/>
      <c r="C11" s="146"/>
      <c r="D11" s="146"/>
    </row>
    <row r="12" spans="1:4" x14ac:dyDescent="0.2">
      <c r="A12" s="146"/>
      <c r="B12" s="146"/>
      <c r="C12" s="146"/>
      <c r="D12" s="146"/>
    </row>
    <row r="13" spans="1:4" x14ac:dyDescent="0.2">
      <c r="A13" s="146"/>
      <c r="B13" s="146"/>
      <c r="C13" s="146"/>
      <c r="D13" s="146"/>
    </row>
    <row r="14" spans="1:4" x14ac:dyDescent="0.2">
      <c r="A14" s="146"/>
      <c r="B14" s="146"/>
      <c r="C14" s="146"/>
      <c r="D14" s="146"/>
    </row>
    <row r="15" spans="1:4" x14ac:dyDescent="0.2">
      <c r="A15" s="146"/>
      <c r="B15" s="146"/>
      <c r="C15" s="146"/>
      <c r="D15" s="146"/>
    </row>
    <row r="16" spans="1:4" x14ac:dyDescent="0.2">
      <c r="A16" s="146"/>
      <c r="B16" s="146"/>
      <c r="C16" s="146"/>
      <c r="D16" s="146"/>
    </row>
  </sheetData>
  <mergeCells count="1">
    <mergeCell ref="A1:D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5</vt:i4>
      </vt:variant>
    </vt:vector>
  </HeadingPairs>
  <TitlesOfParts>
    <vt:vector size="14" baseType="lpstr">
      <vt:lpstr>Item 1 - Região Sul</vt:lpstr>
      <vt:lpstr>Até 6 Dias</vt:lpstr>
      <vt:lpstr>Até 14 dias</vt:lpstr>
      <vt:lpstr>Até 29 Dias</vt:lpstr>
      <vt:lpstr>30 dias ou +</vt:lpstr>
      <vt:lpstr>No Show</vt:lpstr>
      <vt:lpstr>Resumo Estimativo</vt:lpstr>
      <vt:lpstr>Planilha de Custos</vt:lpstr>
      <vt:lpstr>Planilha1</vt:lpstr>
      <vt:lpstr>'30 dias ou +'!Area_de_impressao</vt:lpstr>
      <vt:lpstr>'Até 14 dias'!Area_de_impressao</vt:lpstr>
      <vt:lpstr>'Até 29 Dias'!Area_de_impressao</vt:lpstr>
      <vt:lpstr>'Até 6 Dias'!Area_de_impressao</vt:lpstr>
      <vt:lpstr>'No Show'!Area_de_impressao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Marly Teresa Rangel Licassali</dc:creator>
  <cp:lastModifiedBy>Andressa Tavares da Rocha</cp:lastModifiedBy>
  <cp:lastPrinted>2022-06-20T12:30:52Z</cp:lastPrinted>
  <dcterms:created xsi:type="dcterms:W3CDTF">2022-04-08T12:42:15Z</dcterms:created>
  <dcterms:modified xsi:type="dcterms:W3CDTF">2022-08-18T19:26:09Z</dcterms:modified>
</cp:coreProperties>
</file>